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Zespri\02_Client Data\05_Vietnam\Marketing\"/>
    </mc:Choice>
  </mc:AlternateContent>
  <xr:revisionPtr revIDLastSave="0" documentId="13_ncr:1_{EFC3478D-1500-4A3D-80CA-60D243CD6A33}" xr6:coauthVersionLast="46" xr6:coauthVersionMax="46" xr10:uidLastSave="{00000000-0000-0000-0000-000000000000}"/>
  <bookViews>
    <workbookView minimized="1" xWindow="38775" yWindow="4230" windowWidth="14400" windowHeight="8265" activeTab="2" xr2:uid="{B84EA4B7-FDB9-4670-9128-B2B07A9370AA}"/>
  </bookViews>
  <sheets>
    <sheet name="Summary" sheetId="1" r:id="rId1"/>
    <sheet name="2019 Details" sheetId="2" r:id="rId2"/>
    <sheet name="2020 Details" sheetId="3" r:id="rId3"/>
  </sheet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212" i="2" l="1"/>
  <c r="BB212" i="2"/>
  <c r="BA212" i="2"/>
  <c r="E212" i="2"/>
  <c r="JO206" i="2"/>
  <c r="JK206" i="2"/>
  <c r="IY206" i="2"/>
  <c r="IU206" i="2"/>
  <c r="IQ206" i="2"/>
  <c r="IM206" i="2"/>
  <c r="II206" i="2"/>
  <c r="IE206" i="2"/>
  <c r="IA206" i="2"/>
  <c r="HW206" i="2"/>
  <c r="HS206" i="2"/>
  <c r="HO206" i="2"/>
  <c r="HK206" i="2"/>
  <c r="R220" i="2" s="1"/>
  <c r="HG206" i="2"/>
  <c r="HC206" i="2"/>
  <c r="GY206" i="2"/>
  <c r="GU206" i="2"/>
  <c r="GQ206" i="2"/>
  <c r="GM206" i="2"/>
  <c r="GI206" i="2"/>
  <c r="GE206" i="2"/>
  <c r="GA206" i="2"/>
  <c r="R219" i="2" s="1"/>
  <c r="FW206" i="2"/>
  <c r="FS206" i="2"/>
  <c r="FO206" i="2"/>
  <c r="FK206" i="2"/>
  <c r="FG206" i="2"/>
  <c r="FC206" i="2"/>
  <c r="EY206" i="2"/>
  <c r="EU206" i="2"/>
  <c r="EQ206" i="2"/>
  <c r="R218" i="2" s="1"/>
  <c r="EM206" i="2"/>
  <c r="EI206" i="2"/>
  <c r="EE206" i="2"/>
  <c r="EA206" i="2"/>
  <c r="DW206" i="2"/>
  <c r="DS206" i="2"/>
  <c r="DO206" i="2"/>
  <c r="DK206" i="2"/>
  <c r="DH206" i="2"/>
  <c r="R217" i="2" s="1"/>
  <c r="CY206" i="2"/>
  <c r="CV206" i="2"/>
  <c r="CS206" i="2"/>
  <c r="CP206" i="2"/>
  <c r="CM206" i="2"/>
  <c r="CJ206" i="2"/>
  <c r="CG206" i="2"/>
  <c r="CD206" i="2"/>
  <c r="CA206" i="2"/>
  <c r="BX206" i="2"/>
  <c r="BU206" i="2"/>
  <c r="BR206" i="2"/>
  <c r="CH211" i="2" s="1"/>
  <c r="BO206" i="2"/>
  <c r="BL206" i="2"/>
  <c r="BI206" i="2"/>
  <c r="BF206" i="2"/>
  <c r="R215" i="2" s="1"/>
  <c r="AZ206" i="2"/>
  <c r="AW206" i="2"/>
  <c r="AT206" i="2"/>
  <c r="AQ206" i="2"/>
  <c r="AN206" i="2"/>
  <c r="AK206" i="2"/>
  <c r="AH206" i="2"/>
  <c r="AE206" i="2"/>
  <c r="AB206" i="2"/>
  <c r="Y206" i="2"/>
  <c r="V206" i="2"/>
  <c r="R214" i="2" s="1"/>
  <c r="S206" i="2"/>
  <c r="JP204" i="2"/>
  <c r="JL204" i="2"/>
  <c r="JH204" i="2"/>
  <c r="JD204" i="2"/>
  <c r="IZ204" i="2"/>
  <c r="IV204" i="2"/>
  <c r="IR204" i="2"/>
  <c r="IN204" i="2"/>
  <c r="Q221" i="2" s="1"/>
  <c r="IJ204" i="2"/>
  <c r="IF204" i="2"/>
  <c r="IB204" i="2"/>
  <c r="HX204" i="2"/>
  <c r="HT204" i="2"/>
  <c r="HP204" i="2"/>
  <c r="HL204" i="2"/>
  <c r="HH204" i="2"/>
  <c r="Q220" i="2" s="1"/>
  <c r="HD204" i="2"/>
  <c r="GZ204" i="2"/>
  <c r="GV204" i="2"/>
  <c r="GR204" i="2"/>
  <c r="GN204" i="2"/>
  <c r="GJ204" i="2"/>
  <c r="GF204" i="2"/>
  <c r="GB204" i="2"/>
  <c r="Q219" i="2" s="1"/>
  <c r="FX204" i="2"/>
  <c r="FT204" i="2"/>
  <c r="FP204" i="2"/>
  <c r="FL204" i="2"/>
  <c r="FH204" i="2"/>
  <c r="FD204" i="2"/>
  <c r="EZ204" i="2"/>
  <c r="EV204" i="2"/>
  <c r="ER204" i="2"/>
  <c r="Q218" i="2" s="1"/>
  <c r="EN204" i="2"/>
  <c r="EJ204" i="2"/>
  <c r="EF204" i="2"/>
  <c r="EB204" i="2"/>
  <c r="DX204" i="2"/>
  <c r="DT204" i="2"/>
  <c r="DP204" i="2"/>
  <c r="DL204" i="2"/>
  <c r="DI204" i="2"/>
  <c r="Q217" i="2" s="1"/>
  <c r="DF204" i="2"/>
  <c r="DC204" i="2"/>
  <c r="CZ204" i="2"/>
  <c r="CW204" i="2"/>
  <c r="CT204" i="2"/>
  <c r="CQ204" i="2"/>
  <c r="CN204" i="2"/>
  <c r="CK204" i="2"/>
  <c r="Q216" i="2" s="1"/>
  <c r="CH204" i="2"/>
  <c r="CE204" i="2"/>
  <c r="CB204" i="2"/>
  <c r="BY204" i="2"/>
  <c r="BV204" i="2"/>
  <c r="BS204" i="2"/>
  <c r="BP204" i="2"/>
  <c r="BM204" i="2"/>
  <c r="BJ204" i="2"/>
  <c r="BG204" i="2"/>
  <c r="CH209" i="2" s="1"/>
  <c r="BA204" i="2"/>
  <c r="AX204" i="2"/>
  <c r="AU204" i="2"/>
  <c r="AR204" i="2"/>
  <c r="AO204" i="2"/>
  <c r="AL204" i="2"/>
  <c r="AI204" i="2"/>
  <c r="AF204" i="2"/>
  <c r="AC204" i="2"/>
  <c r="Z204" i="2"/>
  <c r="W204" i="2"/>
  <c r="T204" i="2"/>
  <c r="N204" i="2"/>
  <c r="JP203" i="2"/>
  <c r="JL203" i="2"/>
  <c r="JH203" i="2"/>
  <c r="JD203" i="2"/>
  <c r="IZ203" i="2"/>
  <c r="IV203" i="2"/>
  <c r="IR203" i="2"/>
  <c r="IN203" i="2"/>
  <c r="P221" i="2" s="1"/>
  <c r="IJ203" i="2"/>
  <c r="IF203" i="2"/>
  <c r="IB203" i="2"/>
  <c r="HX203" i="2"/>
  <c r="HT203" i="2"/>
  <c r="HP203" i="2"/>
  <c r="HL203" i="2"/>
  <c r="HH203" i="2"/>
  <c r="P220" i="2" s="1"/>
  <c r="HD203" i="2"/>
  <c r="GZ203" i="2"/>
  <c r="GV203" i="2"/>
  <c r="GR203" i="2"/>
  <c r="GN203" i="2"/>
  <c r="GJ203" i="2"/>
  <c r="GF203" i="2"/>
  <c r="GB203" i="2"/>
  <c r="P219" i="2" s="1"/>
  <c r="FX203" i="2"/>
  <c r="FT203" i="2"/>
  <c r="FP203" i="2"/>
  <c r="FL203" i="2"/>
  <c r="FH203" i="2"/>
  <c r="FD203" i="2"/>
  <c r="EZ203" i="2"/>
  <c r="EV203" i="2"/>
  <c r="ER203" i="2"/>
  <c r="EN203" i="2"/>
  <c r="EJ203" i="2"/>
  <c r="EF203" i="2"/>
  <c r="EB203" i="2"/>
  <c r="DX203" i="2"/>
  <c r="DT203" i="2"/>
  <c r="DP203" i="2"/>
  <c r="DL203" i="2"/>
  <c r="DI203" i="2"/>
  <c r="DF203" i="2"/>
  <c r="DC203" i="2"/>
  <c r="CZ203" i="2"/>
  <c r="CW203" i="2"/>
  <c r="CT203" i="2"/>
  <c r="CQ203" i="2"/>
  <c r="CN203" i="2"/>
  <c r="CK203" i="2"/>
  <c r="CH203" i="2"/>
  <c r="CE203" i="2"/>
  <c r="CB203" i="2"/>
  <c r="BY203" i="2"/>
  <c r="BV203" i="2"/>
  <c r="BS203" i="2"/>
  <c r="BP203" i="2"/>
  <c r="BM203" i="2"/>
  <c r="BJ203" i="2"/>
  <c r="BG203" i="2"/>
  <c r="BD203" i="2"/>
  <c r="AX203" i="2"/>
  <c r="AU203" i="2"/>
  <c r="AR203" i="2"/>
  <c r="AO203" i="2"/>
  <c r="AL203" i="2"/>
  <c r="AI203" i="2"/>
  <c r="AF203" i="2"/>
  <c r="AC203" i="2"/>
  <c r="Z203" i="2"/>
  <c r="W203" i="2"/>
  <c r="P214" i="2" s="1"/>
  <c r="T203" i="2"/>
  <c r="N203" i="2"/>
  <c r="IY202" i="2"/>
  <c r="HS202" i="2"/>
  <c r="GM202" i="2"/>
  <c r="FG202" i="2"/>
  <c r="EA202" i="2"/>
  <c r="CU202" i="2"/>
  <c r="CU205" i="2" s="1"/>
  <c r="BO202" i="2"/>
  <c r="AI202" i="2"/>
  <c r="JT201" i="2"/>
  <c r="JP201" i="2"/>
  <c r="JO201" i="2"/>
  <c r="JN201" i="2"/>
  <c r="JM201" i="2"/>
  <c r="JL201" i="2"/>
  <c r="JK201" i="2"/>
  <c r="JJ201" i="2"/>
  <c r="JI201" i="2"/>
  <c r="JI202" i="2" s="1"/>
  <c r="JH201" i="2"/>
  <c r="JF201" i="2"/>
  <c r="JE201" i="2"/>
  <c r="JD201" i="2"/>
  <c r="JB201" i="2"/>
  <c r="JA201" i="2"/>
  <c r="IZ201" i="2"/>
  <c r="IY201" i="2"/>
  <c r="IX201" i="2"/>
  <c r="IW201" i="2"/>
  <c r="IV201" i="2"/>
  <c r="IU201" i="2"/>
  <c r="IT201" i="2"/>
  <c r="IS201" i="2"/>
  <c r="IR201" i="2"/>
  <c r="IQ201" i="2"/>
  <c r="IP201" i="2"/>
  <c r="IO201" i="2"/>
  <c r="IN201" i="2"/>
  <c r="IM201" i="2"/>
  <c r="IL201" i="2"/>
  <c r="IK201" i="2"/>
  <c r="IJ201" i="2"/>
  <c r="II201" i="2"/>
  <c r="IH201" i="2"/>
  <c r="IG201" i="2"/>
  <c r="IF201" i="2"/>
  <c r="IE201" i="2"/>
  <c r="ID201" i="2"/>
  <c r="IC201" i="2"/>
  <c r="IB201" i="2"/>
  <c r="IA201" i="2"/>
  <c r="HZ201" i="2"/>
  <c r="HY201" i="2"/>
  <c r="HX201" i="2"/>
  <c r="HW201" i="2"/>
  <c r="HV201" i="2"/>
  <c r="HU201" i="2"/>
  <c r="HT201" i="2"/>
  <c r="HS201" i="2"/>
  <c r="HR201" i="2"/>
  <c r="HQ201" i="2"/>
  <c r="HP201" i="2"/>
  <c r="HO201" i="2"/>
  <c r="HN201" i="2"/>
  <c r="HM201" i="2"/>
  <c r="HL201" i="2"/>
  <c r="HK201" i="2"/>
  <c r="HJ201" i="2"/>
  <c r="HI201" i="2"/>
  <c r="HH201" i="2"/>
  <c r="HG201" i="2"/>
  <c r="HF201" i="2"/>
  <c r="HE201" i="2"/>
  <c r="HD201" i="2"/>
  <c r="HC201" i="2"/>
  <c r="HB201" i="2"/>
  <c r="HA201" i="2"/>
  <c r="GZ201" i="2"/>
  <c r="GY201" i="2"/>
  <c r="GX201" i="2"/>
  <c r="GW201" i="2"/>
  <c r="GV201" i="2"/>
  <c r="GU201" i="2"/>
  <c r="GT201" i="2"/>
  <c r="GS201" i="2"/>
  <c r="GR201" i="2"/>
  <c r="GQ201" i="2"/>
  <c r="GP201" i="2"/>
  <c r="GO201" i="2"/>
  <c r="GN201" i="2"/>
  <c r="GM201" i="2"/>
  <c r="GL201" i="2"/>
  <c r="GK201" i="2"/>
  <c r="GJ201" i="2"/>
  <c r="GI201" i="2"/>
  <c r="GH201" i="2"/>
  <c r="GG201" i="2"/>
  <c r="GF201" i="2"/>
  <c r="GE201" i="2"/>
  <c r="GD201" i="2"/>
  <c r="GC201" i="2"/>
  <c r="GB201" i="2"/>
  <c r="GA201" i="2"/>
  <c r="FZ201" i="2"/>
  <c r="FY201" i="2"/>
  <c r="FX201" i="2"/>
  <c r="FW201" i="2"/>
  <c r="FV201" i="2"/>
  <c r="FU201" i="2"/>
  <c r="FT201" i="2"/>
  <c r="FS201" i="2"/>
  <c r="FR201" i="2"/>
  <c r="FQ201" i="2"/>
  <c r="FP201" i="2"/>
  <c r="FO201" i="2"/>
  <c r="FN201" i="2"/>
  <c r="FM201" i="2"/>
  <c r="FL201" i="2"/>
  <c r="FK201" i="2"/>
  <c r="FJ201" i="2"/>
  <c r="FI201" i="2"/>
  <c r="FH201" i="2"/>
  <c r="FG201" i="2"/>
  <c r="FF201" i="2"/>
  <c r="FE201" i="2"/>
  <c r="FD201" i="2"/>
  <c r="FC201" i="2"/>
  <c r="FB201" i="2"/>
  <c r="FA201" i="2"/>
  <c r="EZ201" i="2"/>
  <c r="EY201" i="2"/>
  <c r="EX201" i="2"/>
  <c r="EW201" i="2"/>
  <c r="EV201" i="2"/>
  <c r="EU201" i="2"/>
  <c r="ET201" i="2"/>
  <c r="ES201" i="2"/>
  <c r="ER201" i="2"/>
  <c r="EQ201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JT200" i="2"/>
  <c r="JS200" i="2"/>
  <c r="JR200" i="2"/>
  <c r="JQ200" i="2"/>
  <c r="JT199" i="2"/>
  <c r="JS199" i="2"/>
  <c r="JR199" i="2"/>
  <c r="JQ199" i="2"/>
  <c r="JT198" i="2"/>
  <c r="JS198" i="2"/>
  <c r="JR198" i="2"/>
  <c r="JQ198" i="2"/>
  <c r="JT197" i="2"/>
  <c r="JS197" i="2"/>
  <c r="JR197" i="2"/>
  <c r="JQ197" i="2"/>
  <c r="JT196" i="2"/>
  <c r="JS196" i="2"/>
  <c r="JR196" i="2"/>
  <c r="JQ196" i="2"/>
  <c r="JT195" i="2"/>
  <c r="JS195" i="2"/>
  <c r="JR195" i="2"/>
  <c r="JQ195" i="2"/>
  <c r="J195" i="2"/>
  <c r="I195" i="2"/>
  <c r="K195" i="2" s="1"/>
  <c r="H195" i="2"/>
  <c r="F195" i="2"/>
  <c r="G195" i="2" s="1"/>
  <c r="E195" i="2"/>
  <c r="D195" i="2"/>
  <c r="JT194" i="2"/>
  <c r="JS194" i="2"/>
  <c r="JR194" i="2"/>
  <c r="JQ194" i="2"/>
  <c r="J194" i="2"/>
  <c r="K194" i="2" s="1"/>
  <c r="I194" i="2"/>
  <c r="H194" i="2"/>
  <c r="F194" i="2"/>
  <c r="E194" i="2"/>
  <c r="G194" i="2" s="1"/>
  <c r="D194" i="2"/>
  <c r="JT193" i="2"/>
  <c r="JS193" i="2"/>
  <c r="JR193" i="2"/>
  <c r="JQ193" i="2"/>
  <c r="J193" i="2"/>
  <c r="I193" i="2"/>
  <c r="K193" i="2" s="1"/>
  <c r="H193" i="2"/>
  <c r="F193" i="2"/>
  <c r="G193" i="2" s="1"/>
  <c r="E193" i="2"/>
  <c r="D193" i="2"/>
  <c r="JT192" i="2"/>
  <c r="JS192" i="2"/>
  <c r="JR192" i="2"/>
  <c r="JQ192" i="2"/>
  <c r="JT191" i="2"/>
  <c r="JR191" i="2"/>
  <c r="JQ191" i="2"/>
  <c r="JG191" i="2"/>
  <c r="JC191" i="2"/>
  <c r="JS191" i="2" s="1"/>
  <c r="JT190" i="2"/>
  <c r="JS190" i="2"/>
  <c r="JR190" i="2"/>
  <c r="JQ190" i="2"/>
  <c r="J190" i="2"/>
  <c r="I190" i="2"/>
  <c r="K190" i="2" s="1"/>
  <c r="H190" i="2"/>
  <c r="G190" i="2"/>
  <c r="F190" i="2"/>
  <c r="E190" i="2"/>
  <c r="D190" i="2"/>
  <c r="JT189" i="2"/>
  <c r="JS189" i="2"/>
  <c r="JR189" i="2"/>
  <c r="JQ189" i="2"/>
  <c r="K189" i="2"/>
  <c r="J189" i="2"/>
  <c r="I189" i="2"/>
  <c r="H189" i="2"/>
  <c r="F189" i="2"/>
  <c r="E189" i="2"/>
  <c r="G189" i="2" s="1"/>
  <c r="D189" i="2"/>
  <c r="JT188" i="2"/>
  <c r="JS188" i="2"/>
  <c r="JR188" i="2"/>
  <c r="JQ188" i="2"/>
  <c r="J188" i="2"/>
  <c r="I188" i="2"/>
  <c r="K188" i="2" s="1"/>
  <c r="H188" i="2"/>
  <c r="G188" i="2"/>
  <c r="F188" i="2"/>
  <c r="E188" i="2"/>
  <c r="D188" i="2"/>
  <c r="JT187" i="2"/>
  <c r="JS187" i="2"/>
  <c r="JR187" i="2"/>
  <c r="JQ187" i="2"/>
  <c r="JT186" i="2"/>
  <c r="JS186" i="2"/>
  <c r="JR186" i="2"/>
  <c r="JQ186" i="2"/>
  <c r="JT185" i="2"/>
  <c r="JS185" i="2"/>
  <c r="JR185" i="2"/>
  <c r="JQ185" i="2"/>
  <c r="JT184" i="2"/>
  <c r="JS184" i="2"/>
  <c r="JR184" i="2"/>
  <c r="JQ184" i="2"/>
  <c r="JT183" i="2"/>
  <c r="JS183" i="2"/>
  <c r="JR183" i="2"/>
  <c r="JQ183" i="2"/>
  <c r="JT182" i="2"/>
  <c r="JS182" i="2"/>
  <c r="JR182" i="2"/>
  <c r="JQ182" i="2"/>
  <c r="JT181" i="2"/>
  <c r="JS181" i="2"/>
  <c r="JR181" i="2"/>
  <c r="JQ181" i="2"/>
  <c r="JT180" i="2"/>
  <c r="JS180" i="2"/>
  <c r="JR180" i="2"/>
  <c r="JQ180" i="2"/>
  <c r="JT179" i="2"/>
  <c r="JS179" i="2"/>
  <c r="JR179" i="2"/>
  <c r="JQ179" i="2"/>
  <c r="JT178" i="2"/>
  <c r="JS178" i="2"/>
  <c r="JR178" i="2"/>
  <c r="JQ178" i="2"/>
  <c r="JG178" i="2"/>
  <c r="JT177" i="2"/>
  <c r="JS177" i="2"/>
  <c r="JR177" i="2"/>
  <c r="JQ177" i="2"/>
  <c r="JT176" i="2"/>
  <c r="JS176" i="2"/>
  <c r="JR176" i="2"/>
  <c r="JQ176" i="2"/>
  <c r="JT175" i="2"/>
  <c r="JS175" i="2"/>
  <c r="JR175" i="2"/>
  <c r="JQ175" i="2"/>
  <c r="JT174" i="2"/>
  <c r="JS174" i="2"/>
  <c r="JR174" i="2"/>
  <c r="JQ174" i="2"/>
  <c r="JT173" i="2"/>
  <c r="JS173" i="2"/>
  <c r="JR173" i="2"/>
  <c r="JQ173" i="2"/>
  <c r="JT172" i="2"/>
  <c r="JS172" i="2"/>
  <c r="JR172" i="2"/>
  <c r="JQ172" i="2"/>
  <c r="JT171" i="2"/>
  <c r="JS171" i="2"/>
  <c r="JR171" i="2"/>
  <c r="JQ171" i="2"/>
  <c r="JT170" i="2"/>
  <c r="JS170" i="2"/>
  <c r="JR170" i="2"/>
  <c r="JQ170" i="2"/>
  <c r="JT169" i="2"/>
  <c r="JS169" i="2"/>
  <c r="JR169" i="2"/>
  <c r="JQ169" i="2"/>
  <c r="JT168" i="2"/>
  <c r="JS168" i="2"/>
  <c r="JR168" i="2"/>
  <c r="JQ168" i="2"/>
  <c r="JT167" i="2"/>
  <c r="JS167" i="2"/>
  <c r="JR167" i="2"/>
  <c r="JQ167" i="2"/>
  <c r="JT166" i="2"/>
  <c r="JS166" i="2"/>
  <c r="JR166" i="2"/>
  <c r="JQ166" i="2"/>
  <c r="JT165" i="2"/>
  <c r="JS165" i="2"/>
  <c r="JR165" i="2"/>
  <c r="JQ165" i="2"/>
  <c r="JT164" i="2"/>
  <c r="JS164" i="2"/>
  <c r="JR164" i="2"/>
  <c r="JQ164" i="2"/>
  <c r="JT163" i="2"/>
  <c r="JS163" i="2"/>
  <c r="JR163" i="2"/>
  <c r="JQ163" i="2"/>
  <c r="JT162" i="2"/>
  <c r="JS162" i="2"/>
  <c r="JR162" i="2"/>
  <c r="JQ162" i="2"/>
  <c r="JT161" i="2"/>
  <c r="JS161" i="2"/>
  <c r="JR161" i="2"/>
  <c r="JQ161" i="2"/>
  <c r="JT160" i="2"/>
  <c r="JS160" i="2"/>
  <c r="JR160" i="2"/>
  <c r="JQ160" i="2"/>
  <c r="JT159" i="2"/>
  <c r="JR159" i="2"/>
  <c r="JQ159" i="2"/>
  <c r="JG159" i="2"/>
  <c r="JS159" i="2" s="1"/>
  <c r="JC159" i="2"/>
  <c r="JT158" i="2"/>
  <c r="JS158" i="2"/>
  <c r="JR158" i="2"/>
  <c r="JQ158" i="2"/>
  <c r="JT157" i="2"/>
  <c r="JS157" i="2"/>
  <c r="JR157" i="2"/>
  <c r="JQ157" i="2"/>
  <c r="JT156" i="2"/>
  <c r="JS156" i="2"/>
  <c r="JR156" i="2"/>
  <c r="JQ156" i="2"/>
  <c r="JT155" i="2"/>
  <c r="JS155" i="2"/>
  <c r="JR155" i="2"/>
  <c r="JQ155" i="2"/>
  <c r="JT154" i="2"/>
  <c r="JS154" i="2"/>
  <c r="JR154" i="2"/>
  <c r="JQ154" i="2"/>
  <c r="JT153" i="2"/>
  <c r="JS153" i="2"/>
  <c r="JR153" i="2"/>
  <c r="JQ153" i="2"/>
  <c r="JT152" i="2"/>
  <c r="JS152" i="2"/>
  <c r="JR152" i="2"/>
  <c r="JQ152" i="2"/>
  <c r="JT151" i="2"/>
  <c r="JS151" i="2"/>
  <c r="JR151" i="2"/>
  <c r="JQ151" i="2"/>
  <c r="JT150" i="2"/>
  <c r="JS150" i="2"/>
  <c r="JR150" i="2"/>
  <c r="JQ150" i="2"/>
  <c r="JT149" i="2"/>
  <c r="JS149" i="2"/>
  <c r="JR149" i="2"/>
  <c r="JQ149" i="2"/>
  <c r="JT148" i="2"/>
  <c r="JS148" i="2"/>
  <c r="JR148" i="2"/>
  <c r="JQ148" i="2"/>
  <c r="JT147" i="2"/>
  <c r="JS147" i="2"/>
  <c r="JR147" i="2"/>
  <c r="JQ147" i="2"/>
  <c r="JT146" i="2"/>
  <c r="JS146" i="2"/>
  <c r="JR146" i="2"/>
  <c r="JQ146" i="2"/>
  <c r="JT145" i="2"/>
  <c r="JS145" i="2"/>
  <c r="JR145" i="2"/>
  <c r="JQ145" i="2"/>
  <c r="JT144" i="2"/>
  <c r="JS144" i="2"/>
  <c r="JR144" i="2"/>
  <c r="JQ144" i="2"/>
  <c r="JT143" i="2"/>
  <c r="JS143" i="2"/>
  <c r="JR143" i="2"/>
  <c r="JQ143" i="2"/>
  <c r="JT142" i="2"/>
  <c r="JR142" i="2"/>
  <c r="JQ142" i="2"/>
  <c r="JG142" i="2"/>
  <c r="JC142" i="2"/>
  <c r="JS142" i="2" s="1"/>
  <c r="JT141" i="2"/>
  <c r="JS141" i="2"/>
  <c r="JR141" i="2"/>
  <c r="JQ141" i="2"/>
  <c r="J141" i="2"/>
  <c r="I141" i="2"/>
  <c r="K141" i="2" s="1"/>
  <c r="H141" i="2"/>
  <c r="G141" i="2"/>
  <c r="F141" i="2"/>
  <c r="E141" i="2"/>
  <c r="D141" i="2"/>
  <c r="JT140" i="2"/>
  <c r="JS140" i="2"/>
  <c r="JR140" i="2"/>
  <c r="JQ140" i="2"/>
  <c r="K140" i="2"/>
  <c r="J140" i="2"/>
  <c r="I140" i="2"/>
  <c r="H140" i="2"/>
  <c r="F140" i="2"/>
  <c r="E140" i="2"/>
  <c r="G140" i="2" s="1"/>
  <c r="D140" i="2"/>
  <c r="JT139" i="2"/>
  <c r="JS139" i="2"/>
  <c r="JR139" i="2"/>
  <c r="JQ139" i="2"/>
  <c r="J139" i="2"/>
  <c r="I139" i="2"/>
  <c r="K139" i="2" s="1"/>
  <c r="H139" i="2"/>
  <c r="G139" i="2"/>
  <c r="F139" i="2"/>
  <c r="E139" i="2"/>
  <c r="D139" i="2"/>
  <c r="JT138" i="2"/>
  <c r="JS138" i="2"/>
  <c r="JR138" i="2"/>
  <c r="JQ138" i="2"/>
  <c r="K138" i="2"/>
  <c r="J138" i="2"/>
  <c r="I138" i="2"/>
  <c r="H138" i="2"/>
  <c r="F138" i="2"/>
  <c r="E138" i="2"/>
  <c r="G138" i="2" s="1"/>
  <c r="D138" i="2"/>
  <c r="JT137" i="2"/>
  <c r="JS137" i="2"/>
  <c r="JR137" i="2"/>
  <c r="JQ137" i="2"/>
  <c r="J137" i="2"/>
  <c r="I137" i="2"/>
  <c r="K137" i="2" s="1"/>
  <c r="H137" i="2"/>
  <c r="G137" i="2"/>
  <c r="F137" i="2"/>
  <c r="E137" i="2"/>
  <c r="D137" i="2"/>
  <c r="JT136" i="2"/>
  <c r="JS136" i="2"/>
  <c r="JR136" i="2"/>
  <c r="JQ136" i="2"/>
  <c r="K136" i="2"/>
  <c r="J136" i="2"/>
  <c r="I136" i="2"/>
  <c r="H136" i="2"/>
  <c r="F136" i="2"/>
  <c r="E136" i="2"/>
  <c r="G136" i="2" s="1"/>
  <c r="D136" i="2"/>
  <c r="JT135" i="2"/>
  <c r="JS135" i="2"/>
  <c r="JR135" i="2"/>
  <c r="JQ135" i="2"/>
  <c r="J135" i="2"/>
  <c r="I135" i="2"/>
  <c r="K135" i="2" s="1"/>
  <c r="H135" i="2"/>
  <c r="H201" i="2" s="1"/>
  <c r="G135" i="2"/>
  <c r="F135" i="2"/>
  <c r="E135" i="2"/>
  <c r="D135" i="2"/>
  <c r="JT134" i="2"/>
  <c r="JS134" i="2"/>
  <c r="JR134" i="2"/>
  <c r="JQ134" i="2"/>
  <c r="K134" i="2"/>
  <c r="J134" i="2"/>
  <c r="I134" i="2"/>
  <c r="H134" i="2"/>
  <c r="F134" i="2"/>
  <c r="E134" i="2"/>
  <c r="G134" i="2" s="1"/>
  <c r="D134" i="2"/>
  <c r="JT133" i="2"/>
  <c r="JS133" i="2"/>
  <c r="JR133" i="2"/>
  <c r="JQ133" i="2"/>
  <c r="J133" i="2"/>
  <c r="I133" i="2"/>
  <c r="K133" i="2" s="1"/>
  <c r="H133" i="2"/>
  <c r="G133" i="2"/>
  <c r="F133" i="2"/>
  <c r="E133" i="2"/>
  <c r="D133" i="2"/>
  <c r="JT132" i="2"/>
  <c r="JS132" i="2"/>
  <c r="JR132" i="2"/>
  <c r="JQ132" i="2"/>
  <c r="K132" i="2"/>
  <c r="J132" i="2"/>
  <c r="I132" i="2"/>
  <c r="H132" i="2"/>
  <c r="F132" i="2"/>
  <c r="E132" i="2"/>
  <c r="G132" i="2" s="1"/>
  <c r="D132" i="2"/>
  <c r="JT131" i="2"/>
  <c r="JR131" i="2"/>
  <c r="JQ131" i="2"/>
  <c r="JG131" i="2"/>
  <c r="JG201" i="2" s="1"/>
  <c r="JC131" i="2"/>
  <c r="J131" i="2"/>
  <c r="I131" i="2"/>
  <c r="H131" i="2"/>
  <c r="G131" i="2"/>
  <c r="F131" i="2"/>
  <c r="E131" i="2"/>
  <c r="D131" i="2"/>
  <c r="JT130" i="2"/>
  <c r="JS130" i="2"/>
  <c r="JR130" i="2"/>
  <c r="JQ130" i="2"/>
  <c r="K130" i="2"/>
  <c r="J130" i="2"/>
  <c r="I130" i="2"/>
  <c r="H130" i="2"/>
  <c r="F130" i="2"/>
  <c r="E130" i="2"/>
  <c r="D130" i="2"/>
  <c r="JT129" i="2"/>
  <c r="JS129" i="2"/>
  <c r="JR129" i="2"/>
  <c r="JQ129" i="2"/>
  <c r="J129" i="2"/>
  <c r="I129" i="2"/>
  <c r="H129" i="2"/>
  <c r="G129" i="2"/>
  <c r="F129" i="2"/>
  <c r="E129" i="2"/>
  <c r="D129" i="2"/>
  <c r="JT128" i="2"/>
  <c r="JS128" i="2"/>
  <c r="JR128" i="2"/>
  <c r="JQ128" i="2"/>
  <c r="JT127" i="2"/>
  <c r="JS127" i="2"/>
  <c r="JR127" i="2"/>
  <c r="JQ127" i="2"/>
  <c r="J127" i="2"/>
  <c r="I127" i="2"/>
  <c r="K127" i="2" s="1"/>
  <c r="H127" i="2"/>
  <c r="G127" i="2"/>
  <c r="F127" i="2"/>
  <c r="E127" i="2"/>
  <c r="D127" i="2"/>
  <c r="JT126" i="2"/>
  <c r="JS126" i="2"/>
  <c r="JR126" i="2"/>
  <c r="JQ126" i="2"/>
  <c r="K126" i="2"/>
  <c r="J126" i="2"/>
  <c r="I126" i="2"/>
  <c r="H126" i="2"/>
  <c r="F126" i="2"/>
  <c r="E126" i="2"/>
  <c r="D126" i="2"/>
  <c r="JT125" i="2"/>
  <c r="JS125" i="2"/>
  <c r="JR125" i="2"/>
  <c r="JQ125" i="2"/>
  <c r="J125" i="2"/>
  <c r="I125" i="2"/>
  <c r="K125" i="2" s="1"/>
  <c r="H125" i="2"/>
  <c r="G125" i="2"/>
  <c r="F125" i="2"/>
  <c r="E125" i="2"/>
  <c r="D125" i="2"/>
  <c r="JT124" i="2"/>
  <c r="JS124" i="2"/>
  <c r="JR124" i="2"/>
  <c r="JQ124" i="2"/>
  <c r="K124" i="2"/>
  <c r="J124" i="2"/>
  <c r="I124" i="2"/>
  <c r="H124" i="2"/>
  <c r="F124" i="2"/>
  <c r="E124" i="2"/>
  <c r="G124" i="2" s="1"/>
  <c r="D124" i="2"/>
  <c r="JT123" i="2"/>
  <c r="JS123" i="2"/>
  <c r="JR123" i="2"/>
  <c r="JQ123" i="2"/>
  <c r="J123" i="2"/>
  <c r="I123" i="2"/>
  <c r="H123" i="2"/>
  <c r="G123" i="2"/>
  <c r="F123" i="2"/>
  <c r="E123" i="2"/>
  <c r="D123" i="2"/>
  <c r="JT122" i="2"/>
  <c r="JS122" i="2"/>
  <c r="JR122" i="2"/>
  <c r="JQ122" i="2"/>
  <c r="K122" i="2"/>
  <c r="J122" i="2"/>
  <c r="I122" i="2"/>
  <c r="H122" i="2"/>
  <c r="F122" i="2"/>
  <c r="E122" i="2"/>
  <c r="D122" i="2"/>
  <c r="JT121" i="2"/>
  <c r="JS121" i="2"/>
  <c r="JR121" i="2"/>
  <c r="JQ121" i="2"/>
  <c r="J121" i="2"/>
  <c r="I121" i="2"/>
  <c r="H121" i="2"/>
  <c r="G121" i="2"/>
  <c r="F121" i="2"/>
  <c r="E121" i="2"/>
  <c r="D121" i="2"/>
  <c r="JT120" i="2"/>
  <c r="JS120" i="2"/>
  <c r="JR120" i="2"/>
  <c r="JQ120" i="2"/>
  <c r="K120" i="2"/>
  <c r="J120" i="2"/>
  <c r="I120" i="2"/>
  <c r="H120" i="2"/>
  <c r="F120" i="2"/>
  <c r="E120" i="2"/>
  <c r="D120" i="2"/>
  <c r="JP119" i="2"/>
  <c r="JO119" i="2"/>
  <c r="JO202" i="2" s="1"/>
  <c r="JN119" i="2"/>
  <c r="JM119" i="2"/>
  <c r="JL119" i="2"/>
  <c r="JK119" i="2"/>
  <c r="JJ119" i="2"/>
  <c r="JI119" i="2"/>
  <c r="JH119" i="2"/>
  <c r="JG119" i="2"/>
  <c r="JF119" i="2"/>
  <c r="JE119" i="2"/>
  <c r="JD119" i="2"/>
  <c r="JC119" i="2"/>
  <c r="JB119" i="2"/>
  <c r="JA119" i="2"/>
  <c r="IZ119" i="2"/>
  <c r="IY119" i="2"/>
  <c r="IX119" i="2"/>
  <c r="IW119" i="2"/>
  <c r="IV119" i="2"/>
  <c r="IU119" i="2"/>
  <c r="IT119" i="2"/>
  <c r="IS119" i="2"/>
  <c r="IR119" i="2"/>
  <c r="IQ119" i="2"/>
  <c r="IP119" i="2"/>
  <c r="IO119" i="2"/>
  <c r="IN119" i="2"/>
  <c r="IM119" i="2"/>
  <c r="IL119" i="2"/>
  <c r="IK119" i="2"/>
  <c r="IJ119" i="2"/>
  <c r="II119" i="2"/>
  <c r="II202" i="2" s="1"/>
  <c r="IH119" i="2"/>
  <c r="IG119" i="2"/>
  <c r="IF119" i="2"/>
  <c r="IE119" i="2"/>
  <c r="ID119" i="2"/>
  <c r="IC119" i="2"/>
  <c r="IB119" i="2"/>
  <c r="IA119" i="2"/>
  <c r="IA202" i="2" s="1"/>
  <c r="HZ119" i="2"/>
  <c r="HY119" i="2"/>
  <c r="HX119" i="2"/>
  <c r="HW119" i="2"/>
  <c r="HV119" i="2"/>
  <c r="HU119" i="2"/>
  <c r="HT119" i="2"/>
  <c r="HS119" i="2"/>
  <c r="HR119" i="2"/>
  <c r="HQ119" i="2"/>
  <c r="HP119" i="2"/>
  <c r="HO119" i="2"/>
  <c r="HN119" i="2"/>
  <c r="HM119" i="2"/>
  <c r="HL119" i="2"/>
  <c r="HK119" i="2"/>
  <c r="HJ119" i="2"/>
  <c r="HI119" i="2"/>
  <c r="HH119" i="2"/>
  <c r="HG119" i="2"/>
  <c r="HF119" i="2"/>
  <c r="HE119" i="2"/>
  <c r="HD119" i="2"/>
  <c r="HC119" i="2"/>
  <c r="HC202" i="2" s="1"/>
  <c r="HB119" i="2"/>
  <c r="HA119" i="2"/>
  <c r="GZ119" i="2"/>
  <c r="GY119" i="2"/>
  <c r="GX119" i="2"/>
  <c r="GW119" i="2"/>
  <c r="GV119" i="2"/>
  <c r="GU119" i="2"/>
  <c r="GU202" i="2" s="1"/>
  <c r="GT119" i="2"/>
  <c r="GS119" i="2"/>
  <c r="GR119" i="2"/>
  <c r="GQ119" i="2"/>
  <c r="GP119" i="2"/>
  <c r="GO119" i="2"/>
  <c r="GN119" i="2"/>
  <c r="GM119" i="2"/>
  <c r="GL119" i="2"/>
  <c r="GK119" i="2"/>
  <c r="GJ119" i="2"/>
  <c r="GI119" i="2"/>
  <c r="GH119" i="2"/>
  <c r="GG119" i="2"/>
  <c r="GF119" i="2"/>
  <c r="GE119" i="2"/>
  <c r="GD119" i="2"/>
  <c r="GC119" i="2"/>
  <c r="GB119" i="2"/>
  <c r="GA119" i="2"/>
  <c r="FZ119" i="2"/>
  <c r="FY119" i="2"/>
  <c r="FX119" i="2"/>
  <c r="FW119" i="2"/>
  <c r="FW202" i="2" s="1"/>
  <c r="FV119" i="2"/>
  <c r="FU119" i="2"/>
  <c r="FT119" i="2"/>
  <c r="FS119" i="2"/>
  <c r="FR119" i="2"/>
  <c r="FQ119" i="2"/>
  <c r="FP119" i="2"/>
  <c r="FO119" i="2"/>
  <c r="FO202" i="2" s="1"/>
  <c r="FN119" i="2"/>
  <c r="FM119" i="2"/>
  <c r="FL119" i="2"/>
  <c r="FK119" i="2"/>
  <c r="FJ119" i="2"/>
  <c r="FI119" i="2"/>
  <c r="FH119" i="2"/>
  <c r="FG119" i="2"/>
  <c r="FF119" i="2"/>
  <c r="FE119" i="2"/>
  <c r="FD119" i="2"/>
  <c r="FC119" i="2"/>
  <c r="FB119" i="2"/>
  <c r="FA119" i="2"/>
  <c r="EZ119" i="2"/>
  <c r="EY119" i="2"/>
  <c r="EX119" i="2"/>
  <c r="EW119" i="2"/>
  <c r="EV119" i="2"/>
  <c r="EU119" i="2"/>
  <c r="ET119" i="2"/>
  <c r="ES119" i="2"/>
  <c r="ER119" i="2"/>
  <c r="EQ119" i="2"/>
  <c r="EQ202" i="2" s="1"/>
  <c r="EP119" i="2"/>
  <c r="EO119" i="2"/>
  <c r="EN119" i="2"/>
  <c r="EM119" i="2"/>
  <c r="EL119" i="2"/>
  <c r="EK119" i="2"/>
  <c r="EJ119" i="2"/>
  <c r="EI119" i="2"/>
  <c r="EI202" i="2" s="1"/>
  <c r="EH119" i="2"/>
  <c r="EG119" i="2"/>
  <c r="EF119" i="2"/>
  <c r="EE119" i="2"/>
  <c r="ED119" i="2"/>
  <c r="EC119" i="2"/>
  <c r="EB119" i="2"/>
  <c r="EA119" i="2"/>
  <c r="DZ119" i="2"/>
  <c r="DY119" i="2"/>
  <c r="DX119" i="2"/>
  <c r="DW119" i="2"/>
  <c r="DV119" i="2"/>
  <c r="DU119" i="2"/>
  <c r="DT119" i="2"/>
  <c r="DS119" i="2"/>
  <c r="DR119" i="2"/>
  <c r="DQ119" i="2"/>
  <c r="DP119" i="2"/>
  <c r="JT119" i="2" s="1"/>
  <c r="DO119" i="2"/>
  <c r="JS119" i="2" s="1"/>
  <c r="DN119" i="2"/>
  <c r="JR119" i="2" s="1"/>
  <c r="DM119" i="2"/>
  <c r="JQ119" i="2" s="1"/>
  <c r="DL119" i="2"/>
  <c r="DK119" i="2"/>
  <c r="DK202" i="2" s="1"/>
  <c r="DJ119" i="2"/>
  <c r="DI119" i="2"/>
  <c r="DH119" i="2"/>
  <c r="DG119" i="2"/>
  <c r="DF119" i="2"/>
  <c r="DE119" i="2"/>
  <c r="DD119" i="2"/>
  <c r="DC119" i="2"/>
  <c r="DC202" i="2" s="1"/>
  <c r="DB119" i="2"/>
  <c r="DA119" i="2"/>
  <c r="CZ119" i="2"/>
  <c r="CY119" i="2"/>
  <c r="CX119" i="2"/>
  <c r="CW119" i="2"/>
  <c r="CV119" i="2"/>
  <c r="CU119" i="2"/>
  <c r="CT119" i="2"/>
  <c r="CS119" i="2"/>
  <c r="CR119" i="2"/>
  <c r="CQ119" i="2"/>
  <c r="CP119" i="2"/>
  <c r="CO119" i="2"/>
  <c r="CN119" i="2"/>
  <c r="CM119" i="2"/>
  <c r="CL119" i="2"/>
  <c r="CK119" i="2"/>
  <c r="CJ119" i="2"/>
  <c r="CI119" i="2"/>
  <c r="CH119" i="2"/>
  <c r="CG119" i="2"/>
  <c r="CF119" i="2"/>
  <c r="CF202" i="2" s="1"/>
  <c r="CF205" i="2" s="1"/>
  <c r="CE119" i="2"/>
  <c r="CE202" i="2" s="1"/>
  <c r="CD119" i="2"/>
  <c r="CC119" i="2"/>
  <c r="CB119" i="2"/>
  <c r="CA119" i="2"/>
  <c r="BZ119" i="2"/>
  <c r="BY119" i="2"/>
  <c r="BX119" i="2"/>
  <c r="BX202" i="2" s="1"/>
  <c r="BW119" i="2"/>
  <c r="BW202" i="2" s="1"/>
  <c r="BW205" i="2" s="1"/>
  <c r="BV119" i="2"/>
  <c r="BU119" i="2"/>
  <c r="BT119" i="2"/>
  <c r="BS119" i="2"/>
  <c r="BR119" i="2"/>
  <c r="BQ119" i="2"/>
  <c r="BP119" i="2"/>
  <c r="BP202" i="2" s="1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Z202" i="2" s="1"/>
  <c r="AY119" i="2"/>
  <c r="AY202" i="2" s="1"/>
  <c r="AY205" i="2" s="1"/>
  <c r="AY207" i="2" s="1"/>
  <c r="AX119" i="2"/>
  <c r="AW119" i="2"/>
  <c r="AV119" i="2"/>
  <c r="AU119" i="2"/>
  <c r="AT119" i="2"/>
  <c r="AS119" i="2"/>
  <c r="AR119" i="2"/>
  <c r="AR202" i="2" s="1"/>
  <c r="AQ119" i="2"/>
  <c r="AQ202" i="2" s="1"/>
  <c r="AP119" i="2"/>
  <c r="AO119" i="2"/>
  <c r="AN119" i="2"/>
  <c r="AM119" i="2"/>
  <c r="AL119" i="2"/>
  <c r="AK119" i="2"/>
  <c r="AJ119" i="2"/>
  <c r="AJ202" i="2" s="1"/>
  <c r="AJ205" i="2" s="1"/>
  <c r="AJ207" i="2" s="1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T202" i="2" s="1"/>
  <c r="S119" i="2"/>
  <c r="S202" i="2" s="1"/>
  <c r="R119" i="2"/>
  <c r="Q119" i="2"/>
  <c r="P119" i="2"/>
  <c r="O119" i="2"/>
  <c r="N119" i="2"/>
  <c r="M119" i="2"/>
  <c r="L119" i="2"/>
  <c r="L202" i="2" s="1"/>
  <c r="L205" i="2" s="1"/>
  <c r="JT118" i="2"/>
  <c r="JS118" i="2"/>
  <c r="JR118" i="2"/>
  <c r="JQ118" i="2"/>
  <c r="JT117" i="2"/>
  <c r="JS117" i="2"/>
  <c r="JR117" i="2"/>
  <c r="JQ117" i="2"/>
  <c r="J117" i="2"/>
  <c r="K117" i="2" s="1"/>
  <c r="I117" i="2"/>
  <c r="H117" i="2"/>
  <c r="F117" i="2"/>
  <c r="E117" i="2"/>
  <c r="G117" i="2" s="1"/>
  <c r="D117" i="2"/>
  <c r="JT116" i="2"/>
  <c r="JS116" i="2"/>
  <c r="JR116" i="2"/>
  <c r="JQ116" i="2"/>
  <c r="J116" i="2"/>
  <c r="I116" i="2"/>
  <c r="K116" i="2" s="1"/>
  <c r="H116" i="2"/>
  <c r="F116" i="2"/>
  <c r="G116" i="2" s="1"/>
  <c r="E116" i="2"/>
  <c r="D116" i="2"/>
  <c r="JT115" i="2"/>
  <c r="JS115" i="2"/>
  <c r="JR115" i="2"/>
  <c r="JQ115" i="2"/>
  <c r="J115" i="2"/>
  <c r="K115" i="2" s="1"/>
  <c r="I115" i="2"/>
  <c r="H115" i="2"/>
  <c r="F115" i="2"/>
  <c r="E115" i="2"/>
  <c r="G115" i="2" s="1"/>
  <c r="D115" i="2"/>
  <c r="JT114" i="2"/>
  <c r="JS114" i="2"/>
  <c r="JR114" i="2"/>
  <c r="JQ114" i="2"/>
  <c r="J114" i="2"/>
  <c r="I114" i="2"/>
  <c r="K114" i="2" s="1"/>
  <c r="H114" i="2"/>
  <c r="F114" i="2"/>
  <c r="G114" i="2" s="1"/>
  <c r="E114" i="2"/>
  <c r="D114" i="2"/>
  <c r="JT113" i="2"/>
  <c r="JS113" i="2"/>
  <c r="JR113" i="2"/>
  <c r="JQ113" i="2"/>
  <c r="J113" i="2"/>
  <c r="K113" i="2" s="1"/>
  <c r="I113" i="2"/>
  <c r="H113" i="2"/>
  <c r="F113" i="2"/>
  <c r="E113" i="2"/>
  <c r="G113" i="2" s="1"/>
  <c r="D113" i="2"/>
  <c r="JT112" i="2"/>
  <c r="JS112" i="2"/>
  <c r="JR112" i="2"/>
  <c r="JQ112" i="2"/>
  <c r="J112" i="2"/>
  <c r="I112" i="2"/>
  <c r="K112" i="2" s="1"/>
  <c r="H112" i="2"/>
  <c r="G112" i="2"/>
  <c r="F112" i="2"/>
  <c r="E112" i="2"/>
  <c r="D112" i="2"/>
  <c r="JT111" i="2"/>
  <c r="JS111" i="2"/>
  <c r="JR111" i="2"/>
  <c r="JQ111" i="2"/>
  <c r="K111" i="2"/>
  <c r="J111" i="2"/>
  <c r="I111" i="2"/>
  <c r="H111" i="2"/>
  <c r="F111" i="2"/>
  <c r="E111" i="2"/>
  <c r="G111" i="2" s="1"/>
  <c r="D111" i="2"/>
  <c r="JT110" i="2"/>
  <c r="JS110" i="2"/>
  <c r="JR110" i="2"/>
  <c r="JQ110" i="2"/>
  <c r="J110" i="2"/>
  <c r="I110" i="2"/>
  <c r="K110" i="2" s="1"/>
  <c r="H110" i="2"/>
  <c r="F110" i="2"/>
  <c r="G110" i="2" s="1"/>
  <c r="E110" i="2"/>
  <c r="D110" i="2"/>
  <c r="JT109" i="2"/>
  <c r="JS109" i="2"/>
  <c r="JR109" i="2"/>
  <c r="JQ109" i="2"/>
  <c r="J109" i="2"/>
  <c r="K109" i="2" s="1"/>
  <c r="I109" i="2"/>
  <c r="H109" i="2"/>
  <c r="F109" i="2"/>
  <c r="E109" i="2"/>
  <c r="G109" i="2" s="1"/>
  <c r="D109" i="2"/>
  <c r="JT108" i="2"/>
  <c r="JS108" i="2"/>
  <c r="JR108" i="2"/>
  <c r="JQ108" i="2"/>
  <c r="J108" i="2"/>
  <c r="I108" i="2"/>
  <c r="K108" i="2" s="1"/>
  <c r="H108" i="2"/>
  <c r="F108" i="2"/>
  <c r="G108" i="2" s="1"/>
  <c r="E108" i="2"/>
  <c r="D108" i="2"/>
  <c r="JT107" i="2"/>
  <c r="JS107" i="2"/>
  <c r="JR107" i="2"/>
  <c r="JQ107" i="2"/>
  <c r="J107" i="2"/>
  <c r="K107" i="2" s="1"/>
  <c r="I107" i="2"/>
  <c r="H107" i="2"/>
  <c r="F107" i="2"/>
  <c r="E107" i="2"/>
  <c r="G107" i="2" s="1"/>
  <c r="D107" i="2"/>
  <c r="JT106" i="2"/>
  <c r="JS106" i="2"/>
  <c r="JR106" i="2"/>
  <c r="JQ106" i="2"/>
  <c r="J106" i="2"/>
  <c r="I106" i="2"/>
  <c r="K106" i="2" s="1"/>
  <c r="H106" i="2"/>
  <c r="F106" i="2"/>
  <c r="G106" i="2" s="1"/>
  <c r="E106" i="2"/>
  <c r="D106" i="2"/>
  <c r="JT105" i="2"/>
  <c r="JS105" i="2"/>
  <c r="JR105" i="2"/>
  <c r="JQ105" i="2"/>
  <c r="J105" i="2"/>
  <c r="K105" i="2" s="1"/>
  <c r="I105" i="2"/>
  <c r="H105" i="2"/>
  <c r="F105" i="2"/>
  <c r="E105" i="2"/>
  <c r="G105" i="2" s="1"/>
  <c r="D105" i="2"/>
  <c r="JT104" i="2"/>
  <c r="JS104" i="2"/>
  <c r="JR104" i="2"/>
  <c r="JQ104" i="2"/>
  <c r="J104" i="2"/>
  <c r="I104" i="2"/>
  <c r="K104" i="2" s="1"/>
  <c r="H104" i="2"/>
  <c r="G104" i="2"/>
  <c r="F104" i="2"/>
  <c r="E104" i="2"/>
  <c r="D104" i="2"/>
  <c r="JT103" i="2"/>
  <c r="JS103" i="2"/>
  <c r="JR103" i="2"/>
  <c r="JQ103" i="2"/>
  <c r="K103" i="2"/>
  <c r="J103" i="2"/>
  <c r="I103" i="2"/>
  <c r="H103" i="2"/>
  <c r="F103" i="2"/>
  <c r="E103" i="2"/>
  <c r="G103" i="2" s="1"/>
  <c r="D103" i="2"/>
  <c r="JT102" i="2"/>
  <c r="JS102" i="2"/>
  <c r="JR102" i="2"/>
  <c r="JQ102" i="2"/>
  <c r="J102" i="2"/>
  <c r="I102" i="2"/>
  <c r="K102" i="2" s="1"/>
  <c r="H102" i="2"/>
  <c r="F102" i="2"/>
  <c r="E102" i="2"/>
  <c r="G102" i="2" s="1"/>
  <c r="D102" i="2"/>
  <c r="JT101" i="2"/>
  <c r="JS101" i="2"/>
  <c r="JR101" i="2"/>
  <c r="JQ101" i="2"/>
  <c r="J101" i="2"/>
  <c r="I101" i="2"/>
  <c r="K101" i="2" s="1"/>
  <c r="H101" i="2"/>
  <c r="F101" i="2"/>
  <c r="E101" i="2"/>
  <c r="G101" i="2" s="1"/>
  <c r="D101" i="2"/>
  <c r="JT100" i="2"/>
  <c r="JS100" i="2"/>
  <c r="JR100" i="2"/>
  <c r="JQ100" i="2"/>
  <c r="J100" i="2"/>
  <c r="I100" i="2"/>
  <c r="K100" i="2" s="1"/>
  <c r="H100" i="2"/>
  <c r="F100" i="2"/>
  <c r="E100" i="2"/>
  <c r="G100" i="2" s="1"/>
  <c r="D100" i="2"/>
  <c r="JT99" i="2"/>
  <c r="JS99" i="2"/>
  <c r="JR99" i="2"/>
  <c r="JQ99" i="2"/>
  <c r="J99" i="2"/>
  <c r="I99" i="2"/>
  <c r="K99" i="2" s="1"/>
  <c r="H99" i="2"/>
  <c r="F99" i="2"/>
  <c r="E99" i="2"/>
  <c r="G99" i="2" s="1"/>
  <c r="D99" i="2"/>
  <c r="JT98" i="2"/>
  <c r="JS98" i="2"/>
  <c r="JR98" i="2"/>
  <c r="JQ98" i="2"/>
  <c r="J98" i="2"/>
  <c r="I98" i="2"/>
  <c r="K98" i="2" s="1"/>
  <c r="H98" i="2"/>
  <c r="F98" i="2"/>
  <c r="E98" i="2"/>
  <c r="G98" i="2" s="1"/>
  <c r="D98" i="2"/>
  <c r="D119" i="2" s="1"/>
  <c r="JT97" i="2"/>
  <c r="JS97" i="2"/>
  <c r="JR97" i="2"/>
  <c r="JQ97" i="2"/>
  <c r="J97" i="2"/>
  <c r="I97" i="2"/>
  <c r="K97" i="2" s="1"/>
  <c r="H97" i="2"/>
  <c r="F97" i="2"/>
  <c r="E97" i="2"/>
  <c r="G97" i="2" s="1"/>
  <c r="D97" i="2"/>
  <c r="JT96" i="2"/>
  <c r="JS96" i="2"/>
  <c r="JR96" i="2"/>
  <c r="JQ96" i="2"/>
  <c r="K96" i="2"/>
  <c r="J96" i="2"/>
  <c r="I96" i="2"/>
  <c r="H96" i="2"/>
  <c r="G96" i="2"/>
  <c r="F96" i="2"/>
  <c r="E96" i="2"/>
  <c r="D96" i="2"/>
  <c r="JT95" i="2"/>
  <c r="JS95" i="2"/>
  <c r="JR95" i="2"/>
  <c r="JQ95" i="2"/>
  <c r="K95" i="2"/>
  <c r="J95" i="2"/>
  <c r="I95" i="2"/>
  <c r="H95" i="2"/>
  <c r="G95" i="2"/>
  <c r="F95" i="2"/>
  <c r="E95" i="2"/>
  <c r="D95" i="2"/>
  <c r="JT94" i="2"/>
  <c r="JS94" i="2"/>
  <c r="JR94" i="2"/>
  <c r="JQ94" i="2"/>
  <c r="K94" i="2"/>
  <c r="J94" i="2"/>
  <c r="I94" i="2"/>
  <c r="H94" i="2"/>
  <c r="G94" i="2"/>
  <c r="F94" i="2"/>
  <c r="E94" i="2"/>
  <c r="D94" i="2"/>
  <c r="JT93" i="2"/>
  <c r="JS93" i="2"/>
  <c r="JR93" i="2"/>
  <c r="JQ93" i="2"/>
  <c r="K93" i="2"/>
  <c r="J93" i="2"/>
  <c r="I93" i="2"/>
  <c r="H93" i="2"/>
  <c r="G93" i="2"/>
  <c r="F93" i="2"/>
  <c r="E93" i="2"/>
  <c r="D93" i="2"/>
  <c r="JT92" i="2"/>
  <c r="JS92" i="2"/>
  <c r="JR92" i="2"/>
  <c r="JQ92" i="2"/>
  <c r="K92" i="2"/>
  <c r="J92" i="2"/>
  <c r="I92" i="2"/>
  <c r="H92" i="2"/>
  <c r="G92" i="2"/>
  <c r="F92" i="2"/>
  <c r="E92" i="2"/>
  <c r="D92" i="2"/>
  <c r="JT91" i="2"/>
  <c r="JS91" i="2"/>
  <c r="JR91" i="2"/>
  <c r="JQ91" i="2"/>
  <c r="K91" i="2"/>
  <c r="J91" i="2"/>
  <c r="J119" i="2" s="1"/>
  <c r="I91" i="2"/>
  <c r="H91" i="2"/>
  <c r="G91" i="2"/>
  <c r="F91" i="2"/>
  <c r="E91" i="2"/>
  <c r="D91" i="2"/>
  <c r="JP90" i="2"/>
  <c r="JP202" i="2" s="1"/>
  <c r="JO90" i="2"/>
  <c r="JN90" i="2"/>
  <c r="JM90" i="2"/>
  <c r="JL90" i="2"/>
  <c r="JK90" i="2"/>
  <c r="JJ90" i="2"/>
  <c r="JI90" i="2"/>
  <c r="JH90" i="2"/>
  <c r="JH202" i="2" s="1"/>
  <c r="JE90" i="2"/>
  <c r="JD90" i="2"/>
  <c r="JA90" i="2"/>
  <c r="IZ90" i="2"/>
  <c r="IZ202" i="2" s="1"/>
  <c r="IY90" i="2"/>
  <c r="IX90" i="2"/>
  <c r="IW90" i="2"/>
  <c r="IV90" i="2"/>
  <c r="IU90" i="2"/>
  <c r="IT90" i="2"/>
  <c r="IS90" i="2"/>
  <c r="IR90" i="2"/>
  <c r="IR202" i="2" s="1"/>
  <c r="IQ90" i="2"/>
  <c r="IQ202" i="2" s="1"/>
  <c r="IP90" i="2"/>
  <c r="IO90" i="2"/>
  <c r="IN90" i="2"/>
  <c r="IM90" i="2"/>
  <c r="IL90" i="2"/>
  <c r="IK90" i="2"/>
  <c r="IJ90" i="2"/>
  <c r="IJ202" i="2" s="1"/>
  <c r="II90" i="2"/>
  <c r="IH90" i="2"/>
  <c r="IG90" i="2"/>
  <c r="IF90" i="2"/>
  <c r="IE90" i="2"/>
  <c r="ID90" i="2"/>
  <c r="IC90" i="2"/>
  <c r="IB90" i="2"/>
  <c r="IB202" i="2" s="1"/>
  <c r="IA90" i="2"/>
  <c r="HZ90" i="2"/>
  <c r="HY90" i="2"/>
  <c r="HX90" i="2"/>
  <c r="HW90" i="2"/>
  <c r="HV90" i="2"/>
  <c r="HU90" i="2"/>
  <c r="HT90" i="2"/>
  <c r="HT202" i="2" s="1"/>
  <c r="HS90" i="2"/>
  <c r="HR90" i="2"/>
  <c r="HQ90" i="2"/>
  <c r="HP90" i="2"/>
  <c r="HO90" i="2"/>
  <c r="HN90" i="2"/>
  <c r="HM90" i="2"/>
  <c r="HL90" i="2"/>
  <c r="HL202" i="2" s="1"/>
  <c r="HK90" i="2"/>
  <c r="HK202" i="2" s="1"/>
  <c r="HJ90" i="2"/>
  <c r="HI90" i="2"/>
  <c r="HH90" i="2"/>
  <c r="HG90" i="2"/>
  <c r="HF90" i="2"/>
  <c r="HE90" i="2"/>
  <c r="HD90" i="2"/>
  <c r="HD202" i="2" s="1"/>
  <c r="HC90" i="2"/>
  <c r="HB90" i="2"/>
  <c r="HA90" i="2"/>
  <c r="GZ90" i="2"/>
  <c r="GY90" i="2"/>
  <c r="GX90" i="2"/>
  <c r="GW90" i="2"/>
  <c r="GV90" i="2"/>
  <c r="GV202" i="2" s="1"/>
  <c r="GU90" i="2"/>
  <c r="GT90" i="2"/>
  <c r="GS90" i="2"/>
  <c r="GR90" i="2"/>
  <c r="GQ90" i="2"/>
  <c r="GP90" i="2"/>
  <c r="GO90" i="2"/>
  <c r="GN90" i="2"/>
  <c r="GN202" i="2" s="1"/>
  <c r="GM90" i="2"/>
  <c r="GL90" i="2"/>
  <c r="GK90" i="2"/>
  <c r="GJ90" i="2"/>
  <c r="GI90" i="2"/>
  <c r="GH90" i="2"/>
  <c r="GG90" i="2"/>
  <c r="GF90" i="2"/>
  <c r="GF202" i="2" s="1"/>
  <c r="GE90" i="2"/>
  <c r="GE202" i="2" s="1"/>
  <c r="GD90" i="2"/>
  <c r="GC90" i="2"/>
  <c r="GB90" i="2"/>
  <c r="GA90" i="2"/>
  <c r="FZ90" i="2"/>
  <c r="FY90" i="2"/>
  <c r="FX90" i="2"/>
  <c r="FX202" i="2" s="1"/>
  <c r="FW90" i="2"/>
  <c r="FV90" i="2"/>
  <c r="FU90" i="2"/>
  <c r="FT90" i="2"/>
  <c r="FS90" i="2"/>
  <c r="FR90" i="2"/>
  <c r="FQ90" i="2"/>
  <c r="FP90" i="2"/>
  <c r="FP202" i="2" s="1"/>
  <c r="FO90" i="2"/>
  <c r="FN90" i="2"/>
  <c r="FM90" i="2"/>
  <c r="FL90" i="2"/>
  <c r="FK90" i="2"/>
  <c r="FJ90" i="2"/>
  <c r="FI90" i="2"/>
  <c r="FH90" i="2"/>
  <c r="FH202" i="2" s="1"/>
  <c r="FG90" i="2"/>
  <c r="FF90" i="2"/>
  <c r="FE90" i="2"/>
  <c r="FD90" i="2"/>
  <c r="FC90" i="2"/>
  <c r="FB90" i="2"/>
  <c r="FA90" i="2"/>
  <c r="EZ90" i="2"/>
  <c r="EZ202" i="2" s="1"/>
  <c r="EY90" i="2"/>
  <c r="EY202" i="2" s="1"/>
  <c r="EX90" i="2"/>
  <c r="EW90" i="2"/>
  <c r="EV90" i="2"/>
  <c r="EU90" i="2"/>
  <c r="ET90" i="2"/>
  <c r="ES90" i="2"/>
  <c r="ER90" i="2"/>
  <c r="ER202" i="2" s="1"/>
  <c r="EQ90" i="2"/>
  <c r="EP90" i="2"/>
  <c r="EO90" i="2"/>
  <c r="EN90" i="2"/>
  <c r="EM90" i="2"/>
  <c r="EL90" i="2"/>
  <c r="EK90" i="2"/>
  <c r="EJ90" i="2"/>
  <c r="EJ202" i="2" s="1"/>
  <c r="EI90" i="2"/>
  <c r="EH90" i="2"/>
  <c r="EG90" i="2"/>
  <c r="EF90" i="2"/>
  <c r="EE90" i="2"/>
  <c r="ED90" i="2"/>
  <c r="EC90" i="2"/>
  <c r="EB90" i="2"/>
  <c r="EB202" i="2" s="1"/>
  <c r="EA90" i="2"/>
  <c r="DZ90" i="2"/>
  <c r="DY90" i="2"/>
  <c r="DX90" i="2"/>
  <c r="DW90" i="2"/>
  <c r="DV90" i="2"/>
  <c r="DU90" i="2"/>
  <c r="DT90" i="2"/>
  <c r="DT202" i="2" s="1"/>
  <c r="DS90" i="2"/>
  <c r="DS202" i="2" s="1"/>
  <c r="DR90" i="2"/>
  <c r="DQ90" i="2"/>
  <c r="DP90" i="2"/>
  <c r="DO90" i="2"/>
  <c r="DN90" i="2"/>
  <c r="JR90" i="2" s="1"/>
  <c r="DM90" i="2"/>
  <c r="JQ90" i="2" s="1"/>
  <c r="DL90" i="2"/>
  <c r="DL202" i="2" s="1"/>
  <c r="DK90" i="2"/>
  <c r="DJ90" i="2"/>
  <c r="DI90" i="2"/>
  <c r="DH90" i="2"/>
  <c r="DG90" i="2"/>
  <c r="DF90" i="2"/>
  <c r="DD90" i="2"/>
  <c r="DD202" i="2" s="1"/>
  <c r="DD205" i="2" s="1"/>
  <c r="DC90" i="2"/>
  <c r="DA90" i="2"/>
  <c r="CZ90" i="2"/>
  <c r="CY90" i="2"/>
  <c r="CX90" i="2"/>
  <c r="CW90" i="2"/>
  <c r="CV90" i="2"/>
  <c r="CV202" i="2" s="1"/>
  <c r="CU90" i="2"/>
  <c r="CT90" i="2"/>
  <c r="CS90" i="2"/>
  <c r="CR90" i="2"/>
  <c r="CQ90" i="2"/>
  <c r="CP90" i="2"/>
  <c r="CO90" i="2"/>
  <c r="CN90" i="2"/>
  <c r="CN202" i="2" s="1"/>
  <c r="CM90" i="2"/>
  <c r="CM202" i="2" s="1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H202" i="2" s="1"/>
  <c r="BH205" i="2" s="1"/>
  <c r="BG90" i="2"/>
  <c r="BG202" i="2" s="1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B202" i="2" s="1"/>
  <c r="AA90" i="2"/>
  <c r="AA202" i="2" s="1"/>
  <c r="AA205" i="2" s="1"/>
  <c r="AA207" i="2" s="1"/>
  <c r="Z90" i="2"/>
  <c r="Y90" i="2"/>
  <c r="X90" i="2"/>
  <c r="W90" i="2"/>
  <c r="V90" i="2"/>
  <c r="U90" i="2"/>
  <c r="T90" i="2"/>
  <c r="S90" i="2"/>
  <c r="R90" i="2"/>
  <c r="O90" i="2"/>
  <c r="N90" i="2"/>
  <c r="L90" i="2"/>
  <c r="JT89" i="2"/>
  <c r="JS89" i="2"/>
  <c r="JR89" i="2"/>
  <c r="JQ89" i="2"/>
  <c r="JT88" i="2"/>
  <c r="JS88" i="2"/>
  <c r="JR88" i="2"/>
  <c r="JQ88" i="2"/>
  <c r="JT87" i="2"/>
  <c r="JS87" i="2"/>
  <c r="JR87" i="2"/>
  <c r="JQ87" i="2"/>
  <c r="DE87" i="2"/>
  <c r="DB87" i="2"/>
  <c r="J87" i="2"/>
  <c r="I87" i="2"/>
  <c r="K87" i="2" s="1"/>
  <c r="H87" i="2"/>
  <c r="G87" i="2"/>
  <c r="F87" i="2"/>
  <c r="E87" i="2"/>
  <c r="D87" i="2"/>
  <c r="JT86" i="2"/>
  <c r="JS86" i="2"/>
  <c r="JR86" i="2"/>
  <c r="JQ86" i="2"/>
  <c r="DE86" i="2"/>
  <c r="I86" i="2" s="1"/>
  <c r="K86" i="2" s="1"/>
  <c r="DB86" i="2"/>
  <c r="J86" i="2"/>
  <c r="H86" i="2"/>
  <c r="F86" i="2"/>
  <c r="E86" i="2"/>
  <c r="G86" i="2" s="1"/>
  <c r="D86" i="2"/>
  <c r="JT85" i="2"/>
  <c r="JS85" i="2"/>
  <c r="JR85" i="2"/>
  <c r="JQ85" i="2"/>
  <c r="JT84" i="2"/>
  <c r="JS84" i="2"/>
  <c r="JR84" i="2"/>
  <c r="JQ84" i="2"/>
  <c r="DE84" i="2"/>
  <c r="DB84" i="2"/>
  <c r="E84" i="2" s="1"/>
  <c r="G84" i="2" s="1"/>
  <c r="J84" i="2"/>
  <c r="I84" i="2"/>
  <c r="K84" i="2" s="1"/>
  <c r="H84" i="2"/>
  <c r="F84" i="2"/>
  <c r="D84" i="2"/>
  <c r="JT83" i="2"/>
  <c r="JS83" i="2"/>
  <c r="JR83" i="2"/>
  <c r="JQ83" i="2"/>
  <c r="JT82" i="2"/>
  <c r="JR82" i="2"/>
  <c r="JQ82" i="2"/>
  <c r="JG82" i="2"/>
  <c r="JF82" i="2"/>
  <c r="JC82" i="2"/>
  <c r="JS82" i="2" s="1"/>
  <c r="JB82" i="2"/>
  <c r="K82" i="2"/>
  <c r="J82" i="2"/>
  <c r="I82" i="2"/>
  <c r="H82" i="2"/>
  <c r="F82" i="2"/>
  <c r="E82" i="2"/>
  <c r="G82" i="2" s="1"/>
  <c r="D82" i="2"/>
  <c r="JT81" i="2"/>
  <c r="JS81" i="2"/>
  <c r="JR81" i="2"/>
  <c r="JQ81" i="2"/>
  <c r="J81" i="2"/>
  <c r="I81" i="2"/>
  <c r="K81" i="2" s="1"/>
  <c r="H81" i="2"/>
  <c r="G81" i="2"/>
  <c r="F81" i="2"/>
  <c r="E81" i="2"/>
  <c r="D81" i="2"/>
  <c r="JT80" i="2"/>
  <c r="JS80" i="2"/>
  <c r="JR80" i="2"/>
  <c r="JQ80" i="2"/>
  <c r="DE80" i="2"/>
  <c r="I80" i="2" s="1"/>
  <c r="K80" i="2" s="1"/>
  <c r="DB80" i="2"/>
  <c r="J80" i="2"/>
  <c r="H80" i="2"/>
  <c r="F80" i="2"/>
  <c r="E80" i="2"/>
  <c r="G80" i="2" s="1"/>
  <c r="D80" i="2"/>
  <c r="JT79" i="2"/>
  <c r="JS79" i="2"/>
  <c r="JR79" i="2"/>
  <c r="JQ79" i="2"/>
  <c r="JT78" i="2"/>
  <c r="JS78" i="2"/>
  <c r="JR78" i="2"/>
  <c r="JQ78" i="2"/>
  <c r="J78" i="2"/>
  <c r="I78" i="2"/>
  <c r="K78" i="2" s="1"/>
  <c r="H78" i="2"/>
  <c r="F78" i="2"/>
  <c r="E78" i="2"/>
  <c r="G78" i="2" s="1"/>
  <c r="D78" i="2"/>
  <c r="JT77" i="2"/>
  <c r="JS77" i="2"/>
  <c r="JR77" i="2"/>
  <c r="JQ77" i="2"/>
  <c r="J77" i="2"/>
  <c r="I77" i="2"/>
  <c r="K77" i="2" s="1"/>
  <c r="H77" i="2"/>
  <c r="F77" i="2"/>
  <c r="E77" i="2"/>
  <c r="G77" i="2" s="1"/>
  <c r="D77" i="2"/>
  <c r="JT76" i="2"/>
  <c r="JS76" i="2"/>
  <c r="JR76" i="2"/>
  <c r="JQ76" i="2"/>
  <c r="J76" i="2"/>
  <c r="I76" i="2"/>
  <c r="K76" i="2" s="1"/>
  <c r="H76" i="2"/>
  <c r="F76" i="2"/>
  <c r="E76" i="2"/>
  <c r="G76" i="2" s="1"/>
  <c r="D76" i="2"/>
  <c r="JT75" i="2"/>
  <c r="JR75" i="2"/>
  <c r="JQ75" i="2"/>
  <c r="DE75" i="2"/>
  <c r="DB75" i="2"/>
  <c r="E75" i="2" s="1"/>
  <c r="G75" i="2" s="1"/>
  <c r="J75" i="2"/>
  <c r="H75" i="2"/>
  <c r="F75" i="2"/>
  <c r="D75" i="2"/>
  <c r="JT74" i="2"/>
  <c r="JR74" i="2"/>
  <c r="JQ74" i="2"/>
  <c r="JG74" i="2"/>
  <c r="JS74" i="2" s="1"/>
  <c r="K74" i="2"/>
  <c r="J74" i="2"/>
  <c r="I74" i="2"/>
  <c r="H74" i="2"/>
  <c r="F74" i="2"/>
  <c r="E74" i="2"/>
  <c r="G74" i="2" s="1"/>
  <c r="D74" i="2"/>
  <c r="JT73" i="2"/>
  <c r="JS73" i="2"/>
  <c r="JR73" i="2"/>
  <c r="JQ73" i="2"/>
  <c r="J73" i="2"/>
  <c r="I73" i="2"/>
  <c r="K73" i="2" s="1"/>
  <c r="H73" i="2"/>
  <c r="G73" i="2"/>
  <c r="F73" i="2"/>
  <c r="E73" i="2"/>
  <c r="D73" i="2"/>
  <c r="JT72" i="2"/>
  <c r="JS72" i="2"/>
  <c r="JR72" i="2"/>
  <c r="JQ72" i="2"/>
  <c r="K72" i="2"/>
  <c r="J72" i="2"/>
  <c r="I72" i="2"/>
  <c r="H72" i="2"/>
  <c r="F72" i="2"/>
  <c r="E72" i="2"/>
  <c r="G72" i="2" s="1"/>
  <c r="D72" i="2"/>
  <c r="JT71" i="2"/>
  <c r="JS71" i="2"/>
  <c r="JR71" i="2"/>
  <c r="JQ71" i="2"/>
  <c r="JT70" i="2"/>
  <c r="JS70" i="2"/>
  <c r="JR70" i="2"/>
  <c r="JQ70" i="2"/>
  <c r="JT69" i="2"/>
  <c r="JS69" i="2"/>
  <c r="JR69" i="2"/>
  <c r="JQ69" i="2"/>
  <c r="JT68" i="2"/>
  <c r="JS68" i="2"/>
  <c r="JR68" i="2"/>
  <c r="JQ68" i="2"/>
  <c r="K68" i="2"/>
  <c r="J68" i="2"/>
  <c r="I68" i="2"/>
  <c r="H68" i="2"/>
  <c r="F68" i="2"/>
  <c r="E68" i="2"/>
  <c r="G68" i="2" s="1"/>
  <c r="D68" i="2"/>
  <c r="JT67" i="2"/>
  <c r="JS67" i="2"/>
  <c r="JR67" i="2"/>
  <c r="JQ67" i="2"/>
  <c r="J67" i="2"/>
  <c r="I67" i="2"/>
  <c r="K67" i="2" s="1"/>
  <c r="H67" i="2"/>
  <c r="G67" i="2"/>
  <c r="F67" i="2"/>
  <c r="E67" i="2"/>
  <c r="D67" i="2"/>
  <c r="JT66" i="2"/>
  <c r="JS66" i="2"/>
  <c r="JR66" i="2"/>
  <c r="JQ66" i="2"/>
  <c r="K66" i="2"/>
  <c r="J66" i="2"/>
  <c r="I66" i="2"/>
  <c r="H66" i="2"/>
  <c r="F66" i="2"/>
  <c r="E66" i="2"/>
  <c r="G66" i="2" s="1"/>
  <c r="D66" i="2"/>
  <c r="JT65" i="2"/>
  <c r="JS65" i="2"/>
  <c r="JR65" i="2"/>
  <c r="JQ65" i="2"/>
  <c r="J65" i="2"/>
  <c r="I65" i="2"/>
  <c r="K65" i="2" s="1"/>
  <c r="H65" i="2"/>
  <c r="G65" i="2"/>
  <c r="F65" i="2"/>
  <c r="E65" i="2"/>
  <c r="D65" i="2"/>
  <c r="JT64" i="2"/>
  <c r="JS64" i="2"/>
  <c r="JR64" i="2"/>
  <c r="JQ64" i="2"/>
  <c r="K64" i="2"/>
  <c r="J64" i="2"/>
  <c r="I64" i="2"/>
  <c r="H64" i="2"/>
  <c r="F64" i="2"/>
  <c r="E64" i="2"/>
  <c r="G64" i="2" s="1"/>
  <c r="D64" i="2"/>
  <c r="JT63" i="2"/>
  <c r="JS63" i="2"/>
  <c r="JR63" i="2"/>
  <c r="JQ63" i="2"/>
  <c r="J63" i="2"/>
  <c r="I63" i="2"/>
  <c r="K63" i="2" s="1"/>
  <c r="H63" i="2"/>
  <c r="G63" i="2"/>
  <c r="F63" i="2"/>
  <c r="E63" i="2"/>
  <c r="D63" i="2"/>
  <c r="JT62" i="2"/>
  <c r="JS62" i="2"/>
  <c r="JR62" i="2"/>
  <c r="JQ62" i="2"/>
  <c r="K62" i="2"/>
  <c r="J62" i="2"/>
  <c r="I62" i="2"/>
  <c r="H62" i="2"/>
  <c r="F62" i="2"/>
  <c r="E62" i="2"/>
  <c r="G62" i="2" s="1"/>
  <c r="D62" i="2"/>
  <c r="JT61" i="2"/>
  <c r="JS61" i="2"/>
  <c r="JR61" i="2"/>
  <c r="JQ61" i="2"/>
  <c r="J61" i="2"/>
  <c r="I61" i="2"/>
  <c r="K61" i="2" s="1"/>
  <c r="H61" i="2"/>
  <c r="G61" i="2"/>
  <c r="F61" i="2"/>
  <c r="E61" i="2"/>
  <c r="D61" i="2"/>
  <c r="JT60" i="2"/>
  <c r="JS60" i="2"/>
  <c r="JR60" i="2"/>
  <c r="JQ60" i="2"/>
  <c r="K60" i="2"/>
  <c r="J60" i="2"/>
  <c r="I60" i="2"/>
  <c r="H60" i="2"/>
  <c r="F60" i="2"/>
  <c r="E60" i="2"/>
  <c r="G60" i="2" s="1"/>
  <c r="D60" i="2"/>
  <c r="JT59" i="2"/>
  <c r="JS59" i="2"/>
  <c r="JR59" i="2"/>
  <c r="JQ59" i="2"/>
  <c r="J59" i="2"/>
  <c r="I59" i="2"/>
  <c r="K59" i="2" s="1"/>
  <c r="H59" i="2"/>
  <c r="G59" i="2"/>
  <c r="F59" i="2"/>
  <c r="E59" i="2"/>
  <c r="D59" i="2"/>
  <c r="JT58" i="2"/>
  <c r="JS58" i="2"/>
  <c r="JR58" i="2"/>
  <c r="JQ58" i="2"/>
  <c r="K58" i="2"/>
  <c r="J58" i="2"/>
  <c r="I58" i="2"/>
  <c r="H58" i="2"/>
  <c r="F58" i="2"/>
  <c r="E58" i="2"/>
  <c r="G58" i="2" s="1"/>
  <c r="D58" i="2"/>
  <c r="JT57" i="2"/>
  <c r="JS57" i="2"/>
  <c r="JR57" i="2"/>
  <c r="JQ57" i="2"/>
  <c r="J57" i="2"/>
  <c r="I57" i="2"/>
  <c r="K57" i="2" s="1"/>
  <c r="H57" i="2"/>
  <c r="G57" i="2"/>
  <c r="F57" i="2"/>
  <c r="E57" i="2"/>
  <c r="D57" i="2"/>
  <c r="JT56" i="2"/>
  <c r="JS56" i="2"/>
  <c r="JR56" i="2"/>
  <c r="JQ56" i="2"/>
  <c r="K56" i="2"/>
  <c r="J56" i="2"/>
  <c r="I56" i="2"/>
  <c r="H56" i="2"/>
  <c r="F56" i="2"/>
  <c r="E56" i="2"/>
  <c r="G56" i="2" s="1"/>
  <c r="D56" i="2"/>
  <c r="JT55" i="2"/>
  <c r="JS55" i="2"/>
  <c r="JR55" i="2"/>
  <c r="JQ55" i="2"/>
  <c r="J55" i="2"/>
  <c r="I55" i="2"/>
  <c r="K55" i="2" s="1"/>
  <c r="H55" i="2"/>
  <c r="G55" i="2"/>
  <c r="F55" i="2"/>
  <c r="E55" i="2"/>
  <c r="D55" i="2"/>
  <c r="JT54" i="2"/>
  <c r="JR54" i="2"/>
  <c r="JQ54" i="2"/>
  <c r="DE54" i="2"/>
  <c r="DB54" i="2"/>
  <c r="I54" i="2" s="1"/>
  <c r="K54" i="2" s="1"/>
  <c r="J54" i="2"/>
  <c r="H54" i="2"/>
  <c r="F54" i="2"/>
  <c r="E54" i="2"/>
  <c r="G54" i="2" s="1"/>
  <c r="D54" i="2"/>
  <c r="JT53" i="2"/>
  <c r="JS53" i="2"/>
  <c r="JR53" i="2"/>
  <c r="JQ53" i="2"/>
  <c r="DE53" i="2"/>
  <c r="DB53" i="2"/>
  <c r="E53" i="2" s="1"/>
  <c r="G53" i="2" s="1"/>
  <c r="K53" i="2"/>
  <c r="J53" i="2"/>
  <c r="I53" i="2"/>
  <c r="H53" i="2"/>
  <c r="F53" i="2"/>
  <c r="D53" i="2"/>
  <c r="JT52" i="2"/>
  <c r="JR52" i="2"/>
  <c r="JQ52" i="2"/>
  <c r="DE52" i="2"/>
  <c r="JS52" i="2" s="1"/>
  <c r="DB52" i="2"/>
  <c r="J52" i="2"/>
  <c r="I52" i="2"/>
  <c r="K52" i="2" s="1"/>
  <c r="H52" i="2"/>
  <c r="G52" i="2"/>
  <c r="F52" i="2"/>
  <c r="E52" i="2"/>
  <c r="D52" i="2"/>
  <c r="JT51" i="2"/>
  <c r="JR51" i="2"/>
  <c r="JQ51" i="2"/>
  <c r="DE51" i="2"/>
  <c r="DB51" i="2"/>
  <c r="I51" i="2" s="1"/>
  <c r="K51" i="2" s="1"/>
  <c r="J51" i="2"/>
  <c r="H51" i="2"/>
  <c r="G51" i="2"/>
  <c r="F51" i="2"/>
  <c r="E51" i="2"/>
  <c r="D51" i="2"/>
  <c r="JT50" i="2"/>
  <c r="JR50" i="2"/>
  <c r="JQ50" i="2"/>
  <c r="DE50" i="2"/>
  <c r="I50" i="2" s="1"/>
  <c r="K50" i="2" s="1"/>
  <c r="DB50" i="2"/>
  <c r="JS50" i="2" s="1"/>
  <c r="J50" i="2"/>
  <c r="H50" i="2"/>
  <c r="F50" i="2"/>
  <c r="E50" i="2"/>
  <c r="G50" i="2" s="1"/>
  <c r="D50" i="2"/>
  <c r="JT49" i="2"/>
  <c r="JS49" i="2"/>
  <c r="JR49" i="2"/>
  <c r="JQ49" i="2"/>
  <c r="DE49" i="2"/>
  <c r="DB49" i="2"/>
  <c r="E49" i="2" s="1"/>
  <c r="G49" i="2" s="1"/>
  <c r="K49" i="2"/>
  <c r="J49" i="2"/>
  <c r="I49" i="2"/>
  <c r="H49" i="2"/>
  <c r="F49" i="2"/>
  <c r="D49" i="2"/>
  <c r="JT48" i="2"/>
  <c r="JR48" i="2"/>
  <c r="JQ48" i="2"/>
  <c r="DE48" i="2"/>
  <c r="JS48" i="2" s="1"/>
  <c r="DB48" i="2"/>
  <c r="J48" i="2"/>
  <c r="I48" i="2"/>
  <c r="K48" i="2" s="1"/>
  <c r="H48" i="2"/>
  <c r="G48" i="2"/>
  <c r="F48" i="2"/>
  <c r="E48" i="2"/>
  <c r="D48" i="2"/>
  <c r="JT47" i="2"/>
  <c r="JR47" i="2"/>
  <c r="JQ47" i="2"/>
  <c r="JG47" i="2"/>
  <c r="JS47" i="2" s="1"/>
  <c r="JF47" i="2"/>
  <c r="JB47" i="2"/>
  <c r="DE47" i="2"/>
  <c r="DB47" i="2"/>
  <c r="J47" i="2"/>
  <c r="I47" i="2"/>
  <c r="K47" i="2" s="1"/>
  <c r="H47" i="2"/>
  <c r="G47" i="2"/>
  <c r="F47" i="2"/>
  <c r="E47" i="2"/>
  <c r="D47" i="2"/>
  <c r="JT46" i="2"/>
  <c r="JS46" i="2"/>
  <c r="JR46" i="2"/>
  <c r="JQ46" i="2"/>
  <c r="JT45" i="2"/>
  <c r="JS45" i="2"/>
  <c r="JR45" i="2"/>
  <c r="JQ45" i="2"/>
  <c r="JT44" i="2"/>
  <c r="JS44" i="2"/>
  <c r="JR44" i="2"/>
  <c r="JQ44" i="2"/>
  <c r="JT43" i="2"/>
  <c r="JS43" i="2"/>
  <c r="JR43" i="2"/>
  <c r="JQ43" i="2"/>
  <c r="JT42" i="2"/>
  <c r="JS42" i="2"/>
  <c r="JR42" i="2"/>
  <c r="JQ42" i="2"/>
  <c r="JT41" i="2"/>
  <c r="JS41" i="2"/>
  <c r="JR41" i="2"/>
  <c r="JQ41" i="2"/>
  <c r="JT40" i="2"/>
  <c r="JS40" i="2"/>
  <c r="JR40" i="2"/>
  <c r="JQ40" i="2"/>
  <c r="K40" i="2"/>
  <c r="J40" i="2"/>
  <c r="I40" i="2"/>
  <c r="H40" i="2"/>
  <c r="F40" i="2"/>
  <c r="E40" i="2"/>
  <c r="G40" i="2" s="1"/>
  <c r="D40" i="2"/>
  <c r="JT39" i="2"/>
  <c r="JR39" i="2"/>
  <c r="JQ39" i="2"/>
  <c r="P39" i="2"/>
  <c r="M39" i="2"/>
  <c r="I39" i="2" s="1"/>
  <c r="K39" i="2" s="1"/>
  <c r="J39" i="2"/>
  <c r="H39" i="2"/>
  <c r="F39" i="2"/>
  <c r="D39" i="2"/>
  <c r="JT38" i="2"/>
  <c r="JS38" i="2"/>
  <c r="JR38" i="2"/>
  <c r="JQ38" i="2"/>
  <c r="P38" i="2"/>
  <c r="M38" i="2"/>
  <c r="J38" i="2"/>
  <c r="I38" i="2"/>
  <c r="K38" i="2" s="1"/>
  <c r="H38" i="2"/>
  <c r="F38" i="2"/>
  <c r="G38" i="2" s="1"/>
  <c r="E38" i="2"/>
  <c r="D38" i="2"/>
  <c r="JS37" i="2"/>
  <c r="JR37" i="2"/>
  <c r="JQ37" i="2"/>
  <c r="JG37" i="2"/>
  <c r="JF37" i="2"/>
  <c r="JC37" i="2"/>
  <c r="JB37" i="2"/>
  <c r="DE37" i="2"/>
  <c r="DB37" i="2"/>
  <c r="Q37" i="2"/>
  <c r="Q90" i="2" s="1"/>
  <c r="P37" i="2"/>
  <c r="P206" i="2" s="1"/>
  <c r="M37" i="2"/>
  <c r="I37" i="2" s="1"/>
  <c r="H37" i="2"/>
  <c r="F37" i="2"/>
  <c r="E37" i="2"/>
  <c r="G37" i="2" s="1"/>
  <c r="D37" i="2"/>
  <c r="JT36" i="2"/>
  <c r="JS36" i="2"/>
  <c r="JR36" i="2"/>
  <c r="JQ36" i="2"/>
  <c r="J36" i="2"/>
  <c r="I36" i="2"/>
  <c r="K36" i="2" s="1"/>
  <c r="H36" i="2"/>
  <c r="G36" i="2"/>
  <c r="F36" i="2"/>
  <c r="E36" i="2"/>
  <c r="D36" i="2"/>
  <c r="JT35" i="2"/>
  <c r="JR35" i="2"/>
  <c r="JQ35" i="2"/>
  <c r="JG35" i="2"/>
  <c r="JS35" i="2" s="1"/>
  <c r="JF35" i="2"/>
  <c r="JC35" i="2"/>
  <c r="JB35" i="2"/>
  <c r="JB90" i="2" s="1"/>
  <c r="J35" i="2"/>
  <c r="I35" i="2"/>
  <c r="K35" i="2" s="1"/>
  <c r="H35" i="2"/>
  <c r="G35" i="2"/>
  <c r="F35" i="2"/>
  <c r="E35" i="2"/>
  <c r="D35" i="2"/>
  <c r="JT34" i="2"/>
  <c r="JS34" i="2"/>
  <c r="JR34" i="2"/>
  <c r="JQ34" i="2"/>
  <c r="K34" i="2"/>
  <c r="J34" i="2"/>
  <c r="I34" i="2"/>
  <c r="H34" i="2"/>
  <c r="F34" i="2"/>
  <c r="E34" i="2"/>
  <c r="G34" i="2" s="1"/>
  <c r="D34" i="2"/>
  <c r="JT33" i="2"/>
  <c r="JR33" i="2"/>
  <c r="JQ33" i="2"/>
  <c r="DE33" i="2"/>
  <c r="DB33" i="2"/>
  <c r="I33" i="2" s="1"/>
  <c r="K33" i="2" s="1"/>
  <c r="J33" i="2"/>
  <c r="H33" i="2"/>
  <c r="F33" i="2"/>
  <c r="E33" i="2"/>
  <c r="G33" i="2" s="1"/>
  <c r="D33" i="2"/>
  <c r="JT32" i="2"/>
  <c r="JS32" i="2"/>
  <c r="JR32" i="2"/>
  <c r="JQ32" i="2"/>
  <c r="J32" i="2"/>
  <c r="I32" i="2"/>
  <c r="K32" i="2" s="1"/>
  <c r="H32" i="2"/>
  <c r="G32" i="2"/>
  <c r="F32" i="2"/>
  <c r="E32" i="2"/>
  <c r="D32" i="2"/>
  <c r="JT31" i="2"/>
  <c r="JR31" i="2"/>
  <c r="JQ31" i="2"/>
  <c r="DE31" i="2"/>
  <c r="DB31" i="2"/>
  <c r="I31" i="2" s="1"/>
  <c r="K31" i="2" s="1"/>
  <c r="J31" i="2"/>
  <c r="H31" i="2"/>
  <c r="F31" i="2"/>
  <c r="E31" i="2"/>
  <c r="G31" i="2" s="1"/>
  <c r="D31" i="2"/>
  <c r="JT30" i="2"/>
  <c r="JR30" i="2"/>
  <c r="JQ30" i="2"/>
  <c r="DE30" i="2"/>
  <c r="I30" i="2" s="1"/>
  <c r="K30" i="2" s="1"/>
  <c r="DB30" i="2"/>
  <c r="DB90" i="2" s="1"/>
  <c r="J30" i="2"/>
  <c r="H30" i="2"/>
  <c r="F30" i="2"/>
  <c r="E30" i="2"/>
  <c r="G30" i="2" s="1"/>
  <c r="D30" i="2"/>
  <c r="JT29" i="2"/>
  <c r="JS29" i="2"/>
  <c r="JR29" i="2"/>
  <c r="JQ29" i="2"/>
  <c r="JG29" i="2"/>
  <c r="J29" i="2"/>
  <c r="I29" i="2"/>
  <c r="K29" i="2" s="1"/>
  <c r="H29" i="2"/>
  <c r="G29" i="2"/>
  <c r="F29" i="2"/>
  <c r="E29" i="2"/>
  <c r="D29" i="2"/>
  <c r="JT28" i="2"/>
  <c r="JS28" i="2"/>
  <c r="JR28" i="2"/>
  <c r="JQ28" i="2"/>
  <c r="J28" i="2"/>
  <c r="K28" i="2" s="1"/>
  <c r="I28" i="2"/>
  <c r="H28" i="2"/>
  <c r="F28" i="2"/>
  <c r="E28" i="2"/>
  <c r="G28" i="2" s="1"/>
  <c r="D28" i="2"/>
  <c r="JT27" i="2"/>
  <c r="JS27" i="2"/>
  <c r="JR27" i="2"/>
  <c r="JQ27" i="2"/>
  <c r="J27" i="2"/>
  <c r="I27" i="2"/>
  <c r="K27" i="2" s="1"/>
  <c r="H27" i="2"/>
  <c r="F27" i="2"/>
  <c r="G27" i="2" s="1"/>
  <c r="E27" i="2"/>
  <c r="D27" i="2"/>
  <c r="JT26" i="2"/>
  <c r="JS26" i="2"/>
  <c r="JR26" i="2"/>
  <c r="JQ26" i="2"/>
  <c r="J26" i="2"/>
  <c r="K26" i="2" s="1"/>
  <c r="I26" i="2"/>
  <c r="H26" i="2"/>
  <c r="F26" i="2"/>
  <c r="E26" i="2"/>
  <c r="G26" i="2" s="1"/>
  <c r="D26" i="2"/>
  <c r="JT25" i="2"/>
  <c r="JS25" i="2"/>
  <c r="JR25" i="2"/>
  <c r="JQ25" i="2"/>
  <c r="JF25" i="2"/>
  <c r="JF90" i="2" s="1"/>
  <c r="J25" i="2"/>
  <c r="I25" i="2"/>
  <c r="K25" i="2" s="1"/>
  <c r="H25" i="2"/>
  <c r="G25" i="2"/>
  <c r="F25" i="2"/>
  <c r="E25" i="2"/>
  <c r="D25" i="2"/>
  <c r="JT24" i="2"/>
  <c r="JS24" i="2"/>
  <c r="JR24" i="2"/>
  <c r="JQ24" i="2"/>
  <c r="K24" i="2"/>
  <c r="J24" i="2"/>
  <c r="I24" i="2"/>
  <c r="H24" i="2"/>
  <c r="F24" i="2"/>
  <c r="E24" i="2"/>
  <c r="G24" i="2" s="1"/>
  <c r="D24" i="2"/>
  <c r="JT23" i="2"/>
  <c r="JS23" i="2"/>
  <c r="JR23" i="2"/>
  <c r="JQ23" i="2"/>
  <c r="J23" i="2"/>
  <c r="I23" i="2"/>
  <c r="K23" i="2" s="1"/>
  <c r="H23" i="2"/>
  <c r="G23" i="2"/>
  <c r="F23" i="2"/>
  <c r="E23" i="2"/>
  <c r="D23" i="2"/>
  <c r="JT22" i="2"/>
  <c r="JS22" i="2"/>
  <c r="JR22" i="2"/>
  <c r="JQ22" i="2"/>
  <c r="K22" i="2"/>
  <c r="J22" i="2"/>
  <c r="I22" i="2"/>
  <c r="H22" i="2"/>
  <c r="F22" i="2"/>
  <c r="E22" i="2"/>
  <c r="G22" i="2" s="1"/>
  <c r="D22" i="2"/>
  <c r="JT21" i="2"/>
  <c r="JS21" i="2"/>
  <c r="JR21" i="2"/>
  <c r="JQ21" i="2"/>
  <c r="J21" i="2"/>
  <c r="I21" i="2"/>
  <c r="K21" i="2" s="1"/>
  <c r="H21" i="2"/>
  <c r="G21" i="2"/>
  <c r="F21" i="2"/>
  <c r="E21" i="2"/>
  <c r="D21" i="2"/>
  <c r="JT20" i="2"/>
  <c r="JS20" i="2"/>
  <c r="JR20" i="2"/>
  <c r="JQ20" i="2"/>
  <c r="K20" i="2"/>
  <c r="J20" i="2"/>
  <c r="I20" i="2"/>
  <c r="H20" i="2"/>
  <c r="F20" i="2"/>
  <c r="E20" i="2"/>
  <c r="G20" i="2" s="1"/>
  <c r="D20" i="2"/>
  <c r="JT19" i="2"/>
  <c r="JS19" i="2"/>
  <c r="JR19" i="2"/>
  <c r="JQ19" i="2"/>
  <c r="J19" i="2"/>
  <c r="I19" i="2"/>
  <c r="K19" i="2" s="1"/>
  <c r="H19" i="2"/>
  <c r="G19" i="2"/>
  <c r="F19" i="2"/>
  <c r="E19" i="2"/>
  <c r="D19" i="2"/>
  <c r="JT18" i="2"/>
  <c r="JS18" i="2"/>
  <c r="JR18" i="2"/>
  <c r="JQ18" i="2"/>
  <c r="K18" i="2"/>
  <c r="J18" i="2"/>
  <c r="I18" i="2"/>
  <c r="H18" i="2"/>
  <c r="F18" i="2"/>
  <c r="E18" i="2"/>
  <c r="G18" i="2" s="1"/>
  <c r="D18" i="2"/>
  <c r="JT17" i="2"/>
  <c r="JS17" i="2"/>
  <c r="JR17" i="2"/>
  <c r="JQ17" i="2"/>
  <c r="J17" i="2"/>
  <c r="I17" i="2"/>
  <c r="K17" i="2" s="1"/>
  <c r="H17" i="2"/>
  <c r="G17" i="2"/>
  <c r="F17" i="2"/>
  <c r="E17" i="2"/>
  <c r="D17" i="2"/>
  <c r="JT16" i="2"/>
  <c r="JS16" i="2"/>
  <c r="JR16" i="2"/>
  <c r="JQ16" i="2"/>
  <c r="K16" i="2"/>
  <c r="J16" i="2"/>
  <c r="I16" i="2"/>
  <c r="H16" i="2"/>
  <c r="F16" i="2"/>
  <c r="E16" i="2"/>
  <c r="G16" i="2" s="1"/>
  <c r="D16" i="2"/>
  <c r="JT15" i="2"/>
  <c r="JS15" i="2"/>
  <c r="JR15" i="2"/>
  <c r="JQ15" i="2"/>
  <c r="J15" i="2"/>
  <c r="I15" i="2"/>
  <c r="K15" i="2" s="1"/>
  <c r="H15" i="2"/>
  <c r="G15" i="2"/>
  <c r="F15" i="2"/>
  <c r="E15" i="2"/>
  <c r="D15" i="2"/>
  <c r="JT14" i="2"/>
  <c r="JS14" i="2"/>
  <c r="JR14" i="2"/>
  <c r="JQ14" i="2"/>
  <c r="K14" i="2"/>
  <c r="J14" i="2"/>
  <c r="I14" i="2"/>
  <c r="H14" i="2"/>
  <c r="F14" i="2"/>
  <c r="E14" i="2"/>
  <c r="G14" i="2" s="1"/>
  <c r="D14" i="2"/>
  <c r="D90" i="2" s="1"/>
  <c r="JT13" i="2"/>
  <c r="JS13" i="2"/>
  <c r="JR13" i="2"/>
  <c r="JQ13" i="2"/>
  <c r="J13" i="2"/>
  <c r="I13" i="2"/>
  <c r="H13" i="2"/>
  <c r="H90" i="2" s="1"/>
  <c r="G13" i="2"/>
  <c r="F13" i="2"/>
  <c r="F90" i="2" s="1"/>
  <c r="E13" i="2"/>
  <c r="D13" i="2"/>
  <c r="L207" i="2" l="1"/>
  <c r="JT90" i="2"/>
  <c r="I201" i="2"/>
  <c r="JT202" i="2"/>
  <c r="JS31" i="2"/>
  <c r="JT37" i="2"/>
  <c r="E39" i="2"/>
  <c r="G39" i="2" s="1"/>
  <c r="JS51" i="2"/>
  <c r="M90" i="2"/>
  <c r="JS90" i="2" s="1"/>
  <c r="DE90" i="2"/>
  <c r="H119" i="2"/>
  <c r="H202" i="2" s="1"/>
  <c r="AX202" i="2"/>
  <c r="BF202" i="2"/>
  <c r="BN202" i="2"/>
  <c r="BN205" i="2" s="1"/>
  <c r="BV202" i="2"/>
  <c r="CD202" i="2"/>
  <c r="CL202" i="2"/>
  <c r="CL205" i="2" s="1"/>
  <c r="CT202" i="2"/>
  <c r="DB202" i="2"/>
  <c r="DJ202" i="2"/>
  <c r="DJ205" i="2" s="1"/>
  <c r="DR202" i="2"/>
  <c r="DZ202" i="2"/>
  <c r="EH202" i="2"/>
  <c r="EP202" i="2"/>
  <c r="EX202" i="2"/>
  <c r="FF202" i="2"/>
  <c r="FN202" i="2"/>
  <c r="FV202" i="2"/>
  <c r="GD202" i="2"/>
  <c r="GL202" i="2"/>
  <c r="GT202" i="2"/>
  <c r="HB202" i="2"/>
  <c r="HJ202" i="2"/>
  <c r="HR202" i="2"/>
  <c r="HZ202" i="2"/>
  <c r="IH202" i="2"/>
  <c r="IP202" i="2"/>
  <c r="IX202" i="2"/>
  <c r="JF202" i="2"/>
  <c r="JN202" i="2"/>
  <c r="J201" i="2"/>
  <c r="JJ202" i="2"/>
  <c r="JI205" i="2" s="1"/>
  <c r="JG206" i="2"/>
  <c r="JC206" i="2"/>
  <c r="JS75" i="2"/>
  <c r="I119" i="2"/>
  <c r="K119" i="2" s="1"/>
  <c r="K123" i="2"/>
  <c r="M202" i="2"/>
  <c r="U202" i="2"/>
  <c r="U205" i="2" s="1"/>
  <c r="AC202" i="2"/>
  <c r="AK202" i="2"/>
  <c r="AS202" i="2"/>
  <c r="AS205" i="2" s="1"/>
  <c r="AS207" i="2" s="1"/>
  <c r="BA202" i="2"/>
  <c r="BI202" i="2"/>
  <c r="BQ202" i="2"/>
  <c r="BQ205" i="2" s="1"/>
  <c r="BY202" i="2"/>
  <c r="CG202" i="2"/>
  <c r="CO202" i="2"/>
  <c r="CO205" i="2" s="1"/>
  <c r="CW202" i="2"/>
  <c r="DE202" i="2"/>
  <c r="DM202" i="2"/>
  <c r="DU202" i="2"/>
  <c r="EC202" i="2"/>
  <c r="EK202" i="2"/>
  <c r="ES202" i="2"/>
  <c r="FA202" i="2"/>
  <c r="FI202" i="2"/>
  <c r="FI205" i="2" s="1"/>
  <c r="FQ202" i="2"/>
  <c r="FY202" i="2"/>
  <c r="GG202" i="2"/>
  <c r="GO202" i="2"/>
  <c r="GW202" i="2"/>
  <c r="HE202" i="2"/>
  <c r="HM202" i="2"/>
  <c r="HU202" i="2"/>
  <c r="HU205" i="2" s="1"/>
  <c r="IC202" i="2"/>
  <c r="IK202" i="2"/>
  <c r="IS202" i="2"/>
  <c r="JA202" i="2"/>
  <c r="JK202" i="2"/>
  <c r="G119" i="2"/>
  <c r="JS30" i="2"/>
  <c r="JS33" i="2"/>
  <c r="J37" i="2"/>
  <c r="K37" i="2" s="1"/>
  <c r="JS54" i="2"/>
  <c r="I75" i="2"/>
  <c r="K75" i="2" s="1"/>
  <c r="JC90" i="2"/>
  <c r="JQ201" i="2"/>
  <c r="JQ202" i="2" s="1"/>
  <c r="G122" i="2"/>
  <c r="K131" i="2"/>
  <c r="N202" i="2"/>
  <c r="V202" i="2"/>
  <c r="AD202" i="2"/>
  <c r="AD205" i="2" s="1"/>
  <c r="AD207" i="2" s="1"/>
  <c r="AL202" i="2"/>
  <c r="AT202" i="2"/>
  <c r="BB202" i="2"/>
  <c r="BJ202" i="2"/>
  <c r="BR202" i="2"/>
  <c r="BZ202" i="2"/>
  <c r="BZ205" i="2" s="1"/>
  <c r="CH202" i="2"/>
  <c r="CP202" i="2"/>
  <c r="CX202" i="2"/>
  <c r="CX205" i="2" s="1"/>
  <c r="DF202" i="2"/>
  <c r="DN202" i="2"/>
  <c r="DV202" i="2"/>
  <c r="ED202" i="2"/>
  <c r="EL202" i="2"/>
  <c r="ET202" i="2"/>
  <c r="FB202" i="2"/>
  <c r="FJ202" i="2"/>
  <c r="FR202" i="2"/>
  <c r="FZ202" i="2"/>
  <c r="GH202" i="2"/>
  <c r="GP202" i="2"/>
  <c r="GX202" i="2"/>
  <c r="HF202" i="2"/>
  <c r="HN202" i="2"/>
  <c r="HV202" i="2"/>
  <c r="ID202" i="2"/>
  <c r="IL202" i="2"/>
  <c r="IT202" i="2"/>
  <c r="JB202" i="2"/>
  <c r="JL202" i="2"/>
  <c r="JT205" i="2" s="1"/>
  <c r="CH208" i="2"/>
  <c r="JS39" i="2"/>
  <c r="P90" i="2"/>
  <c r="D201" i="2"/>
  <c r="D202" i="2" s="1"/>
  <c r="JR201" i="2"/>
  <c r="JR202" i="2" s="1"/>
  <c r="K121" i="2"/>
  <c r="G130" i="2"/>
  <c r="O202" i="2"/>
  <c r="O205" i="2" s="1"/>
  <c r="O207" i="2" s="1"/>
  <c r="W202" i="2"/>
  <c r="AE202" i="2"/>
  <c r="AM202" i="2"/>
  <c r="AM205" i="2" s="1"/>
  <c r="AM207" i="2" s="1"/>
  <c r="AU202" i="2"/>
  <c r="BC202" i="2"/>
  <c r="BK202" i="2"/>
  <c r="BK205" i="2" s="1"/>
  <c r="BS202" i="2"/>
  <c r="CA202" i="2"/>
  <c r="CI202" i="2"/>
  <c r="CI205" i="2" s="1"/>
  <c r="CQ202" i="2"/>
  <c r="CY202" i="2"/>
  <c r="DG202" i="2"/>
  <c r="DG205" i="2" s="1"/>
  <c r="DO202" i="2"/>
  <c r="DW202" i="2"/>
  <c r="EE202" i="2"/>
  <c r="EM202" i="2"/>
  <c r="EU202" i="2"/>
  <c r="FC202" i="2"/>
  <c r="FK202" i="2"/>
  <c r="FS202" i="2"/>
  <c r="GA202" i="2"/>
  <c r="GI202" i="2"/>
  <c r="GQ202" i="2"/>
  <c r="GY202" i="2"/>
  <c r="HG202" i="2"/>
  <c r="HO202" i="2"/>
  <c r="HW202" i="2"/>
  <c r="IE202" i="2"/>
  <c r="IM202" i="2"/>
  <c r="IU202" i="2"/>
  <c r="JD202" i="2"/>
  <c r="JM202" i="2"/>
  <c r="JM205" i="2" s="1"/>
  <c r="K13" i="2"/>
  <c r="DE206" i="2"/>
  <c r="M206" i="2"/>
  <c r="E201" i="2"/>
  <c r="G120" i="2"/>
  <c r="K129" i="2"/>
  <c r="JC201" i="2"/>
  <c r="JC202" i="2" s="1"/>
  <c r="P202" i="2"/>
  <c r="X202" i="2"/>
  <c r="X205" i="2" s="1"/>
  <c r="X207" i="2" s="1"/>
  <c r="AF202" i="2"/>
  <c r="AN202" i="2"/>
  <c r="AV202" i="2"/>
  <c r="AV205" i="2" s="1"/>
  <c r="AV207" i="2" s="1"/>
  <c r="BD202" i="2"/>
  <c r="BL202" i="2"/>
  <c r="BT202" i="2"/>
  <c r="BT205" i="2" s="1"/>
  <c r="CB202" i="2"/>
  <c r="CJ202" i="2"/>
  <c r="CR202" i="2"/>
  <c r="CR205" i="2" s="1"/>
  <c r="CZ202" i="2"/>
  <c r="DH202" i="2"/>
  <c r="DP202" i="2"/>
  <c r="DX202" i="2"/>
  <c r="EF202" i="2"/>
  <c r="EN202" i="2"/>
  <c r="EV202" i="2"/>
  <c r="FD202" i="2"/>
  <c r="FL202" i="2"/>
  <c r="FT202" i="2"/>
  <c r="GB202" i="2"/>
  <c r="GJ202" i="2"/>
  <c r="GR202" i="2"/>
  <c r="GZ202" i="2"/>
  <c r="HH202" i="2"/>
  <c r="HP202" i="2"/>
  <c r="HX202" i="2"/>
  <c r="IF202" i="2"/>
  <c r="IN202" i="2"/>
  <c r="IV202" i="2"/>
  <c r="JE202" i="2"/>
  <c r="JE205" i="2" s="1"/>
  <c r="P216" i="2"/>
  <c r="P217" i="2"/>
  <c r="E119" i="2"/>
  <c r="F201" i="2"/>
  <c r="Q202" i="2"/>
  <c r="Y202" i="2"/>
  <c r="AG202" i="2"/>
  <c r="AG205" i="2" s="1"/>
  <c r="AG207" i="2" s="1"/>
  <c r="AO202" i="2"/>
  <c r="AW202" i="2"/>
  <c r="BE202" i="2"/>
  <c r="BE205" i="2" s="1"/>
  <c r="BM202" i="2"/>
  <c r="BU202" i="2"/>
  <c r="CC202" i="2"/>
  <c r="CC205" i="2" s="1"/>
  <c r="CK202" i="2"/>
  <c r="CS202" i="2"/>
  <c r="DA202" i="2"/>
  <c r="DA205" i="2" s="1"/>
  <c r="DI202" i="2"/>
  <c r="DQ202" i="2"/>
  <c r="DQ205" i="2" s="1"/>
  <c r="DY202" i="2"/>
  <c r="DY205" i="2" s="1"/>
  <c r="EG202" i="2"/>
  <c r="EG205" i="2" s="1"/>
  <c r="EO202" i="2"/>
  <c r="EO205" i="2" s="1"/>
  <c r="EW202" i="2"/>
  <c r="EW205" i="2" s="1"/>
  <c r="FE202" i="2"/>
  <c r="FE205" i="2" s="1"/>
  <c r="FM202" i="2"/>
  <c r="FM205" i="2" s="1"/>
  <c r="FU202" i="2"/>
  <c r="FU205" i="2" s="1"/>
  <c r="GC202" i="2"/>
  <c r="GC205" i="2" s="1"/>
  <c r="GK202" i="2"/>
  <c r="GK205" i="2" s="1"/>
  <c r="GS202" i="2"/>
  <c r="GS205" i="2" s="1"/>
  <c r="HA202" i="2"/>
  <c r="HA205" i="2" s="1"/>
  <c r="HI202" i="2"/>
  <c r="HI205" i="2" s="1"/>
  <c r="HQ202" i="2"/>
  <c r="HQ205" i="2" s="1"/>
  <c r="HY202" i="2"/>
  <c r="HY205" i="2" s="1"/>
  <c r="IG202" i="2"/>
  <c r="IG205" i="2" s="1"/>
  <c r="IO202" i="2"/>
  <c r="IO205" i="2" s="1"/>
  <c r="IW202" i="2"/>
  <c r="IW205" i="2" s="1"/>
  <c r="P218" i="2"/>
  <c r="R221" i="2"/>
  <c r="DB206" i="2"/>
  <c r="R216" i="2" s="1"/>
  <c r="Q203" i="2"/>
  <c r="BA203" i="2" s="1"/>
  <c r="Q204" i="2"/>
  <c r="JG90" i="2"/>
  <c r="JG202" i="2" s="1"/>
  <c r="F119" i="2"/>
  <c r="G126" i="2"/>
  <c r="R202" i="2"/>
  <c r="R205" i="2" s="1"/>
  <c r="R207" i="2" s="1"/>
  <c r="Z202" i="2"/>
  <c r="AH202" i="2"/>
  <c r="AP202" i="2"/>
  <c r="AP205" i="2" s="1"/>
  <c r="AP207" i="2" s="1"/>
  <c r="DF208" i="2"/>
  <c r="P215" i="2"/>
  <c r="DF211" i="2"/>
  <c r="Q215" i="2"/>
  <c r="DF209" i="2"/>
  <c r="JS131" i="2"/>
  <c r="JS201" i="2" s="1"/>
  <c r="P14" i="1"/>
  <c r="Q14" i="1"/>
  <c r="R14" i="1"/>
  <c r="O14" i="1"/>
  <c r="E14" i="1"/>
  <c r="JS202" i="2" l="1"/>
  <c r="JV205" i="2"/>
  <c r="FP208" i="2"/>
  <c r="HM205" i="2"/>
  <c r="S220" i="2" s="1"/>
  <c r="FA205" i="2"/>
  <c r="E90" i="2"/>
  <c r="G90" i="2" s="1"/>
  <c r="JT203" i="2"/>
  <c r="HE205" i="2"/>
  <c r="ES205" i="2"/>
  <c r="U207" i="2"/>
  <c r="K201" i="2"/>
  <c r="J90" i="2"/>
  <c r="JT204" i="2"/>
  <c r="P213" i="2"/>
  <c r="P222" i="2" s="1"/>
  <c r="F202" i="2"/>
  <c r="GW205" i="2"/>
  <c r="EK205" i="2"/>
  <c r="J202" i="2"/>
  <c r="I90" i="2"/>
  <c r="K90" i="2" s="1"/>
  <c r="G201" i="2"/>
  <c r="E202" i="2"/>
  <c r="S217" i="2"/>
  <c r="JA205" i="2"/>
  <c r="GO205" i="2"/>
  <c r="EC205" i="2"/>
  <c r="Q213" i="2"/>
  <c r="BB204" i="2"/>
  <c r="CH210" i="2"/>
  <c r="S215" i="2"/>
  <c r="BA206" i="2"/>
  <c r="FP211" i="2" s="1"/>
  <c r="S213" i="2"/>
  <c r="R213" i="2"/>
  <c r="R222" i="2" s="1"/>
  <c r="IS205" i="2"/>
  <c r="GG205" i="2"/>
  <c r="DU205" i="2"/>
  <c r="BA205" i="2"/>
  <c r="IK205" i="2"/>
  <c r="FY205" i="2"/>
  <c r="S219" i="2" s="1"/>
  <c r="DM205" i="2"/>
  <c r="DF210" i="2" s="1"/>
  <c r="JT207" i="2"/>
  <c r="S216" i="2"/>
  <c r="IC205" i="2"/>
  <c r="FQ205" i="2"/>
  <c r="F5" i="1"/>
  <c r="F6" i="1"/>
  <c r="F7" i="1"/>
  <c r="F8" i="1"/>
  <c r="F9" i="1"/>
  <c r="F10" i="1"/>
  <c r="F11" i="1"/>
  <c r="F12" i="1"/>
  <c r="F14" i="1"/>
  <c r="F13" i="1"/>
  <c r="E5" i="1"/>
  <c r="E6" i="1"/>
  <c r="E7" i="1"/>
  <c r="E8" i="1"/>
  <c r="E9" i="1"/>
  <c r="E10" i="1"/>
  <c r="E11" i="1"/>
  <c r="E12" i="1"/>
  <c r="E13" i="1"/>
  <c r="D5" i="1"/>
  <c r="D6" i="1"/>
  <c r="D7" i="1"/>
  <c r="D8" i="1"/>
  <c r="D9" i="1"/>
  <c r="D10" i="1"/>
  <c r="D11" i="1"/>
  <c r="D12" i="1"/>
  <c r="D14" i="1"/>
  <c r="D13" i="1"/>
  <c r="BC205" i="2" l="1"/>
  <c r="FP210" i="2" s="1"/>
  <c r="BA213" i="2"/>
  <c r="G202" i="2"/>
  <c r="JV204" i="2"/>
  <c r="S221" i="2"/>
  <c r="FP209" i="2"/>
  <c r="Q214" i="2"/>
  <c r="Q222" i="2"/>
  <c r="I202" i="2"/>
  <c r="K202" i="2" s="1"/>
  <c r="S214" i="2" l="1"/>
  <c r="S222" i="2" s="1"/>
  <c r="S218" i="2"/>
</calcChain>
</file>

<file path=xl/sharedStrings.xml><?xml version="1.0" encoding="utf-8"?>
<sst xmlns="http://schemas.openxmlformats.org/spreadsheetml/2006/main" count="877" uniqueCount="386">
  <si>
    <t>Sum of TRIALS G</t>
  </si>
  <si>
    <t>Sum of TRIALS S</t>
  </si>
  <si>
    <t>Sum of SALE G</t>
  </si>
  <si>
    <t>Sum of SALE S</t>
  </si>
  <si>
    <t>Sum of  BUYER G</t>
  </si>
  <si>
    <t>Sum of BUYER S</t>
  </si>
  <si>
    <t>January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</si>
  <si>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</si>
  <si>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</si>
  <si>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</si>
  <si>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</si>
  <si>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</si>
  <si>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</si>
  <si>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</si>
  <si>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</si>
  <si>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</si>
  <si>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># Sampling Day</t>
  </si>
  <si>
    <t>Month</t>
  </si>
  <si>
    <t>Reach</t>
  </si>
  <si>
    <t># Sample delivered</t>
  </si>
  <si>
    <t># Shoppers</t>
  </si>
  <si>
    <t>Sales (kg)</t>
  </si>
  <si>
    <t>Apr</t>
  </si>
  <si>
    <t>Jun</t>
  </si>
  <si>
    <t>Jul</t>
  </si>
  <si>
    <t>Aug</t>
  </si>
  <si>
    <t>Sep</t>
  </si>
  <si>
    <t>Oct</t>
  </si>
  <si>
    <t>Nov</t>
  </si>
  <si>
    <t>Dec</t>
  </si>
  <si>
    <t>Total</t>
  </si>
  <si>
    <t>SAMPLING DATA</t>
  </si>
  <si>
    <t>OMG VIETNAM - RETAIL MARKETING SERVICE AGENCY</t>
  </si>
  <si>
    <t>16 Bis Nguyen Dinh Chieu Street, Da Kao Ward, District 1, HCMC, Viet Nam</t>
  </si>
  <si>
    <t>Tel: +84-8-39104727 (Ext: 309) | Fax: +84-8-39105952</t>
  </si>
  <si>
    <t>VIETNAM</t>
  </si>
  <si>
    <t xml:space="preserve">ISO Week: 1 &amp; 2 </t>
  </si>
  <si>
    <t>Kick-off:</t>
  </si>
  <si>
    <t>27/04/2019</t>
  </si>
  <si>
    <t>* 21st Dec: SunGold French Sampling commenced</t>
  </si>
  <si>
    <t>Version</t>
  </si>
  <si>
    <t>29/05/2019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</si>
  <si>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</si>
  <si>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</si>
  <si>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</si>
  <si>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</si>
  <si>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</si>
  <si>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</si>
  <si>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</si>
  <si>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</si>
  <si>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</si>
  <si>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</si>
  <si>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</si>
  <si>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</si>
  <si>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</si>
  <si>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</si>
  <si>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</si>
  <si>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</si>
  <si>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</si>
  <si>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</si>
  <si>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</si>
  <si>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</si>
  <si>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</si>
  <si>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</si>
  <si>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</si>
  <si>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</si>
  <si>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</si>
  <si>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</si>
  <si>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</si>
  <si>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</si>
  <si>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</si>
  <si>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</si>
  <si>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</si>
  <si>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</si>
  <si>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</si>
  <si>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</si>
  <si>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</si>
  <si>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Total NZS</t>
  </si>
  <si>
    <t>No.</t>
  </si>
  <si>
    <t>type</t>
  </si>
  <si>
    <t>Store</t>
  </si>
  <si>
    <t>YTD 19</t>
  </si>
  <si>
    <t>RR - Y19</t>
  </si>
  <si>
    <t>28/04/2019</t>
  </si>
  <si>
    <t>30/04/2019</t>
  </si>
  <si>
    <t>18/05/2019</t>
  </si>
  <si>
    <t>19/05/2019</t>
  </si>
  <si>
    <t>20/05/2019</t>
  </si>
  <si>
    <t>21/05/2019</t>
  </si>
  <si>
    <t>22/05/2019</t>
  </si>
  <si>
    <t>25/05/2019</t>
  </si>
  <si>
    <t>26/05/2019</t>
  </si>
  <si>
    <t xml:space="preserve">15/06/2019 </t>
  </si>
  <si>
    <t>16/06/2019</t>
  </si>
  <si>
    <t>22/06/2019</t>
  </si>
  <si>
    <t>23/06/2019</t>
  </si>
  <si>
    <t>29/06/2019</t>
  </si>
  <si>
    <t>30/06/2019</t>
  </si>
  <si>
    <t>13/07/2019</t>
  </si>
  <si>
    <t>14/07/2019</t>
  </si>
  <si>
    <t>20/07/2019</t>
  </si>
  <si>
    <t>21/07/2019</t>
  </si>
  <si>
    <t>27/07/2019</t>
  </si>
  <si>
    <t>28/07/2019</t>
  </si>
  <si>
    <t>17/8/2019</t>
  </si>
  <si>
    <t>18/8/2019</t>
  </si>
  <si>
    <t>24/8/2019</t>
  </si>
  <si>
    <t>25/8/2019</t>
  </si>
  <si>
    <t>31/8/2019</t>
  </si>
  <si>
    <t>14/9/2019</t>
  </si>
  <si>
    <t>15/9/2019</t>
  </si>
  <si>
    <t>21/9/2019</t>
  </si>
  <si>
    <t>22/9/2019</t>
  </si>
  <si>
    <t>28/9/2019</t>
  </si>
  <si>
    <t>29/9/2019</t>
  </si>
  <si>
    <t>13/10/2019</t>
  </si>
  <si>
    <t>19/10/2019</t>
  </si>
  <si>
    <t>20/10/2019</t>
  </si>
  <si>
    <t>26/10/2019</t>
  </si>
  <si>
    <t>27/10/2019</t>
  </si>
  <si>
    <t>16/11/2019</t>
  </si>
  <si>
    <t>17/11/2019</t>
  </si>
  <si>
    <t>23/11/2019</t>
  </si>
  <si>
    <t>24/11/2019</t>
  </si>
  <si>
    <t>14/12/2019</t>
  </si>
  <si>
    <t>15/12/2019</t>
  </si>
  <si>
    <t>21/12/2019</t>
  </si>
  <si>
    <t>22/12/2019</t>
  </si>
  <si>
    <t>28/12/2019</t>
  </si>
  <si>
    <t>29/12/2019</t>
  </si>
  <si>
    <t>SALE/KG</t>
  </si>
  <si>
    <t>BUYER</t>
  </si>
  <si>
    <t>TRIA</t>
  </si>
  <si>
    <t>% CR</t>
  </si>
  <si>
    <t>Sale
/kg</t>
  </si>
  <si>
    <t>Buyer
/kg</t>
  </si>
  <si>
    <t>Trial</t>
  </si>
  <si>
    <t>Buyer</t>
  </si>
  <si>
    <t>Green Sales</t>
  </si>
  <si>
    <t>SunGold Sales</t>
  </si>
  <si>
    <t>HYPE</t>
  </si>
  <si>
    <t>AEON Mall Binh Tan</t>
  </si>
  <si>
    <t>AEON Mall Tan Phu</t>
  </si>
  <si>
    <t>CVS</t>
  </si>
  <si>
    <t>Auchan Nguyễn Lương Bằng</t>
  </si>
  <si>
    <t>Auchan Trần Bình Trọng</t>
  </si>
  <si>
    <t>Auchan Trường Sơn</t>
  </si>
  <si>
    <t>GIANT Supermarket</t>
  </si>
  <si>
    <t>SPM</t>
  </si>
  <si>
    <t>BIG C An Phú</t>
  </si>
  <si>
    <t>BIG C An Lạc</t>
  </si>
  <si>
    <t>BIG C Au Co</t>
  </si>
  <si>
    <t>BIG C City Land Q7</t>
  </si>
  <si>
    <t>BIG C Gò Vấp</t>
  </si>
  <si>
    <t>BIG C Miển Đông</t>
  </si>
  <si>
    <t>BIG C Phú Thạnh</t>
  </si>
  <si>
    <t>BIG C Thảo Điền</t>
  </si>
  <si>
    <t>BIG C Trường Chinh</t>
  </si>
  <si>
    <t>Co.opmart Rạch Miễu</t>
  </si>
  <si>
    <t>Co.opmart Hậu Giang</t>
  </si>
  <si>
    <t>Co.opmart Quang Trung</t>
  </si>
  <si>
    <t>Co.opmart Huynh Tan Phát</t>
  </si>
  <si>
    <t>Co.opmart Nhiêu Lộc</t>
  </si>
  <si>
    <t>Co.opmart Cống Quỳnh</t>
  </si>
  <si>
    <t>Co.opmart Lý Thường Kiệt</t>
  </si>
  <si>
    <t>Co.opmart Nguyễn Đình Chiểu</t>
  </si>
  <si>
    <t>Co.opmart Nguyễn Kiệm</t>
  </si>
  <si>
    <t>Co.opmart Phạm Văn  Đồng</t>
  </si>
  <si>
    <t>Co.opmart Su Van hanh</t>
  </si>
  <si>
    <t>Coop Extra Tân Phong</t>
  </si>
  <si>
    <t>Coop Extra Thủ Đức</t>
  </si>
  <si>
    <t>Coop Phan Văn Trị</t>
  </si>
  <si>
    <t>Coop Văn Thánh</t>
  </si>
  <si>
    <t>Coop Bình Triệu</t>
  </si>
  <si>
    <t>Coop Phú Thọ</t>
  </si>
  <si>
    <t>Coop Phú Lâm</t>
  </si>
  <si>
    <t>Coop Xa Lộ Hà Nội</t>
  </si>
  <si>
    <t>Emart Gò Vấp</t>
  </si>
  <si>
    <t>87..03</t>
  </si>
  <si>
    <t>Lotte Mart Gò Vấp</t>
  </si>
  <si>
    <t>Lotte Mart Nam Sai Gon</t>
  </si>
  <si>
    <t>Lotte Mart Phú Thọ</t>
  </si>
  <si>
    <t>Lotte Mart Tân Bình</t>
  </si>
  <si>
    <t>Mega Market An Phu</t>
  </si>
  <si>
    <t>Mega Market Binh Phu</t>
  </si>
  <si>
    <t>Mega Market Hiep Phu</t>
  </si>
  <si>
    <t>Vinmart 3 Tháng 2</t>
  </si>
  <si>
    <t>Vinmart Cộng Hòa</t>
  </si>
  <si>
    <t>Vinmart Đồng Khởi</t>
  </si>
  <si>
    <t>Vinmart Landmark 81</t>
  </si>
  <si>
    <t>Vinmart Le Van Viet</t>
  </si>
  <si>
    <t>Vinmart Thảo Điền</t>
  </si>
  <si>
    <t>Thủ Đức</t>
  </si>
  <si>
    <t>Vinmart Bình Trưng</t>
  </si>
  <si>
    <t>Vinmart Quang Trung</t>
  </si>
  <si>
    <t>Vinmart Phan Văn Trị</t>
  </si>
  <si>
    <t>Vinmart Plaza Saigon Res</t>
  </si>
  <si>
    <t>Vinmart CV+ HCM Nam Long</t>
  </si>
  <si>
    <t>Vinmart VC+ HCM Phổ Quang</t>
  </si>
  <si>
    <t>Vinmart HCM Gia Hòa</t>
  </si>
  <si>
    <t>Vinmart Bàu Cát</t>
  </si>
  <si>
    <t>Vinmart Nguyen Duy Trinh</t>
  </si>
  <si>
    <t>Auchan Tây Ninh</t>
  </si>
  <si>
    <t>AEON Mall Binh Duong</t>
  </si>
  <si>
    <t>BIG C Bình Dương</t>
  </si>
  <si>
    <t>BIG C Dĩ An</t>
  </si>
  <si>
    <t>LOTTE Mart Binh Duong</t>
  </si>
  <si>
    <t>Mega Market Binh Duong</t>
  </si>
  <si>
    <t xml:space="preserve">Vinmart Bình Duong </t>
  </si>
  <si>
    <t>BIG C Dong Nai</t>
  </si>
  <si>
    <t>Big C Tân Hiệp</t>
  </si>
  <si>
    <t>LOTTE Mart Dong Nai Amata</t>
  </si>
  <si>
    <t>Mega Market Bien Hoa</t>
  </si>
  <si>
    <t xml:space="preserve">Vinmart Dong nai </t>
  </si>
  <si>
    <t>VinMart Long Thanh</t>
  </si>
  <si>
    <t>An Nam market D7</t>
  </si>
  <si>
    <t>Mega Vũng Tàu</t>
  </si>
  <si>
    <t>Lotte Vũng Tàu</t>
  </si>
  <si>
    <t>Lotte Cần Thơ</t>
  </si>
  <si>
    <t>Co.op FINELINE Ha Do</t>
  </si>
  <si>
    <t>GT</t>
  </si>
  <si>
    <t>King Food</t>
  </si>
  <si>
    <t>BIG C Da Nang</t>
  </si>
  <si>
    <t>COOP Mart Da Nang</t>
  </si>
  <si>
    <t>LOTTE Mart Da Nang</t>
  </si>
  <si>
    <t>Mega Market Da Nang</t>
  </si>
  <si>
    <t>Vinmart Da Nang</t>
  </si>
  <si>
    <t>VM+ DNG 114 Quang Trung</t>
  </si>
  <si>
    <t>VM+ DNG 55 Hồ Xuân Hương</t>
  </si>
  <si>
    <t>VM+ DNG 744 Lê Văn Hiến</t>
  </si>
  <si>
    <t>VM+ DNG 213 Hoàng Diệu</t>
  </si>
  <si>
    <t>VM+ DNG 263 Ông Ích Đường</t>
  </si>
  <si>
    <t>VM+ DNG 30 Đô Đốc Bảo, Tổ 60</t>
  </si>
  <si>
    <t>VM+ DNG 31 Thành Thái</t>
  </si>
  <si>
    <t>VM+ DNG 101 Âu Cơ</t>
  </si>
  <si>
    <t>VM+ DNG 74 Đường Hàm Nghi</t>
  </si>
  <si>
    <t>VM+ DNG 228 Kinh Dương Vương</t>
  </si>
  <si>
    <t>VM+ DNG 109 Hải Phòng</t>
  </si>
  <si>
    <t>VM+ DNG 61 Nguyễn Duy Hiệu</t>
  </si>
  <si>
    <t>VM+ DNG 904 Tôn Đức Thắng</t>
  </si>
  <si>
    <t>VM+ DNG 324 Ngũ Hành Sơn</t>
  </si>
  <si>
    <t>VM+ DNG 110 Tiểu La</t>
  </si>
  <si>
    <t>VM+ DNG 522 Núi Thành</t>
  </si>
  <si>
    <t>VM+ DNG 53 Phan Đăng Lưu</t>
  </si>
  <si>
    <t>VM+ DNG 45 Nguyễn Đình Tứ</t>
  </si>
  <si>
    <t>VM+ DNG 38 Trần Quốc Toản</t>
  </si>
  <si>
    <t>VM+ DNG Sun Home 3</t>
  </si>
  <si>
    <t>Big C Huế</t>
  </si>
  <si>
    <t>Vinmart Huế</t>
  </si>
  <si>
    <t>Co.op Tam Kỳ</t>
  </si>
  <si>
    <t>AEON Mall Long Bien</t>
  </si>
  <si>
    <t>BIG C Hồ Gươm</t>
  </si>
  <si>
    <t>BIG C Le Trong Tan</t>
  </si>
  <si>
    <t>BIG C Long Bien</t>
  </si>
  <si>
    <t>BIG C Thang Long</t>
  </si>
  <si>
    <t>BIG C The Garden</t>
  </si>
  <si>
    <t>Lotte Mart Center</t>
  </si>
  <si>
    <t>Lotte Mart Đống Đa</t>
  </si>
  <si>
    <t>Lotte Mart Cầu Giấy</t>
  </si>
  <si>
    <t>Mega Market Ha Dong</t>
  </si>
  <si>
    <t>Mega Market Hoang Mai</t>
  </si>
  <si>
    <t>Mega Market Thang Long</t>
  </si>
  <si>
    <t>Vinmart Long Biên</t>
  </si>
  <si>
    <t>Vinmart Nguyen Chi Thanh</t>
  </si>
  <si>
    <t>Vinmart Phạm Ngọc Thạch</t>
  </si>
  <si>
    <t>Vinmart Royal City</t>
  </si>
  <si>
    <t>Vinmart Thăng Long</t>
  </si>
  <si>
    <t>Vinmart Time City</t>
  </si>
  <si>
    <t>Vinmart Trung Hòa</t>
  </si>
  <si>
    <t>Vinmart Văn Quán</t>
  </si>
  <si>
    <t>Vinmart Hoàn Kiếm</t>
  </si>
  <si>
    <t>Vinmart Ha Đông</t>
  </si>
  <si>
    <t>Vinmart Bà Triệu</t>
  </si>
  <si>
    <t>Vinmart Đan Phượng</t>
  </si>
  <si>
    <t>Vinmart Hoài Đức</t>
  </si>
  <si>
    <t>Vinmart Bắc Từ Liêm</t>
  </si>
  <si>
    <t>Vinmart HNI Hoàng Cầu</t>
  </si>
  <si>
    <t>Vinmart VC HNI Liễu Giai</t>
  </si>
  <si>
    <t>Vinmart Gardenia</t>
  </si>
  <si>
    <t>Vinmart HNI Trần Phú Hà Đông</t>
  </si>
  <si>
    <t>Vinmart HNI Yên Sở</t>
  </si>
  <si>
    <t>Vinmart HNI Cầu Giấy</t>
  </si>
  <si>
    <t>Vinmart HNI Trúc Khê</t>
  </si>
  <si>
    <t>Vinmart HNI Trương Định</t>
  </si>
  <si>
    <t>Vinmart HNI Chương Dương Độ</t>
  </si>
  <si>
    <t>Vinmart HNI Đội Cấn</t>
  </si>
  <si>
    <t>Vinmart HNI Võ Thị Sáu</t>
  </si>
  <si>
    <t>Vinmart HNI Nhật Tân</t>
  </si>
  <si>
    <t>Vinmart HNI Hà Đông 2</t>
  </si>
  <si>
    <t>Vinmart HNI Lê Đức Thọ</t>
  </si>
  <si>
    <t>Vinmart HNI Đại La</t>
  </si>
  <si>
    <t>Vinmart HNI Hoàng Quốc Việt</t>
  </si>
  <si>
    <t>Vinmart HNI Thái Thịnh</t>
  </si>
  <si>
    <t>Vinmart HNI Trung Yên</t>
  </si>
  <si>
    <t>Vinmart HNI Lý Thái Tổ</t>
  </si>
  <si>
    <t>Vinmart HNI Xuân Diệu</t>
  </si>
  <si>
    <t>Vinmart HNI La Thành</t>
  </si>
  <si>
    <t>Vinmart HNI Tràng An</t>
  </si>
  <si>
    <t>Vinmart HNI Trường Chinh</t>
  </si>
  <si>
    <t>Vinmart HNI Long Biên</t>
  </si>
  <si>
    <t>Vinmart HNI Cầu Giấy 2</t>
  </si>
  <si>
    <t>Vinmart HNI Linh Đàm</t>
  </si>
  <si>
    <t>Vinmart HNI Nguyễn Văn Cừ</t>
  </si>
  <si>
    <t>Vinmart HNI Vũ Trọng Phụng</t>
  </si>
  <si>
    <t>Vinmart HNI Nguyễn Văn Cừ 2</t>
  </si>
  <si>
    <t>Vinmart HNI Thụy Khuê</t>
  </si>
  <si>
    <t>Vinmart HNI Lương Yên</t>
  </si>
  <si>
    <t xml:space="preserve">Vinmart VCPLZ HNI Skylake </t>
  </si>
  <si>
    <t>Vinmart VCC HNI Trần Duy Hưng</t>
  </si>
  <si>
    <t>Hapulico</t>
  </si>
  <si>
    <t>Luôn tươi sạch - 72 Trần Thái Tông</t>
  </si>
  <si>
    <t>Luôn tươi sạch - 92 Trần Nhật Duật</t>
  </si>
  <si>
    <t xml:space="preserve">2C Quan Thanh, Ba Dinh </t>
  </si>
  <si>
    <t xml:space="preserve">46C Pham Ngoc Thach </t>
  </si>
  <si>
    <t xml:space="preserve">2 Nguyen Van Loc </t>
  </si>
  <si>
    <t>Goldfruit - Ham Nghi - Mỹ Đình</t>
  </si>
  <si>
    <t>Goldfruit - Nguyen Van Loc</t>
  </si>
  <si>
    <t>Goldfruit - Vinschool  Time City</t>
  </si>
  <si>
    <t>Mega Hải Phòng</t>
  </si>
  <si>
    <t>Coop Hải Phòng</t>
  </si>
  <si>
    <t>Vinmart Hải Phòng</t>
  </si>
  <si>
    <t>Big C Hải Phòng</t>
  </si>
  <si>
    <t>VinMart HNI Hải Phòng</t>
  </si>
  <si>
    <t>Vinmart Ha Long</t>
  </si>
  <si>
    <t>Coop Hà nội</t>
  </si>
  <si>
    <t>Trung Yên</t>
  </si>
  <si>
    <t>372 Trần Nguyên Hãn - Hải Phòng</t>
  </si>
  <si>
    <t>11 B Lạy Tray , Hải Phòng</t>
  </si>
  <si>
    <t>13A Điện Biên Phủ, Hải Phòng</t>
  </si>
  <si>
    <t>344 Tô Hiệu, Hải Phòng</t>
  </si>
  <si>
    <t>AEON Mall Ha Dong</t>
  </si>
  <si>
    <t>Sampling day</t>
  </si>
  <si>
    <t>sales</t>
  </si>
  <si>
    <t>buy</t>
  </si>
  <si>
    <t>trial</t>
  </si>
  <si>
    <t>%CR</t>
  </si>
  <si>
    <t>SunGold sample</t>
  </si>
  <si>
    <t xml:space="preserve">SunGold </t>
  </si>
  <si>
    <t>SALES</t>
  </si>
  <si>
    <t>Green sample</t>
  </si>
  <si>
    <t>Green</t>
  </si>
  <si>
    <t>buyer</t>
  </si>
  <si>
    <t>Combined</t>
  </si>
  <si>
    <t>20/07 - 20/08</t>
  </si>
  <si>
    <t>Days</t>
  </si>
  <si>
    <t>Trials</t>
  </si>
  <si>
    <t>Sales</t>
  </si>
  <si>
    <t>Row Labels</t>
  </si>
  <si>
    <t>Count of DAY</t>
  </si>
  <si>
    <t>Sum of TOTAL REACH</t>
  </si>
  <si>
    <t>W36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</si>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</sst>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  <numFmt numFmtId="167" formatCode="0.0"/>
    <numFmt numFmtId="168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indexed="8"/>
      <name val="Calibri"/>
      <family val="2"/>
      <charset val="163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4" fillId="0" borderId="0"/>
  </cellStyleXfs>
  <cellXfs count="17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165" fontId="7" fillId="0" borderId="1" xfId="1" applyNumberFormat="1" applyFont="1" applyBorder="1"/>
    <xf numFmtId="0" fontId="8" fillId="2" borderId="1" xfId="0" applyFont="1" applyFill="1" applyBorder="1"/>
    <xf numFmtId="165" fontId="9" fillId="0" borderId="1" xfId="1" applyNumberFormat="1" applyFont="1" applyBorder="1"/>
    <xf numFmtId="0" fontId="2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13" fillId="0" borderId="0" xfId="3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0" borderId="0" xfId="4" applyFont="1" applyAlignment="1">
      <alignment vertical="center"/>
    </xf>
    <xf numFmtId="0" fontId="15" fillId="0" borderId="0" xfId="4" applyFont="1" applyAlignment="1">
      <alignment horizontal="left" vertical="center"/>
    </xf>
    <xf numFmtId="0" fontId="15" fillId="0" borderId="0" xfId="4" applyFont="1" applyAlignment="1">
      <alignment vertical="center"/>
    </xf>
    <xf numFmtId="0" fontId="15" fillId="0" borderId="0" xfId="4" applyFont="1" applyAlignment="1">
      <alignment horizontal="right" vertical="center"/>
    </xf>
    <xf numFmtId="15" fontId="15" fillId="0" borderId="0" xfId="4" applyNumberFormat="1" applyFont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10" borderId="18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 indent="1"/>
    </xf>
    <xf numFmtId="9" fontId="2" fillId="0" borderId="1" xfId="2" applyFont="1" applyFill="1" applyBorder="1" applyAlignment="1">
      <alignment horizontal="left" vertical="center" indent="1"/>
    </xf>
    <xf numFmtId="165" fontId="13" fillId="0" borderId="19" xfId="1" applyNumberFormat="1" applyFont="1" applyFill="1" applyBorder="1" applyAlignment="1">
      <alignment horizontal="center" vertical="center" wrapText="1"/>
    </xf>
    <xf numFmtId="165" fontId="13" fillId="0" borderId="19" xfId="1" quotePrefix="1" applyNumberFormat="1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9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horizontal="left" vertical="center"/>
    </xf>
    <xf numFmtId="166" fontId="2" fillId="0" borderId="0" xfId="0" applyNumberFormat="1" applyFont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4" fillId="5" borderId="19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left" vertical="center"/>
    </xf>
    <xf numFmtId="165" fontId="2" fillId="5" borderId="1" xfId="0" applyNumberFormat="1" applyFont="1" applyFill="1" applyBorder="1" applyAlignment="1">
      <alignment horizontal="left" vertical="center" indent="1"/>
    </xf>
    <xf numFmtId="9" fontId="2" fillId="5" borderId="1" xfId="2" applyFont="1" applyFill="1" applyBorder="1" applyAlignment="1">
      <alignment horizontal="left" vertical="center" indent="1"/>
    </xf>
    <xf numFmtId="165" fontId="13" fillId="5" borderId="19" xfId="1" applyNumberFormat="1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1" fontId="2" fillId="5" borderId="19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6" fontId="2" fillId="5" borderId="0" xfId="1" applyNumberFormat="1" applyFont="1" applyFill="1" applyAlignment="1">
      <alignment horizontal="center" vertical="center"/>
    </xf>
    <xf numFmtId="165" fontId="2" fillId="5" borderId="0" xfId="1" applyNumberFormat="1" applyFont="1" applyFill="1" applyAlignment="1">
      <alignment horizontal="center" vertical="center"/>
    </xf>
    <xf numFmtId="165" fontId="2" fillId="5" borderId="0" xfId="1" applyNumberFormat="1" applyFont="1" applyFill="1" applyAlignment="1">
      <alignment horizontal="left" vertical="center"/>
    </xf>
    <xf numFmtId="166" fontId="2" fillId="5" borderId="0" xfId="0" applyNumberFormat="1" applyFont="1" applyFill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1" fontId="2" fillId="0" borderId="19" xfId="0" applyNumberFormat="1" applyFont="1" applyBorder="1" applyAlignment="1">
      <alignment horizontal="center" vertical="center"/>
    </xf>
    <xf numFmtId="1" fontId="2" fillId="12" borderId="19" xfId="0" applyNumberFormat="1" applyFont="1" applyFill="1" applyBorder="1" applyAlignment="1">
      <alignment horizontal="center" vertical="center"/>
    </xf>
    <xf numFmtId="0" fontId="15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1" fontId="2" fillId="0" borderId="0" xfId="0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5" borderId="22" xfId="0" applyFont="1" applyFill="1" applyBorder="1" applyAlignment="1">
      <alignment vertical="center"/>
    </xf>
    <xf numFmtId="0" fontId="16" fillId="13" borderId="19" xfId="0" applyFont="1" applyFill="1" applyBorder="1" applyAlignment="1">
      <alignment horizontal="center" vertical="center"/>
    </xf>
    <xf numFmtId="0" fontId="16" fillId="13" borderId="22" xfId="0" applyFont="1" applyFill="1" applyBorder="1" applyAlignment="1">
      <alignment horizontal="left" vertical="center"/>
    </xf>
    <xf numFmtId="165" fontId="16" fillId="13" borderId="1" xfId="2" applyNumberFormat="1" applyFont="1" applyFill="1" applyBorder="1" applyAlignment="1" applyProtection="1">
      <alignment horizontal="center" vertical="center" wrapText="1"/>
    </xf>
    <xf numFmtId="9" fontId="16" fillId="13" borderId="1" xfId="2" applyFont="1" applyFill="1" applyBorder="1" applyAlignment="1" applyProtection="1">
      <alignment horizontal="center" vertical="center" wrapText="1"/>
    </xf>
    <xf numFmtId="165" fontId="16" fillId="13" borderId="23" xfId="2" applyNumberFormat="1" applyFont="1" applyFill="1" applyBorder="1" applyAlignment="1" applyProtection="1">
      <alignment horizontal="center" vertical="center" wrapText="1"/>
    </xf>
    <xf numFmtId="165" fontId="16" fillId="13" borderId="23" xfId="1" applyNumberFormat="1" applyFont="1" applyFill="1" applyBorder="1" applyAlignment="1" applyProtection="1">
      <alignment horizontal="center" vertical="center" wrapText="1"/>
    </xf>
    <xf numFmtId="165" fontId="16" fillId="13" borderId="19" xfId="2" applyNumberFormat="1" applyFont="1" applyFill="1" applyBorder="1" applyAlignment="1" applyProtection="1">
      <alignment horizontal="center" vertical="center" wrapText="1"/>
    </xf>
    <xf numFmtId="165" fontId="16" fillId="13" borderId="19" xfId="1" applyNumberFormat="1" applyFont="1" applyFill="1" applyBorder="1" applyAlignment="1" applyProtection="1">
      <alignment horizontal="center" vertical="center" wrapText="1"/>
    </xf>
    <xf numFmtId="0" fontId="4" fillId="11" borderId="19" xfId="0" applyFont="1" applyFill="1" applyBorder="1" applyAlignment="1">
      <alignment horizontal="center" vertical="center"/>
    </xf>
    <xf numFmtId="0" fontId="18" fillId="11" borderId="19" xfId="0" applyFont="1" applyFill="1" applyBorder="1" applyAlignment="1">
      <alignment horizontal="center" vertical="center"/>
    </xf>
    <xf numFmtId="1" fontId="2" fillId="11" borderId="19" xfId="0" applyNumberFormat="1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1" fontId="2" fillId="11" borderId="19" xfId="1" applyNumberFormat="1" applyFont="1" applyFill="1" applyBorder="1" applyAlignment="1">
      <alignment horizontal="center" vertical="center"/>
    </xf>
    <xf numFmtId="166" fontId="2" fillId="0" borderId="0" xfId="1" applyNumberFormat="1" applyFont="1" applyAlignment="1">
      <alignment vertical="center"/>
    </xf>
    <xf numFmtId="167" fontId="2" fillId="11" borderId="19" xfId="0" applyNumberFormat="1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left" vertical="center"/>
    </xf>
    <xf numFmtId="0" fontId="18" fillId="5" borderId="19" xfId="0" applyFont="1" applyFill="1" applyBorder="1" applyAlignment="1">
      <alignment horizontal="center" vertical="center"/>
    </xf>
    <xf numFmtId="167" fontId="2" fillId="5" borderId="19" xfId="0" applyNumberFormat="1" applyFont="1" applyFill="1" applyBorder="1" applyAlignment="1">
      <alignment horizontal="center" vertical="center"/>
    </xf>
    <xf numFmtId="0" fontId="16" fillId="14" borderId="19" xfId="0" applyFont="1" applyFill="1" applyBorder="1" applyAlignment="1">
      <alignment horizontal="center" vertical="center"/>
    </xf>
    <xf numFmtId="0" fontId="16" fillId="14" borderId="22" xfId="0" applyFont="1" applyFill="1" applyBorder="1" applyAlignment="1">
      <alignment horizontal="left" vertical="center"/>
    </xf>
    <xf numFmtId="0" fontId="16" fillId="14" borderId="1" xfId="2" applyNumberFormat="1" applyFont="1" applyFill="1" applyBorder="1" applyAlignment="1" applyProtection="1">
      <alignment horizontal="center" vertical="center" wrapText="1"/>
    </xf>
    <xf numFmtId="0" fontId="16" fillId="14" borderId="23" xfId="2" applyNumberFormat="1" applyFont="1" applyFill="1" applyBorder="1" applyAlignment="1" applyProtection="1">
      <alignment horizontal="center" vertical="center" wrapText="1"/>
    </xf>
    <xf numFmtId="165" fontId="16" fillId="14" borderId="23" xfId="1" applyNumberFormat="1" applyFont="1" applyFill="1" applyBorder="1" applyAlignment="1" applyProtection="1">
      <alignment horizontal="center" vertical="center" wrapText="1"/>
    </xf>
    <xf numFmtId="0" fontId="16" fillId="14" borderId="19" xfId="2" applyNumberFormat="1" applyFont="1" applyFill="1" applyBorder="1" applyAlignment="1" applyProtection="1">
      <alignment horizontal="center" vertical="center" wrapText="1"/>
    </xf>
    <xf numFmtId="165" fontId="16" fillId="14" borderId="19" xfId="1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left" vertical="center" indent="1"/>
    </xf>
    <xf numFmtId="0" fontId="13" fillId="0" borderId="19" xfId="3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5" xfId="0" applyFont="1" applyBorder="1" applyAlignment="1">
      <alignment horizontal="left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left" vertical="center"/>
    </xf>
    <xf numFmtId="0" fontId="2" fillId="5" borderId="19" xfId="0" applyFont="1" applyFill="1" applyBorder="1"/>
    <xf numFmtId="0" fontId="2" fillId="5" borderId="19" xfId="0" applyFont="1" applyFill="1" applyBorder="1" applyAlignment="1">
      <alignment horizontal="left" vertical="center" indent="1"/>
    </xf>
    <xf numFmtId="164" fontId="2" fillId="0" borderId="0" xfId="1" applyFont="1" applyAlignment="1">
      <alignment horizontal="center" vertical="center"/>
    </xf>
    <xf numFmtId="165" fontId="15" fillId="5" borderId="0" xfId="1" applyNumberFormat="1" applyFont="1" applyFill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1" fontId="2" fillId="5" borderId="0" xfId="0" applyNumberFormat="1" applyFont="1" applyFill="1" applyAlignment="1">
      <alignment horizontal="center" vertical="center"/>
    </xf>
    <xf numFmtId="0" fontId="2" fillId="11" borderId="19" xfId="0" applyFont="1" applyFill="1" applyBorder="1"/>
    <xf numFmtId="165" fontId="16" fillId="5" borderId="0" xfId="1" applyNumberFormat="1" applyFont="1" applyFill="1" applyAlignment="1">
      <alignment horizontal="center" vertical="center"/>
    </xf>
    <xf numFmtId="164" fontId="2" fillId="5" borderId="0" xfId="1" applyFont="1" applyFill="1" applyAlignment="1">
      <alignment horizontal="center" vertical="center"/>
    </xf>
    <xf numFmtId="165" fontId="16" fillId="15" borderId="23" xfId="1" applyNumberFormat="1" applyFont="1" applyFill="1" applyBorder="1" applyAlignment="1">
      <alignment horizontal="center" vertical="center"/>
    </xf>
    <xf numFmtId="165" fontId="16" fillId="15" borderId="20" xfId="1" applyNumberFormat="1" applyFont="1" applyFill="1" applyBorder="1" applyAlignment="1">
      <alignment horizontal="left" vertical="center"/>
    </xf>
    <xf numFmtId="165" fontId="16" fillId="15" borderId="1" xfId="1" applyNumberFormat="1" applyFont="1" applyFill="1" applyBorder="1" applyAlignment="1" applyProtection="1">
      <alignment horizontal="center" vertical="center" wrapText="1"/>
    </xf>
    <xf numFmtId="9" fontId="16" fillId="15" borderId="1" xfId="2" applyFont="1" applyFill="1" applyBorder="1" applyAlignment="1" applyProtection="1">
      <alignment horizontal="center" vertical="center" wrapText="1"/>
    </xf>
    <xf numFmtId="165" fontId="16" fillId="15" borderId="23" xfId="1" applyNumberFormat="1" applyFont="1" applyFill="1" applyBorder="1" applyAlignment="1" applyProtection="1">
      <alignment horizontal="center" vertical="center" wrapText="1"/>
    </xf>
    <xf numFmtId="165" fontId="16" fillId="15" borderId="19" xfId="1" applyNumberFormat="1" applyFont="1" applyFill="1" applyBorder="1" applyAlignment="1" applyProtection="1">
      <alignment horizontal="center" vertical="center" wrapText="1"/>
    </xf>
    <xf numFmtId="165" fontId="16" fillId="0" borderId="0" xfId="1" applyNumberFormat="1" applyFont="1" applyAlignment="1">
      <alignment horizontal="center" vertical="center"/>
    </xf>
    <xf numFmtId="0" fontId="2" fillId="16" borderId="0" xfId="0" applyFont="1" applyFill="1" applyAlignment="1">
      <alignment horizontal="left" vertical="center"/>
    </xf>
    <xf numFmtId="165" fontId="2" fillId="16" borderId="18" xfId="0" applyNumberFormat="1" applyFont="1" applyFill="1" applyBorder="1" applyAlignment="1">
      <alignment horizontal="left" vertical="center" indent="1"/>
    </xf>
    <xf numFmtId="9" fontId="2" fillId="16" borderId="1" xfId="2" applyFont="1" applyFill="1" applyBorder="1" applyAlignment="1">
      <alignment horizontal="left" vertical="center" indent="1"/>
    </xf>
    <xf numFmtId="165" fontId="2" fillId="16" borderId="1" xfId="0" applyNumberFormat="1" applyFont="1" applyFill="1" applyBorder="1" applyAlignment="1">
      <alignment horizontal="left" vertical="center" indent="1"/>
    </xf>
    <xf numFmtId="165" fontId="16" fillId="16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 wrapText="1"/>
    </xf>
    <xf numFmtId="9" fontId="2" fillId="0" borderId="0" xfId="2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1" applyFont="1" applyAlignment="1">
      <alignment vertical="center"/>
    </xf>
    <xf numFmtId="9" fontId="2" fillId="5" borderId="0" xfId="2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165" fontId="2" fillId="5" borderId="0" xfId="0" applyNumberFormat="1" applyFont="1" applyFill="1" applyAlignment="1">
      <alignment vertical="center"/>
    </xf>
    <xf numFmtId="0" fontId="3" fillId="2" borderId="1" xfId="0" applyFont="1" applyFill="1" applyBorder="1"/>
    <xf numFmtId="9" fontId="2" fillId="0" borderId="0" xfId="2" applyFont="1" applyAlignment="1">
      <alignment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7" fillId="3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4" fontId="16" fillId="6" borderId="14" xfId="0" applyNumberFormat="1" applyFont="1" applyFill="1" applyBorder="1" applyAlignment="1">
      <alignment horizontal="center" vertical="center" wrapText="1"/>
    </xf>
    <xf numFmtId="14" fontId="16" fillId="6" borderId="13" xfId="0" applyNumberFormat="1" applyFont="1" applyFill="1" applyBorder="1" applyAlignment="1">
      <alignment horizontal="center" vertical="center" wrapText="1"/>
    </xf>
    <xf numFmtId="14" fontId="16" fillId="6" borderId="12" xfId="0" applyNumberFormat="1" applyFont="1" applyFill="1" applyBorder="1" applyAlignment="1">
      <alignment horizontal="center" vertical="center" wrapText="1"/>
    </xf>
    <xf numFmtId="14" fontId="16" fillId="6" borderId="11" xfId="0" applyNumberFormat="1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0" fillId="0" borderId="0" xfId="0" applyAlignment="1">
      <alignment horizontal="left" indent="1"/>
    </xf>
  </cellXfs>
  <cellStyles count="5">
    <cellStyle name="Comma" xfId="1" builtinId="3"/>
    <cellStyle name="Normal" xfId="0" builtinId="0"/>
    <cellStyle name="Normal 2" xfId="4" xr:uid="{02F31E06-4F60-436F-AE6A-3BAE81164D44}"/>
    <cellStyle name="Normal 2 3" xfId="3" xr:uid="{556243A7-17B4-4CBE-8BD4-4033D0B6E7EE}"/>
    <cellStyle name="Percent" xfId="2" builtinId="5"/>
  </cellStyles>
  <dxfs count="4"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espri-my.sharepoint.com/personal/hoangt_zespri_com/Documents/2020/4.%20TRADE/6.%20ACTIVATION/Sampling/Report/Data%20Monthly%20Zespri%202020-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207.471448495373" createdVersion="6" refreshedVersion="6" minRefreshableVersion="3" recordCount="4712" xr:uid="{F1F28528-37F2-4357-A411-AF0FFF81F137}">
  <cacheSource type="worksheet">
    <worksheetSource name="Data" r:id="rId2"/>
  </cacheSource>
  <cacheFields count="52">
    <cacheField name="NO." numFmtId="0">
      <sharedItems containsSemiMixedTypes="0" containsString="0" containsNumber="1" containsInteger="1" minValue="1" maxValue="4708"/>
    </cacheField>
    <cacheField name="COUTRY" numFmtId="0">
      <sharedItems/>
    </cacheField>
    <cacheField name="REGION" numFmtId="0">
      <sharedItems containsBlank="1" count="4">
        <s v="SOUTH "/>
        <s v="CENTRAL"/>
        <s v="NORTH"/>
        <m u="1"/>
      </sharedItems>
    </cacheField>
    <cacheField name="MONTH" numFmtId="0">
      <sharedItems containsBlank="1" count="10">
        <s v="May"/>
        <s v="June"/>
        <s v="July"/>
        <s v="August"/>
        <s v="September"/>
        <s v="October"/>
        <s v="November"/>
        <s v="December"/>
        <s v="January"/>
        <m u="1"/>
      </sharedItems>
    </cacheField>
    <cacheField name="WEEK" numFmtId="0">
      <sharedItems containsBlank="1" count="37">
        <s v="W1"/>
        <s v="W2"/>
        <s v="W3"/>
        <s v="W4"/>
        <s v="W5"/>
        <s v="W6"/>
        <s v="W7"/>
        <s v="W8"/>
        <s v="W9"/>
        <s v="W10"/>
        <s v="W11"/>
        <s v="W12"/>
        <s v="W13"/>
        <s v="W14"/>
        <s v="W15"/>
        <s v="W16"/>
        <s v="W17"/>
        <s v="W18"/>
        <s v="W19"/>
        <s v="W20"/>
        <s v="W21"/>
        <s v="W22"/>
        <s v="W23"/>
        <s v="W24"/>
        <s v="W25"/>
        <s v="W26"/>
        <s v="W27"/>
        <s v="W28"/>
        <s v="W29"/>
        <s v="W30"/>
        <s v="W31"/>
        <s v="W32"/>
        <s v="W33"/>
        <s v="W34"/>
        <s v="W35"/>
        <s v="W36"/>
        <m u="1"/>
      </sharedItems>
    </cacheField>
    <cacheField name="DAY" numFmtId="168">
      <sharedItems containsSemiMixedTypes="0" containsNonDate="0" containsDate="1" containsString="0" minDate="2020-05-02T00:00:00" maxDate="2021-01-04T00:00:00" count="91">
        <d v="2020-05-02T00:00:00"/>
        <d v="2020-05-03T00:00:00"/>
        <d v="2020-05-09T00:00:00"/>
        <d v="2020-05-10T00:00:00"/>
        <d v="2020-05-16T00:00:00"/>
        <d v="2020-05-17T00:00:00"/>
        <d v="2020-05-23T00:00:00"/>
        <d v="2020-05-24T00:00:00"/>
        <d v="2020-05-30T00:00:00"/>
        <d v="2020-05-31T00:00:00"/>
        <d v="2020-06-05T00:00:00"/>
        <d v="2020-06-06T00:00:00"/>
        <d v="2020-06-07T00:00:00"/>
        <d v="2020-06-13T00:00:00"/>
        <d v="2020-06-14T00:00:00"/>
        <d v="2020-06-16T00:00:00"/>
        <d v="2020-06-17T00:00:00"/>
        <d v="2020-06-18T00:00:00"/>
        <d v="2020-06-20T00:00:00"/>
        <d v="2020-06-21T00:00:00"/>
        <d v="2020-06-23T00:00:00"/>
        <d v="2020-06-24T00:00:00"/>
        <d v="2020-06-27T00:00:00"/>
        <d v="2020-06-28T00:00:00"/>
        <d v="2020-07-02T00:00:00"/>
        <d v="2020-07-04T00:00:00"/>
        <d v="2020-07-05T00:00:00"/>
        <d v="2020-07-11T00:00:00"/>
        <d v="2020-07-12T00:00:00"/>
        <d v="2020-07-18T00:00:00"/>
        <d v="2020-07-19T00:00:00"/>
        <d v="2020-07-25T00:00:00"/>
        <d v="2020-07-26T00:00:00"/>
        <d v="2020-07-27T00:00:00"/>
        <d v="2020-07-30T00:00:00"/>
        <d v="2020-07-31T00:00:00"/>
        <d v="2020-08-01T00:00:00"/>
        <d v="2020-08-02T00:00:00"/>
        <d v="2020-08-08T00:00:00"/>
        <d v="2020-08-09T00:00:00"/>
        <d v="2020-08-15T00:00:00"/>
        <d v="2020-08-16T00:00:00"/>
        <d v="2020-08-22T00:00:00"/>
        <d v="2020-08-23T00:00:00"/>
        <d v="2020-08-28T00:00:00"/>
        <d v="2020-08-29T00:00:00"/>
        <d v="2020-08-30T00:00:00"/>
        <d v="2020-09-05T00:00:00"/>
        <d v="2020-09-06T00:00:00"/>
        <d v="2020-09-12T00:00:00"/>
        <d v="2020-09-13T00:00:00"/>
        <d v="2020-09-19T00:00:00"/>
        <d v="2020-09-20T00:00:00"/>
        <d v="2020-09-25T00:00:00"/>
        <d v="2020-09-26T00:00:00"/>
        <d v="2020-10-03T00:00:00"/>
        <d v="2020-10-04T00:00:00"/>
        <d v="2020-10-10T00:00:00"/>
        <d v="2020-10-11T00:00:00"/>
        <d v="2020-10-17T00:00:00"/>
        <d v="2020-10-18T00:00:00"/>
        <d v="2020-10-24T00:00:00"/>
        <d v="2020-10-25T00:00:00"/>
        <d v="2020-10-30T00:00:00"/>
        <d v="2020-10-31T00:00:00"/>
        <d v="2020-11-01T00:00:00"/>
        <d v="2020-11-07T00:00:00"/>
        <d v="2020-11-08T00:00:00"/>
        <d v="2020-11-14T00:00:00"/>
        <d v="2020-11-15T00:00:00"/>
        <d v="2020-11-20T00:00:00"/>
        <d v="2020-11-21T00:00:00"/>
        <d v="2020-11-22T00:00:00"/>
        <d v="2020-11-28T00:00:00"/>
        <d v="2020-11-29T00:00:00"/>
        <d v="2020-12-05T00:00:00"/>
        <d v="2020-12-06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5T00:00:00"/>
        <d v="2020-12-26T00:00:00"/>
        <d v="2020-12-27T00:00:00"/>
        <d v="2021-01-02T00:00:00"/>
        <d v="2021-01-03T00:00:00"/>
      </sharedItems>
      <fieldGroup par="51" base="5">
        <rangePr groupBy="days" startDate="2020-05-02T00:00:00" endDate="2021-01-04T00:00:00"/>
        <groupItems count="368">
          <s v="&lt;5/2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4/2021"/>
        </groupItems>
      </fieldGroup>
    </cacheField>
    <cacheField name="MT CHAIN" numFmtId="0">
      <sharedItems containsBlank="1" count="19">
        <s v="BIG C"/>
        <s v="EMART"/>
        <s v="LOTTE"/>
        <s v="AEON"/>
        <s v="COOP"/>
        <s v="COOP EXTRA"/>
        <s v="MEGA"/>
        <s v="VINMART"/>
        <s v="AUCHAN"/>
        <s v="VIN+"/>
        <s v="BHX"/>
        <s v="MINI MARKET"/>
        <s v="S - MART"/>
        <s v="INTIMEX"/>
        <s v="FUJI"/>
        <s v="TA FRUITS"/>
        <m u="1"/>
        <s v="FUJIMART" u="1"/>
        <s v="BIG C " u="1"/>
      </sharedItems>
    </cacheField>
    <cacheField name="TYPE MARKET" numFmtId="0">
      <sharedItems count="2">
        <s v="CURRENT STORE"/>
        <s v="NEW STORE"/>
      </sharedItems>
    </cacheField>
    <cacheField name="STATE" numFmtId="0">
      <sharedItems count="37">
        <s v="HO CHI MINH"/>
        <s v="BINH DUONG"/>
        <s v="CAN THO"/>
        <s v="TIEN GIANG"/>
        <s v="DONG NAI"/>
        <s v="DA NANG"/>
        <s v="HA NOI"/>
        <s v="HUE"/>
        <s v="NHA TRANG"/>
        <s v="HAI PHONG"/>
        <s v="QUANG NINH"/>
        <s v="PHU THO"/>
        <s v="HAI DUONG"/>
        <s v="NAM DINH"/>
        <s v="BAC GIANG"/>
        <s v="NINH BINH"/>
        <s v="THANH HOA"/>
        <s v="VUNG TAU"/>
        <s v="BINH DINH"/>
        <s v="DA LAT"/>
        <s v="BINH THUAN"/>
        <s v="VINH PHUC"/>
        <s v="NGHE AN"/>
        <s v="AN GIANG"/>
        <s v="KIEN GIANG"/>
        <s v="BUON ME THUOC"/>
        <s v="LONG AN"/>
        <s v="VINH LONG"/>
        <s v="DONG THAP"/>
        <s v="QUANG NGAI"/>
        <s v="TRA VINH"/>
        <s v="QUANG NAM"/>
        <s v="BEN TRE"/>
        <s v="TAY NINH"/>
        <s v="PHU YEN"/>
        <s v="HCM" u="1"/>
        <s v="MY THO" u="1"/>
      </sharedItems>
    </cacheField>
    <cacheField name=" NAME STORE" numFmtId="0">
      <sharedItems count="362">
        <s v="BIG C An Phú"/>
        <s v="BIG C An Lạc"/>
        <s v="BIG C Gò Vấp"/>
        <s v="BIG C Trường Chinh"/>
        <s v="BIG C Dĩ An"/>
        <s v="BIG C Cần Thơ"/>
        <s v="BIG C Mỹ Tho"/>
        <s v="Emart Gò Vấp"/>
        <s v="Lotte Mart Nam Sai Gon"/>
        <s v="Lotte Mart Binh Duong"/>
        <s v="AEON Mall Binh Tan"/>
        <s v="AEON Mall Binh Duong"/>
        <s v="BIG C Au Co"/>
        <s v="BIG C City Land Q7"/>
        <s v="BIG C Miển Đông"/>
        <s v="BIG C Phú Thạnh"/>
        <s v="BIG C Thảo Điền"/>
        <s v="BIG C Bình Dương"/>
        <s v="BIG C Dong Nai"/>
        <s v="Big C Tân Hiệp"/>
        <s v="Lotte Mart Gò Vấp"/>
        <s v="Lotte Mart Phú Thọ"/>
        <s v="Lotte Mart Tân Bình"/>
        <s v="Lotte Mart Đà Nẵng"/>
        <s v="AEON Mall Long Bien"/>
        <s v="Big C Thăng Long"/>
        <s v="Big C The Garden"/>
        <s v="Big C Lê Trọng Tấn"/>
        <s v="Big C Long Biên"/>
        <s v="Lotte Đống Đa"/>
        <s v="Lotte Ba Đình"/>
        <s v="Lotte Cầu Giấy"/>
        <s v="AEON Mall Tan Phu"/>
        <s v="Co.opmart Cống Quỳnh"/>
        <s v="Co.opmart Hậu Giang"/>
        <s v="Co.opmart Huynh Tan Phát"/>
        <s v="Co.opmart Lý Thường Kiệt"/>
        <s v="Co.opmart Nguyễn Đình Chiểu"/>
        <s v="Co.opmart Nguyễn Kiệm"/>
        <s v="Co.opmart Rạch Miễu"/>
        <s v="Co.opmart Van Thanh"/>
        <s v="Co.opmart Xa Lo HN"/>
        <s v="Co.op Extra GigaMall"/>
        <s v="Co.op Extra Van hanh"/>
        <s v="Co.op Extra Tân Phong"/>
        <s v="Co.op Extra Thủ Đức"/>
        <s v="Mega Market An Phu"/>
        <s v="Mega Market Binh Phu"/>
        <s v="Mega Market Hiep Phu"/>
        <s v="Mega Market Bình Dương"/>
        <s v="Mega Market Biên Hòa"/>
        <s v="Vinmart 3 Tháng 2"/>
        <s v="Vinmart Cộng Hòa"/>
        <s v="Vinmart Đồng Khởi"/>
        <s v="Vinmart Landmark 81"/>
        <s v="Vinmart Le Van Viet"/>
        <s v="Vinmart Nguyen Duy Trinh"/>
        <s v="Vinmart Thảo Điền"/>
        <s v="Vinmart Thủ Đức Võ Văn Ngân"/>
        <s v="Vinmart Di An"/>
        <s v="Vinmart Bien Hoa"/>
        <s v="Big C Đà Nẵng"/>
        <s v="Big C Huế"/>
        <s v="Vinmart Huế"/>
        <s v="Vinmart Thái Nguyên"/>
        <s v="Vinmart Lý Thánh Tôn"/>
        <s v="Vinmart Trần Phú"/>
        <s v="Big C Hồ Gươm"/>
        <s v="Big C Mê Linh"/>
        <s v="Big C Nguyễn Xiển"/>
        <s v="Big C Hải Phòng"/>
        <s v="Big C Quảng Ninh"/>
        <s v="Big C Việt Trì"/>
        <s v="Big C Hải Dương"/>
        <s v="Big C Nam Định"/>
        <s v="Big C Bắc Giang"/>
        <s v="Big C Ninh Bình"/>
        <s v="Big C Thanh Hóa"/>
        <s v="Coopmart Hà Đông"/>
        <s v="Mega Thăng Long"/>
        <s v="Mega Hà Đông"/>
        <s v="Mega Hoàng Mai"/>
        <s v="Mega Hồng Bàng"/>
        <s v="Vinmart Bà Triệu"/>
        <s v="Vinmart Gardenia"/>
        <s v="Vinmart Nguyễn Chí Thanh"/>
        <s v="Vinamrt Phạm Ngọc Thạch"/>
        <s v="Vinmart Thăng Long"/>
        <s v="Vinmart Royal City"/>
        <s v="Vinmart Time city"/>
        <s v="Vinmart Trung Hòa"/>
        <s v="Vinmart Trung Yên"/>
        <s v="Vinmart Đại La"/>
        <s v="Vinmart Xuân Diệu"/>
        <s v="VM Hoàng Quốc Việt"/>
        <s v="Vinmart Lý Thái Tổ"/>
        <s v="Vinmart Lê Đức Thọ"/>
        <s v="Vinmart La Thành"/>
        <s v="Vinmart Đội Cấn"/>
        <s v="Vinmart Vũ Trọng Phụng"/>
        <s v="Vinmart Thái Thịnh"/>
        <s v="VM Nguyễn Văn Cừ II"/>
        <s v="Vinmart Trúc Khê"/>
        <s v="VM VCC HNI Trần Duy Hưng"/>
        <s v="VM Hải Phòng"/>
        <s v="VM Imperia Hải Phòng"/>
        <s v="Co.opmart Nhiêu Lộc"/>
        <s v="Co.opmart Phan Van Tri"/>
        <s v="Co.opmart Phu Lam"/>
        <s v="Co.opmart Phu Tho"/>
        <s v="Co.opmart Quang Trung"/>
        <s v="Lotte Mart Dong Nai Amata"/>
        <s v="Lotte Mart Vũng Tàu"/>
        <s v="Lotte Mart Cần Thơ"/>
        <s v="Big C Nha Trang"/>
        <s v="Big C Qui Nhơn"/>
        <s v="Big  C Đà Lạt"/>
        <s v="Coopmart Đà Nẵng"/>
        <s v="Lotte Nha Trang"/>
        <s v="Lotte Phan Thiết"/>
        <s v="Vinmart Đà Nẵng"/>
        <s v="AEON Mall Hà Đông"/>
        <s v="Big C Vĩnh Phúc"/>
        <s v="Big C Vinh"/>
        <s v="Coopmart Hải Phòng"/>
        <s v="Vinmart Bắc Từ Liêm"/>
        <s v="Vinmart Hà Đông"/>
        <s v="Vinmart Đan Phượng"/>
        <s v="Vinmart Hoài Đức"/>
        <s v="Vinmart Hoàng Cầu"/>
        <s v="Vinmart Văn Quán"/>
        <s v="Vinmart Võ Thị Sáu"/>
        <s v="Vinmart Liễu Giai"/>
        <s v="VM Trần Phú Hà Đông"/>
        <s v="VM HNI Cầu Giấy "/>
        <s v="Auchan Crescent Mall"/>
        <s v="Mega Market Cần Thơ"/>
        <s v="Mega Market An Giang"/>
        <s v="Mega Market Rạch Giá"/>
        <s v="Mega Market Vũng Tàu"/>
        <s v="Mega Market Đà Nẵng"/>
        <s v="Mega Market Nha Trang"/>
        <s v="Mega Market Đắk Lắk"/>
        <s v="Mega Market Qui Nhơn"/>
        <s v="Mega Thanh Xuân"/>
        <s v="Mega Vinh"/>
        <s v="Mega Hạ Long"/>
        <s v="Coop Finelife Hà Đô Q.10"/>
        <s v="Coop Finelife Riviera Q.7"/>
        <s v="Coop Finelife Trung Sơn"/>
        <s v="Co.opmart Binh Trieu"/>
        <s v="Co.opmart Củ Chi"/>
        <s v="Co.opmart Đỗ Văn Dậy"/>
        <s v="Co.opmart Chu Văn An"/>
        <s v="Co.opmart Đồng Văn Cống"/>
        <s v="Co.opmart Hiệp Thành"/>
        <s v=" Co.opmart Hóc Môn"/>
        <s v="Co.opmart Nguyễn Ảnh Thủ"/>
        <s v="Co.opmart Phan Văn Hớn"/>
        <s v=" Co.opmart SCA Hoàng Văn Thụ"/>
        <s v="Co.opmart SCA Phạm Văn Chiêu"/>
        <s v=" Co.opmart Tô Ký"/>
        <s v="Co.opmart Tuy Lý Vương"/>
        <s v="Co.opmart Bình Dương"/>
        <s v="Co.opmart Bình Dương 2"/>
        <s v="Co.opmart Biên Hoà"/>
        <s v="Co.opmart Bà Rịa"/>
        <s v="Co.opmart Vũng Tàu"/>
        <s v="Co.opmart Long An"/>
        <s v="Co.opmart Bến Lức"/>
        <s v="Co.opmart Cần Thơ"/>
        <s v="Co.opmart Vĩnh Long"/>
        <s v="Co.opmart Cao Lãnh"/>
        <s v="Co.opmart Sa Đéc"/>
        <s v="VM+ HCM 52A Đường Số 18"/>
        <s v="VM+ HCM 79 Liên khu 5-6"/>
        <s v="VM+ HCM 492-494 đường số 7 "/>
        <s v="VM+ HCM 50-52 đường 50A"/>
        <s v="VM+ HCM 137 Trần Hữu Trang"/>
        <s v="VM+ HCM Jamila Khanh Điền"/>
        <s v="VM+ HCM 17-19-21 Ng Văn Trỗi"/>
        <s v="1/99 ĐÌNH PHONG PHÚ - QUẬN 9"/>
        <s v="Coopmart Nha Trang"/>
        <s v="Coopmart Huế"/>
        <s v="Coopmart Sài Gòn Hà Nội"/>
        <s v="VM+ HNI Thăng Long Mall"/>
        <s v="VM+ HNI 53 Cao Lỗ"/>
        <s v="VM+ HNI Vinhomes Green Bay"/>
        <s v="VM+ HNI 35B Ng Bỉnh Khiêm"/>
        <s v="VM+ HNI P12S03 Park Hill"/>
        <s v="VM+ HNI SH6B+SH7B-HH3 Eco Lakeview"/>
        <s v="VM+ HNI CT6 Định Công"/>
        <s v="VM+ HCM 476 Phan Xích Long"/>
        <s v="VM+ HCM 85-87 đường số 6 - Q9"/>
        <s v="VM+ HCM CC Orchard Garden - Phú Nhuận"/>
        <s v="VM+ HCM 4 đường D7 - Q9"/>
        <s v="VM+ HCM 206 Đình Phong Phú"/>
        <s v="VM+ HCM 909 Nguyễn Duy Trinh"/>
        <s v="VM+ HCM Golden Mansion - Phú Nhuận"/>
        <s v="Big  C Quang Ngai"/>
        <s v="VM+ HNI 23 Vạn Phúc – HĐ"/>
        <s v="VM+ HNI Packexim"/>
        <s v="VM+ HNI R3B RC"/>
        <s v="VM+ HNI Đội 7, Thôn Bầu"/>
        <s v="VM+ HNI 371 Cao Lỗ"/>
        <s v="VM+ HNI Villa 2-24 Hà Cầu"/>
        <s v="VM+ HNI Tổ 25 TT Đông Anh"/>
        <s v="BIG C Trà Vinh"/>
        <s v="Co.opmart Vĩnh Lộc B"/>
        <s v="Vinmart An Giang"/>
        <s v="Vinmart Kien Giang"/>
        <s v="Vinmart Vinh Long"/>
        <s v="VM+ HCM 300B Ng Trọng Tuyển"/>
        <s v="VM+ HCM 65 Nhất Chi Mai"/>
        <s v="VM+ HCM L12-Khu Nhà Ở Thới An"/>
        <s v="VM+ HCM 45F1-46F1 đường DN5 KDC An Sương"/>
        <s v="VM+ HCM 45 Đường TL 27"/>
        <s v="VM+ HCM 1/45 Nguyễn Văn Qúa"/>
        <s v="VM+ HCM 0.01-02-03 số 41, Trung Mỹ Tây"/>
        <s v="Vinmart Long Thành"/>
        <s v="Famer Market "/>
        <s v="Vinmart Buôn Mê Thuộc"/>
        <s v="Vinmart Long Biên"/>
        <s v="VM+ HNI NV36 KĐT Mới Trung Văn"/>
        <s v="VM+ HNI 106 CT2 KĐT Văn Khê"/>
        <s v="VM+ HNI Lô BT3- Ô 24 KDT Pháp Vân"/>
        <s v="VM+ HNI 50 Ng Hoàng Tôn"/>
        <s v="VM+ HNI 268 Lê Trọng Tấn"/>
        <s v="VM+ HNI Sudico Mỹ Đình"/>
        <s v="VM+ HNI 35B Xuân La"/>
        <s v="VM+ HCM 4/1D Ấp Nam Thới"/>
        <s v="VM+ HCM 15 Nguyễn Quang Bích "/>
        <s v="VM+ HCM 66B Nguyễn Sỹ Sách"/>
        <s v="VM+HCM 42 Thăng Long"/>
        <s v="VM+ HCM Số 13 Đường 78"/>
        <s v="VM+HCM CS3-CS4 chung cư Prosper Plaza"/>
        <s v="VM+ HCM 793 Nguyễn Kiệm"/>
        <s v="Vinmart Quảng Ngãi"/>
        <s v="VM+ HNI 8/1B Sài Đồng"/>
        <s v="VM+ HNI 156 Trần Bình"/>
        <s v="VM+ HNI Lô 5-N01 New Horizon"/>
        <s v="VM+ HNI Five Star Kim Giang"/>
        <s v="VM+ HNI 254 Cổ Bi"/>
        <s v="VM+ HNI 208L Lê Trọng Tấn"/>
        <s v="VM+ HNI Imperia Garden"/>
        <s v="S-Mart Sun Shine (Ciputra)"/>
        <s v="Co.opmart Bình Tân 2"/>
        <s v="Co.opmart Bình Thuỷ"/>
        <s v="Co.opmart Hà Tiên"/>
        <s v="Co.opmart Châu Đốc"/>
        <s v="Vinmart Bàu Cát"/>
        <s v="Vinmart Bình Trưng"/>
        <s v="Vinmart Nam Long"/>
        <s v="VM HCM Diamond"/>
        <s v="VM HCM New City"/>
        <s v="VM HCM Hưng Gia"/>
        <s v="VM HCM Trung Sơn"/>
        <s v="VM HCM Hưng Phúc"/>
        <s v="VM HCM Scenic Valley"/>
        <s v="VM Dĩ An 2"/>
        <s v="49 Lý Phục Man, KP2, P. Bình Thuận, Q7"/>
        <s v="Big  C Buon Me Thuoc"/>
        <s v="Coop Tam Kỳ"/>
        <s v="SCA Gold Silk Nguyễn Xiển"/>
        <s v="SCA Gold Silk Cầm An"/>
        <s v="VM VCC HNI Trương Định"/>
        <s v="VM+ HNI A21-BT7 Việt Hưng"/>
        <s v="VM+ HNI Kiot 82 HH3C Linh Đàm"/>
        <s v="VM+ HNI BT8-1 KĐT Văn Khê"/>
        <s v="VM+ HNI BT1 Lô 8 Mễ Trì Hạ"/>
        <s v="VM+ HNI 103 ngõ 4 Phương Mai"/>
        <s v="Coop Bắc Giang"/>
        <s v="Co.opmart Bến Tre"/>
        <s v="Co.opmart Tây Ninh"/>
        <s v="Co.opmart Long Xuyên"/>
        <s v="SCA Victoria"/>
        <s v="SCA Long Biên"/>
        <s v="ITM Bùi Ngọc Dương, 120 Hàng Trống, Hoàn Kiếm, Hà Nội"/>
        <s v="ITM Ngọc Khánh, Giảng Võ, Ba Đình"/>
        <s v="ITM Lạc Long Quân, 174 Đ. Lạc Long Quân, Bưởi, Tây Hồ, Hà Nội"/>
        <s v="ITM Hải Phòng 23 Minh Khai, Hồng Bàng, Hải Phòng 180000"/>
        <s v="Co.opmart Rạch Giá"/>
        <s v="Coop Quãng Ngãi"/>
        <s v="Co.opmart Trà Vinh"/>
        <s v="Coop Tuy Hoa"/>
        <s v="Fuji Mart Lê Duẩn"/>
        <s v="Vinmart Linh Đàm"/>
        <s v="Vinmart+ Phương Mai"/>
        <s v="Big C Hạ Long"/>
        <s v="Vinmart+  Trung Văn"/>
        <s v="Vinmart+ Royal"/>
        <s v="Vinmart + Lĩnh Nam"/>
        <s v="Smart ShunShine City"/>
        <s v="Vinmart Nguyễn Xí"/>
        <s v="Vinmart Phan Văn Trị"/>
        <s v="Vinmart Phổ Quang"/>
        <s v="VM+ HCM 104 Thống Nhất"/>
        <s v="VM+ HCM 590/32 Phan Văn Trị"/>
        <s v="VM+ HCM CC Topaz City"/>
        <s v="VM+ HCM Phú Hoàng Anh"/>
        <s v="VM+ HCM Khu Phố Cảnh Viên"/>
        <s v="VM+ HCM 001 Tôn Thất Thuyết"/>
        <s v="VM+ HCM Thuận Việt"/>
        <s v="Vinmart+ 20-22 HNI LK La Khê"/>
        <s v="Vinmart+ Vân Đình"/>
        <s v="Vinmart+ Trần Khánh Dư"/>
        <s v="Smart Sunshin"/>
        <s v="Vinmart Quang Trung"/>
        <s v="VM+HCM A – 01 đường D4 Valora Mizuki"/>
        <s v="VM+ HCM SCB-01-21 Sunrise City view"/>
        <s v="VM+ HCM 860/80/22 Xô Viết Nghệ Tĩnh"/>
        <s v="VM+ HCM Lô G9 Tháp AB"/>
        <s v="VM+ HCM 602/52 Điện Biên Phủ"/>
        <s v="VM+ HCM Vinhomes Central Park L6"/>
        <s v="Vinmart+ Yên Hòa"/>
        <s v="Vinmart+ Doãn Kế Thiện"/>
        <s v="Vinmart+ Starcity"/>
        <s v="Fujimart Hoàng Cầu"/>
        <s v="Thủy Anh Fruits"/>
        <s v="Vinmart Cầu Giấy"/>
        <s v="Vinmart Lương Yên"/>
        <s v="Intimex Hải Phòng"/>
        <s v="Intimex Hải Dương"/>
        <s v="Vinmart Ha Long"/>
        <s v="Big C Ben Tre"/>
        <s v="234 Quang Trung - Gò vấp"/>
        <s v="Vinmart Royal City "/>
        <s v="Vinmart Trung Hoà"/>
        <s v="Vinmart Lê Thánh Tông "/>
        <s v="Vinmart Inperia "/>
        <s v="Vinmart Văn Quán "/>
        <s v="Vinmart Hà Đông "/>
        <s v="Aeon Hải Phòng"/>
        <s v="Vinmart Phạm Ngọc Thạch"/>
        <s v="Vinmart Trương Định"/>
        <s v="Lotte Đà Nẵng"/>
        <s v="Mega Hải Phòng"/>
        <s v="Coop Hà Đông" u="1"/>
        <s v="Coop Nha Trang" u="1"/>
        <s v="Coopmart Saigon Hà Nội " u="1"/>
        <s v="Coop Extra Tân Phong" u="1"/>
        <s v="Vinmart Hạ Long" u="1"/>
        <s v="Vinmart Phạm Ngọc Thạch " u="1"/>
        <s v="Aeon Hà Đông" u="1"/>
        <s v="Big C Bắc Giang " u="1"/>
        <s v="Mega Market Bình Phú" u="1"/>
        <s v="Aeon Mall Hà Đông " u="1"/>
        <s v="Coop Hải Phòng" u="1"/>
        <s v="Aeon Hà Đông " u="1"/>
        <s v="BigC Đà Nẵng" u="1"/>
        <s v="Coop Extra Thủ Đức" u="1"/>
        <s v="Mega  Hồng Bàng" u="1"/>
        <s v="Mega Nghệ An" u="1"/>
        <s v="Bigc Nguyễn Xiển" u="1"/>
        <s v="Coopmart Hà Nội" u="1"/>
        <s v="Bigc The Garden" u="1"/>
        <s v="Mega Hồng Bàng " u="1"/>
        <s v="Aeon Long Biên" u="1"/>
        <s v="Big C Ngyễn Xiển" u="1"/>
        <s v="Coop Hà Nội" u="1"/>
        <s v="Co.opmart Đà Nẵng" u="1"/>
        <s v="Aeon Mall Long Biên" u="1"/>
      </sharedItems>
    </cacheField>
    <cacheField name="TYPE" numFmtId="165">
      <sharedItems count="3">
        <s v="Supermarket"/>
        <s v="Hypermarket"/>
        <s v="Mini Market"/>
      </sharedItems>
    </cacheField>
    <cacheField name="TRAFFIC" numFmtId="0">
      <sharedItems containsSemiMixedTypes="0" containsString="0" containsNumber="1" containsInteger="1" minValue="150" maxValue="5400"/>
    </cacheField>
    <cacheField name="KPI TRIALS" numFmtId="0">
      <sharedItems containsSemiMixedTypes="0" containsString="0" containsNumber="1" minValue="81" maxValue="1260"/>
    </cacheField>
    <cacheField name="TRIALS G" numFmtId="0">
      <sharedItems containsString="0" containsBlank="1" containsNumber="1" containsInteger="1" minValue="66" maxValue="960"/>
    </cacheField>
    <cacheField name="TRIALS S" numFmtId="0">
      <sharedItems containsString="0" containsBlank="1" containsNumber="1" containsInteger="1" minValue="32" maxValue="1456"/>
    </cacheField>
    <cacheField name="KPI BUYER" numFmtId="0">
      <sharedItems containsSemiMixedTypes="0" containsString="0" containsNumber="1" minValue="11" maxValue="403.20000000000005"/>
    </cacheField>
    <cacheField name=" BUYER G" numFmtId="0">
      <sharedItems containsString="0" containsBlank="1" containsNumber="1" containsInteger="1" minValue="0" maxValue="256"/>
    </cacheField>
    <cacheField name="BUYER S" numFmtId="0">
      <sharedItems containsString="0" containsBlank="1" containsNumber="1" containsInteger="1" minValue="0" maxValue="828"/>
    </cacheField>
    <cacheField name="KPI SALE" numFmtId="0">
      <sharedItems containsSemiMixedTypes="0" containsString="0" containsNumber="1" minValue="5" maxValue="266.40000000000003"/>
    </cacheField>
    <cacheField name="SALE G" numFmtId="167">
      <sharedItems containsSemiMixedTypes="0" containsString="0" containsNumber="1" minValue="0" maxValue="284.5"/>
    </cacheField>
    <cacheField name="SALE S" numFmtId="167">
      <sharedItems containsSemiMixedTypes="0" containsString="0" containsNumber="1" minValue="0" maxValue="241.25"/>
    </cacheField>
    <cacheField name="AVERAGE KG/ BUYER" numFmtId="0">
      <sharedItems containsMixedTypes="1" containsNumber="1" minValue="2.3809523809523808E-2" maxValue="5.35"/>
    </cacheField>
    <cacheField name="KPI PLAN - %CR" numFmtId="9">
      <sharedItems containsMixedTypes="1" containsNumber="1" minValue="0.24" maxValue="1.24"/>
    </cacheField>
    <cacheField name="%CR - G" numFmtId="9">
      <sharedItems containsString="0" containsBlank="1" containsNumber="1" minValue="0" maxValue="0.8705357142857143"/>
    </cacheField>
    <cacheField name="%CR -S" numFmtId="9">
      <sharedItems containsSemiMixedTypes="0" containsString="0" containsNumber="1" minValue="0" maxValue="3.1797235023041477"/>
    </cacheField>
    <cacheField name="TOTAL REACH" numFmtId="0">
      <sharedItems containsMixedTypes="1" containsNumber="1" minValue="11" maxValue="1898"/>
    </cacheField>
    <cacheField name="% people tried/bought Zespri Kiwfruit before" numFmtId="9">
      <sharedItems containsSemiMixedTypes="0" containsString="0" containsNumber="1" minValue="0" maxValue="0.9"/>
    </cacheField>
    <cacheField name="G - Loose (kí xanh)" numFmtId="0">
      <sharedItems containsBlank="1" containsMixedTypes="1" containsNumber="1" minValue="0" maxValue="168"/>
    </cacheField>
    <cacheField name="G - Punnet_x000a_(hộp 2 xanh)" numFmtId="0">
      <sharedItems containsString="0" containsBlank="1" containsNumber="1" minValue="0" maxValue="66"/>
    </cacheField>
    <cacheField name="G - Punnet_x000a_(hộp 3 xanh)" numFmtId="0">
      <sharedItems containsString="0" containsBlank="1" containsNumber="1" containsInteger="1" minValue="0" maxValue="37"/>
    </cacheField>
    <cacheField name="G - Punnet_x000a_(hộp 4 xanh)" numFmtId="0">
      <sharedItems containsString="0" containsBlank="1" containsNumber="1" containsInteger="1" minValue="0" maxValue="128"/>
    </cacheField>
    <cacheField name="G - Punnet_x000a_(hộp 6 xanh)" numFmtId="0">
      <sharedItems containsString="0" containsBlank="1" containsNumber="1" containsInteger="1" minValue="0" maxValue="14"/>
    </cacheField>
    <cacheField name="G - Punnet_x000a_(hộp 8 xanh)" numFmtId="0">
      <sharedItems containsString="0" containsBlank="1" containsNumber="1" containsInteger="1" minValue="0" maxValue="112"/>
    </cacheField>
    <cacheField name="S - Loose(kí vàng)" numFmtId="0">
      <sharedItems containsBlank="1" containsMixedTypes="1" containsNumber="1" minValue="0" maxValue="233"/>
    </cacheField>
    <cacheField name="G - Punnet_x000a_(hộp 2 vàng)" numFmtId="0">
      <sharedItems containsString="0" containsBlank="1" containsNumber="1" containsInteger="1" minValue="0" maxValue="86"/>
    </cacheField>
    <cacheField name="G - Punnet_x000a_(hộp 3 vàng)" numFmtId="0">
      <sharedItems containsString="0" containsBlank="1" containsNumber="1" containsInteger="1" minValue="0" maxValue="66"/>
    </cacheField>
    <cacheField name="G - Punnet_x000a_(hộp 4 vàng)" numFmtId="0">
      <sharedItems containsString="0" containsBlank="1" containsNumber="1" containsInteger="1" minValue="0" maxValue="124"/>
    </cacheField>
    <cacheField name="G - Punnet_x000a_(hộp 6 vàng)" numFmtId="0">
      <sharedItems containsString="0" containsBlank="1" containsNumber="1" containsInteger="1" minValue="0" maxValue="26"/>
    </cacheField>
    <cacheField name="G - Punnet_x000a_(hộp 8 vàng)" numFmtId="0">
      <sharedItems containsString="0" containsBlank="1" containsNumber="1" containsInteger="1" minValue="0" maxValue="34"/>
    </cacheField>
    <cacheField name="Organic _x000a_Loose - kg" numFmtId="0">
      <sharedItems containsString="0" containsBlank="1" containsNumber="1" containsInteger="1" minValue="0" maxValue="22"/>
    </cacheField>
    <cacheField name="Organic - Punet_x000a_( Hộp 3 trái)2" numFmtId="0">
      <sharedItems containsString="0" containsBlank="1" containsNumber="1" containsInteger="1" minValue="0" maxValue="39"/>
    </cacheField>
    <cacheField name="Organic - Punet_x000a_( Hộp 4 trái)" numFmtId="167">
      <sharedItems containsString="0" containsBlank="1" containsNumber="1" containsInteger="1" minValue="0" maxValue="16"/>
    </cacheField>
    <cacheField name="Túi Ủ" numFmtId="0">
      <sharedItems containsString="0" containsBlank="1" containsNumber="1" containsInteger="1" minValue="20" maxValue="250"/>
    </cacheField>
    <cacheField name="Muỗng" numFmtId="0">
      <sharedItems containsString="0" containsBlank="1" containsNumber="1" containsInteger="1" minValue="20" maxValue="250"/>
    </cacheField>
    <cacheField name=" PGs" numFmtId="0">
      <sharedItems containsBlank="1"/>
    </cacheField>
    <cacheField name="Archieve Trials" numFmtId="0" formula="('TRIALS G'+'TRIALS S')/'KPI TRIALS'" databaseField="0"/>
    <cacheField name="Archieve Buyer" numFmtId="0" formula="(' BUYER G'+'BUYER S')/'KPI BUYER'" databaseField="0"/>
    <cacheField name="Archieve Sales" numFmtId="0" formula="('SALE G'+'SALE S')/'KPI SALE'" databaseField="0"/>
    <cacheField name="Pro - Archieve Trials" numFmtId="0" formula="('TRIALS G'+'TRIALS S')/'KPI TRIALS'" databaseField="0"/>
    <cacheField name="Pro - Archieve Buyer" numFmtId="0" formula="(' BUYER G'+'BUYER S')/'KPI BUYER'" databaseField="0"/>
    <cacheField name="Pro - Archieve Sales" numFmtId="0" formula="('SALE G'+'SALE S')/'KPI SALE'" databaseField="0"/>
    <cacheField name="Months" numFmtId="0" databaseField="0">
      <fieldGroup base="5">
        <rangePr groupBy="months" startDate="2020-05-02T00:00:00" endDate="2021-01-04T00:00:00"/>
        <groupItems count="14">
          <s v="&lt;5/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4/2021"/>
        </groupItems>
      </fieldGroup>
    </cacheField>
  </cacheFields>
  <extLst>
    <ext xmlns:x14="http://schemas.microsoft.com/office/spreadsheetml/2009/9/main" uri="{725AE2AE-9491-48be-B2B4-4EB974FC3084}">
      <x14:pivotCacheDefinition pivotCacheId="19195121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12">
  <r>
    <n v="1"/>
    <s v="VIETNAM"/>
    <x v="0"/>
    <x v="0"/>
    <x v="0"/>
    <x v="0"/>
    <x v="0"/>
    <x v="0"/>
    <x v="0"/>
    <x v="0"/>
    <x v="0"/>
    <n v="1200"/>
    <n v="288"/>
    <m/>
    <n v="262"/>
    <n v="96"/>
    <m/>
    <n v="31"/>
    <n v="63.5"/>
    <n v="0"/>
    <n v="21.285714285714285"/>
    <n v="0.68663594470046074"/>
    <n v="0.4"/>
    <m/>
    <n v="0.16902944383860416"/>
    <n v="655"/>
    <n v="0.7"/>
    <m/>
    <m/>
    <m/>
    <m/>
    <m/>
    <m/>
    <n v="17.285714285714285"/>
    <n v="8"/>
    <m/>
    <n v="4"/>
    <m/>
    <m/>
    <m/>
    <m/>
    <m/>
    <n v="100"/>
    <n v="100"/>
    <s v="1 PG"/>
  </r>
  <r>
    <n v="2"/>
    <s v="VIETNAM"/>
    <x v="0"/>
    <x v="0"/>
    <x v="0"/>
    <x v="0"/>
    <x v="0"/>
    <x v="0"/>
    <x v="0"/>
    <x v="1"/>
    <x v="0"/>
    <n v="1200"/>
    <n v="288"/>
    <m/>
    <n v="288"/>
    <n v="96"/>
    <m/>
    <n v="44"/>
    <n v="63.5"/>
    <n v="0"/>
    <n v="22"/>
    <n v="0.5"/>
    <n v="0.4"/>
    <m/>
    <n v="0.21825396825396826"/>
    <n v="714"/>
    <n v="0.65"/>
    <m/>
    <m/>
    <m/>
    <m/>
    <m/>
    <m/>
    <n v="17"/>
    <n v="6"/>
    <m/>
    <n v="7"/>
    <m/>
    <m/>
    <m/>
    <m/>
    <m/>
    <n v="100"/>
    <n v="100"/>
    <s v="1 PG"/>
  </r>
  <r>
    <n v="3"/>
    <s v="VIETNAM"/>
    <x v="0"/>
    <x v="0"/>
    <x v="0"/>
    <x v="0"/>
    <x v="0"/>
    <x v="0"/>
    <x v="0"/>
    <x v="2"/>
    <x v="0"/>
    <n v="1200"/>
    <n v="288"/>
    <m/>
    <n v="288"/>
    <n v="96"/>
    <m/>
    <n v="31"/>
    <n v="63.5"/>
    <n v="0"/>
    <n v="17.714285714285715"/>
    <n v="0.57142857142857151"/>
    <n v="0.4"/>
    <m/>
    <n v="0.15376984126984128"/>
    <n v="711"/>
    <n v="0.65"/>
    <m/>
    <m/>
    <m/>
    <m/>
    <m/>
    <m/>
    <n v="17.714285714285715"/>
    <m/>
    <m/>
    <m/>
    <m/>
    <m/>
    <m/>
    <m/>
    <m/>
    <n v="100"/>
    <n v="100"/>
    <s v="1 PG"/>
  </r>
  <r>
    <n v="4"/>
    <s v="VIETNAM"/>
    <x v="0"/>
    <x v="0"/>
    <x v="0"/>
    <x v="0"/>
    <x v="0"/>
    <x v="0"/>
    <x v="0"/>
    <x v="3"/>
    <x v="0"/>
    <n v="1200"/>
    <n v="288"/>
    <m/>
    <n v="281"/>
    <n v="96"/>
    <m/>
    <n v="27"/>
    <n v="63.5"/>
    <n v="0"/>
    <n v="12.142857142857144"/>
    <n v="0.44973544973544977"/>
    <n v="0.4"/>
    <m/>
    <n v="0.13726487036095578"/>
    <n v="702.5"/>
    <n v="0.6"/>
    <m/>
    <m/>
    <m/>
    <m/>
    <m/>
    <m/>
    <n v="10.142857142857144"/>
    <n v="2"/>
    <m/>
    <n v="3"/>
    <m/>
    <m/>
    <m/>
    <m/>
    <m/>
    <n v="100"/>
    <n v="100"/>
    <s v="1 PG"/>
  </r>
  <r>
    <n v="5"/>
    <s v="VIETNAM"/>
    <x v="0"/>
    <x v="0"/>
    <x v="0"/>
    <x v="0"/>
    <x v="0"/>
    <x v="0"/>
    <x v="1"/>
    <x v="4"/>
    <x v="0"/>
    <n v="1200"/>
    <n v="288"/>
    <m/>
    <n v="278"/>
    <n v="96"/>
    <m/>
    <n v="33"/>
    <n v="63.5"/>
    <n v="0"/>
    <n v="17.642857142857142"/>
    <n v="0.53463203463203457"/>
    <n v="0.4"/>
    <m/>
    <n v="0.16957862281603289"/>
    <n v="695"/>
    <n v="0.66"/>
    <m/>
    <m/>
    <m/>
    <m/>
    <m/>
    <m/>
    <n v="16.142857142857142"/>
    <m/>
    <m/>
    <n v="3"/>
    <m/>
    <m/>
    <m/>
    <m/>
    <m/>
    <n v="100"/>
    <n v="100"/>
    <s v="1 PG"/>
  </r>
  <r>
    <n v="6"/>
    <s v="VIETNAM"/>
    <x v="0"/>
    <x v="0"/>
    <x v="0"/>
    <x v="0"/>
    <x v="0"/>
    <x v="0"/>
    <x v="2"/>
    <x v="5"/>
    <x v="0"/>
    <n v="1200"/>
    <n v="288"/>
    <m/>
    <n v="288"/>
    <n v="96"/>
    <m/>
    <n v="55"/>
    <n v="63.5"/>
    <n v="0"/>
    <n v="25.071428571428569"/>
    <n v="0.45584415584415583"/>
    <n v="0.4"/>
    <m/>
    <n v="0.27281746031746035"/>
    <n v="703"/>
    <n v="0.45"/>
    <m/>
    <m/>
    <m/>
    <m/>
    <m/>
    <m/>
    <n v="23.571428571428569"/>
    <n v="6"/>
    <m/>
    <m/>
    <m/>
    <m/>
    <m/>
    <m/>
    <m/>
    <n v="100"/>
    <n v="100"/>
    <s v="1 PG"/>
  </r>
  <r>
    <n v="7"/>
    <s v="VIETNAM"/>
    <x v="0"/>
    <x v="0"/>
    <x v="0"/>
    <x v="0"/>
    <x v="0"/>
    <x v="0"/>
    <x v="3"/>
    <x v="6"/>
    <x v="0"/>
    <n v="1200"/>
    <n v="288"/>
    <m/>
    <n v="288"/>
    <n v="96"/>
    <m/>
    <n v="18"/>
    <n v="63.5"/>
    <n v="0"/>
    <n v="5.25"/>
    <n v="0.29166666666666669"/>
    <n v="0.4"/>
    <m/>
    <n v="8.9285714285714288E-2"/>
    <n v="720"/>
    <n v="0.4"/>
    <m/>
    <m/>
    <m/>
    <m/>
    <m/>
    <m/>
    <m/>
    <n v="7"/>
    <m/>
    <n v="7"/>
    <m/>
    <m/>
    <m/>
    <m/>
    <m/>
    <n v="100"/>
    <n v="100"/>
    <s v="1 PG"/>
  </r>
  <r>
    <n v="8"/>
    <s v="VIETNAM"/>
    <x v="0"/>
    <x v="0"/>
    <x v="0"/>
    <x v="0"/>
    <x v="1"/>
    <x v="0"/>
    <x v="0"/>
    <x v="7"/>
    <x v="1"/>
    <n v="2700"/>
    <n v="756"/>
    <m/>
    <n v="746"/>
    <n v="303"/>
    <m/>
    <n v="57"/>
    <n v="166.5"/>
    <n v="0"/>
    <n v="42.142857142857139"/>
    <n v="0.7393483709273182"/>
    <n v="0.4"/>
    <m/>
    <n v="0.10915358100344696"/>
    <n v="1365"/>
    <n v="0.8"/>
    <m/>
    <m/>
    <m/>
    <m/>
    <m/>
    <m/>
    <n v="42.142857142857139"/>
    <m/>
    <m/>
    <m/>
    <m/>
    <m/>
    <m/>
    <m/>
    <m/>
    <n v="100"/>
    <n v="100"/>
    <s v="1 PG"/>
  </r>
  <r>
    <n v="9"/>
    <s v="VIETNAM"/>
    <x v="0"/>
    <x v="0"/>
    <x v="0"/>
    <x v="0"/>
    <x v="2"/>
    <x v="0"/>
    <x v="0"/>
    <x v="8"/>
    <x v="1"/>
    <n v="1200"/>
    <n v="288"/>
    <m/>
    <n v="288"/>
    <n v="96"/>
    <m/>
    <n v="66"/>
    <n v="63.5"/>
    <n v="0"/>
    <n v="38"/>
    <n v="0.5757575757575758"/>
    <n v="0.4"/>
    <m/>
    <n v="0.32738095238095238"/>
    <n v="720"/>
    <n v="0.8"/>
    <m/>
    <m/>
    <m/>
    <m/>
    <m/>
    <m/>
    <n v="26"/>
    <n v="6"/>
    <m/>
    <n v="21"/>
    <m/>
    <m/>
    <m/>
    <m/>
    <m/>
    <n v="100"/>
    <n v="100"/>
    <s v="1 PG"/>
  </r>
  <r>
    <n v="10"/>
    <s v="VIETNAM"/>
    <x v="0"/>
    <x v="0"/>
    <x v="0"/>
    <x v="0"/>
    <x v="2"/>
    <x v="0"/>
    <x v="1"/>
    <x v="9"/>
    <x v="1"/>
    <n v="1200"/>
    <n v="288"/>
    <m/>
    <n v="219"/>
    <n v="96"/>
    <m/>
    <n v="6"/>
    <n v="63.5"/>
    <n v="0"/>
    <n v="2.7142857142857144"/>
    <n v="0.45238095238095238"/>
    <n v="0.4"/>
    <m/>
    <n v="3.9138943248532294E-2"/>
    <n v="547.5"/>
    <n v="0.55000000000000004"/>
    <m/>
    <m/>
    <m/>
    <m/>
    <m/>
    <m/>
    <n v="2.7142857142857144"/>
    <m/>
    <m/>
    <m/>
    <m/>
    <m/>
    <m/>
    <m/>
    <m/>
    <n v="100"/>
    <n v="100"/>
    <s v="1 PG"/>
  </r>
  <r>
    <n v="11"/>
    <s v="VIETNAM"/>
    <x v="0"/>
    <x v="0"/>
    <x v="0"/>
    <x v="1"/>
    <x v="0"/>
    <x v="0"/>
    <x v="0"/>
    <x v="0"/>
    <x v="0"/>
    <n v="1200"/>
    <n v="288"/>
    <m/>
    <n v="264"/>
    <n v="96"/>
    <m/>
    <n v="41"/>
    <n v="63.5"/>
    <n v="0"/>
    <n v="20.321428571428573"/>
    <n v="0.49564459930313592"/>
    <n v="0.4"/>
    <m/>
    <n v="0.22186147186147187"/>
    <n v="643"/>
    <n v="0.7"/>
    <m/>
    <m/>
    <m/>
    <m/>
    <m/>
    <m/>
    <n v="14.571428571428573"/>
    <n v="7"/>
    <m/>
    <n v="8"/>
    <m/>
    <m/>
    <m/>
    <m/>
    <m/>
    <n v="100"/>
    <n v="100"/>
    <s v="1 PG"/>
  </r>
  <r>
    <n v="12"/>
    <s v="VIETNAM"/>
    <x v="0"/>
    <x v="0"/>
    <x v="0"/>
    <x v="1"/>
    <x v="0"/>
    <x v="0"/>
    <x v="0"/>
    <x v="1"/>
    <x v="0"/>
    <n v="1200"/>
    <n v="288"/>
    <m/>
    <n v="254"/>
    <n v="96"/>
    <m/>
    <n v="35"/>
    <n v="63.5"/>
    <n v="0"/>
    <n v="20.428571428571427"/>
    <n v="0.58367346938775511"/>
    <n v="0.4"/>
    <m/>
    <n v="0.19685039370078741"/>
    <n v="635"/>
    <n v="0.65"/>
    <m/>
    <m/>
    <m/>
    <m/>
    <m/>
    <m/>
    <n v="17.428571428571427"/>
    <n v="4"/>
    <m/>
    <n v="4"/>
    <m/>
    <m/>
    <m/>
    <m/>
    <m/>
    <n v="100"/>
    <n v="100"/>
    <s v="1 PG"/>
  </r>
  <r>
    <n v="13"/>
    <s v="VIETNAM"/>
    <x v="0"/>
    <x v="0"/>
    <x v="0"/>
    <x v="1"/>
    <x v="0"/>
    <x v="0"/>
    <x v="0"/>
    <x v="2"/>
    <x v="0"/>
    <n v="1200"/>
    <n v="288"/>
    <m/>
    <n v="288"/>
    <n v="96"/>
    <m/>
    <n v="24"/>
    <n v="63.5"/>
    <n v="0"/>
    <n v="13.357142857142858"/>
    <n v="0.55654761904761907"/>
    <n v="0.4"/>
    <m/>
    <n v="0.11904761904761905"/>
    <n v="720"/>
    <n v="0.65"/>
    <m/>
    <m/>
    <m/>
    <m/>
    <m/>
    <m/>
    <n v="10.857142857142858"/>
    <n v="2"/>
    <m/>
    <n v="4"/>
    <m/>
    <m/>
    <m/>
    <m/>
    <m/>
    <n v="100"/>
    <n v="100"/>
    <s v="1 PG"/>
  </r>
  <r>
    <n v="14"/>
    <s v="VIETNAM"/>
    <x v="0"/>
    <x v="0"/>
    <x v="0"/>
    <x v="1"/>
    <x v="0"/>
    <x v="0"/>
    <x v="0"/>
    <x v="3"/>
    <x v="0"/>
    <n v="1200"/>
    <n v="288"/>
    <m/>
    <n v="287"/>
    <n v="96"/>
    <m/>
    <n v="47"/>
    <n v="63.5"/>
    <n v="0"/>
    <n v="14.321428571428571"/>
    <n v="0.30471124620060791"/>
    <n v="0.4"/>
    <m/>
    <n v="0.23394723743155801"/>
    <n v="717.5"/>
    <n v="0.6"/>
    <m/>
    <m/>
    <m/>
    <m/>
    <m/>
    <m/>
    <n v="11.571428571428571"/>
    <n v="5"/>
    <m/>
    <n v="3"/>
    <m/>
    <m/>
    <m/>
    <m/>
    <m/>
    <n v="100"/>
    <n v="100"/>
    <s v="1 PG"/>
  </r>
  <r>
    <n v="15"/>
    <s v="VIETNAM"/>
    <x v="0"/>
    <x v="0"/>
    <x v="0"/>
    <x v="1"/>
    <x v="0"/>
    <x v="0"/>
    <x v="1"/>
    <x v="4"/>
    <x v="0"/>
    <n v="1200"/>
    <n v="288"/>
    <m/>
    <n v="254"/>
    <n v="96"/>
    <m/>
    <n v="32"/>
    <n v="63.5"/>
    <n v="0"/>
    <n v="16.642857142857142"/>
    <n v="0.5200892857142857"/>
    <n v="0.4"/>
    <m/>
    <n v="0.1799775028121485"/>
    <n v="635"/>
    <n v="0.66"/>
    <m/>
    <m/>
    <m/>
    <m/>
    <m/>
    <m/>
    <n v="6.1428571428571432"/>
    <n v="8"/>
    <m/>
    <n v="17"/>
    <m/>
    <m/>
    <m/>
    <m/>
    <m/>
    <n v="100"/>
    <n v="100"/>
    <s v="1 PG"/>
  </r>
  <r>
    <n v="16"/>
    <s v="VIETNAM"/>
    <x v="0"/>
    <x v="0"/>
    <x v="0"/>
    <x v="1"/>
    <x v="0"/>
    <x v="0"/>
    <x v="2"/>
    <x v="5"/>
    <x v="0"/>
    <n v="1200"/>
    <n v="288"/>
    <m/>
    <n v="288"/>
    <n v="96"/>
    <m/>
    <n v="13"/>
    <n v="63.5"/>
    <n v="0"/>
    <n v="6.75"/>
    <n v="0.51923076923076927"/>
    <n v="0.4"/>
    <m/>
    <n v="6.4484126984126991E-2"/>
    <n v="721"/>
    <n v="0.45"/>
    <m/>
    <m/>
    <m/>
    <m/>
    <m/>
    <m/>
    <m/>
    <n v="9"/>
    <m/>
    <n v="9"/>
    <m/>
    <m/>
    <m/>
    <m/>
    <m/>
    <n v="100"/>
    <n v="100"/>
    <s v="1 PG"/>
  </r>
  <r>
    <n v="17"/>
    <s v="VIETNAM"/>
    <x v="0"/>
    <x v="0"/>
    <x v="0"/>
    <x v="1"/>
    <x v="0"/>
    <x v="0"/>
    <x v="3"/>
    <x v="6"/>
    <x v="0"/>
    <n v="1200"/>
    <n v="288"/>
    <m/>
    <n v="288"/>
    <n v="96"/>
    <m/>
    <n v="67"/>
    <n v="63.5"/>
    <n v="0"/>
    <n v="28.821428571428569"/>
    <n v="0.43017057569296374"/>
    <n v="0.4"/>
    <m/>
    <n v="0.33234126984126983"/>
    <n v="714"/>
    <n v="0.45"/>
    <m/>
    <m/>
    <m/>
    <m/>
    <m/>
    <m/>
    <n v="20.571428571428569"/>
    <n v="13"/>
    <m/>
    <n v="10"/>
    <m/>
    <m/>
    <m/>
    <m/>
    <m/>
    <n v="100"/>
    <n v="100"/>
    <s v="1 PG"/>
  </r>
  <r>
    <n v="18"/>
    <s v="VIETNAM"/>
    <x v="0"/>
    <x v="0"/>
    <x v="0"/>
    <x v="1"/>
    <x v="1"/>
    <x v="0"/>
    <x v="0"/>
    <x v="7"/>
    <x v="1"/>
    <n v="2700"/>
    <n v="756"/>
    <m/>
    <n v="762"/>
    <n v="303"/>
    <m/>
    <n v="43"/>
    <n v="166.5"/>
    <n v="0"/>
    <n v="29.821428571428573"/>
    <n v="0.69352159468438546"/>
    <n v="0.4"/>
    <m/>
    <n v="8.0614923134608177E-2"/>
    <n v="1405"/>
    <n v="0.8"/>
    <m/>
    <m/>
    <m/>
    <m/>
    <m/>
    <m/>
    <n v="28.571428571428573"/>
    <n v="3"/>
    <m/>
    <n v="1"/>
    <m/>
    <m/>
    <m/>
    <m/>
    <m/>
    <n v="100"/>
    <n v="100"/>
    <s v="1 PG"/>
  </r>
  <r>
    <n v="19"/>
    <s v="VIETNAM"/>
    <x v="0"/>
    <x v="0"/>
    <x v="0"/>
    <x v="1"/>
    <x v="2"/>
    <x v="0"/>
    <x v="0"/>
    <x v="8"/>
    <x v="1"/>
    <n v="1200"/>
    <n v="288"/>
    <m/>
    <n v="288"/>
    <n v="96"/>
    <m/>
    <n v="79"/>
    <n v="63.5"/>
    <n v="0"/>
    <n v="39.285714285714285"/>
    <n v="0.49728752260397829"/>
    <n v="0.4"/>
    <m/>
    <n v="0.39186507936507936"/>
    <n v="717"/>
    <n v="0.8"/>
    <m/>
    <m/>
    <m/>
    <m/>
    <m/>
    <m/>
    <n v="30.285714285714285"/>
    <n v="10"/>
    <m/>
    <n v="13"/>
    <m/>
    <m/>
    <m/>
    <m/>
    <m/>
    <n v="100"/>
    <n v="100"/>
    <s v="1 PG"/>
  </r>
  <r>
    <n v="20"/>
    <s v="VIETNAM"/>
    <x v="0"/>
    <x v="0"/>
    <x v="0"/>
    <x v="1"/>
    <x v="2"/>
    <x v="0"/>
    <x v="1"/>
    <x v="9"/>
    <x v="1"/>
    <n v="1200"/>
    <n v="288"/>
    <m/>
    <n v="258"/>
    <n v="96"/>
    <m/>
    <n v="10"/>
    <n v="63.5"/>
    <n v="0"/>
    <n v="5.4285714285714288"/>
    <n v="0.54285714285714293"/>
    <n v="0.4"/>
    <m/>
    <n v="5.5370985603543747E-2"/>
    <n v="645"/>
    <n v="0.55000000000000004"/>
    <m/>
    <m/>
    <m/>
    <m/>
    <m/>
    <m/>
    <n v="5.4285714285714288"/>
    <m/>
    <m/>
    <m/>
    <m/>
    <m/>
    <m/>
    <m/>
    <m/>
    <n v="100"/>
    <n v="100"/>
    <s v="1 PG"/>
  </r>
  <r>
    <n v="21"/>
    <s v="VIETNAM"/>
    <x v="0"/>
    <x v="0"/>
    <x v="1"/>
    <x v="2"/>
    <x v="3"/>
    <x v="0"/>
    <x v="0"/>
    <x v="10"/>
    <x v="1"/>
    <n v="2700"/>
    <n v="486"/>
    <m/>
    <n v="416"/>
    <n v="162"/>
    <m/>
    <n v="114"/>
    <n v="107"/>
    <n v="0"/>
    <n v="137.5"/>
    <n v="1.2061403508771931"/>
    <n v="0.4"/>
    <m/>
    <n v="0.39148351648351648"/>
    <n v="844"/>
    <n v="0.75"/>
    <m/>
    <m/>
    <m/>
    <m/>
    <m/>
    <m/>
    <n v="119"/>
    <n v="24"/>
    <m/>
    <n v="25"/>
    <m/>
    <m/>
    <m/>
    <m/>
    <m/>
    <n v="100"/>
    <n v="100"/>
    <s v="1 PG"/>
  </r>
  <r>
    <n v="22"/>
    <s v="VIETNAM"/>
    <x v="0"/>
    <x v="0"/>
    <x v="1"/>
    <x v="2"/>
    <x v="3"/>
    <x v="0"/>
    <x v="1"/>
    <x v="11"/>
    <x v="1"/>
    <n v="2700"/>
    <n v="486"/>
    <m/>
    <n v="352"/>
    <n v="162"/>
    <m/>
    <n v="119"/>
    <n v="107"/>
    <n v="0"/>
    <n v="93.75"/>
    <n v="0.78781512605042014"/>
    <n v="0.4"/>
    <m/>
    <n v="0.48295454545454553"/>
    <n v="629"/>
    <n v="0.75"/>
    <m/>
    <m/>
    <m/>
    <m/>
    <m/>
    <m/>
    <n v="84"/>
    <n v="5"/>
    <m/>
    <n v="17"/>
    <m/>
    <m/>
    <m/>
    <m/>
    <m/>
    <n v="100"/>
    <n v="100"/>
    <s v="1 PG"/>
  </r>
  <r>
    <n v="23"/>
    <s v="VIETNAM"/>
    <x v="0"/>
    <x v="0"/>
    <x v="1"/>
    <x v="2"/>
    <x v="0"/>
    <x v="0"/>
    <x v="0"/>
    <x v="0"/>
    <x v="0"/>
    <n v="1200"/>
    <n v="288"/>
    <m/>
    <n v="304"/>
    <n v="96"/>
    <m/>
    <n v="61"/>
    <n v="63.5"/>
    <n v="0"/>
    <n v="37.916666666666664"/>
    <n v="0.62158469945355188"/>
    <n v="0.4"/>
    <m/>
    <n v="0.28665413533834588"/>
    <n v="358"/>
    <n v="0.75"/>
    <m/>
    <m/>
    <m/>
    <m/>
    <m/>
    <m/>
    <n v="33.166666666666664"/>
    <n v="11"/>
    <m/>
    <n v="4"/>
    <m/>
    <m/>
    <m/>
    <m/>
    <m/>
    <n v="100"/>
    <n v="100"/>
    <s v="1 PG"/>
  </r>
  <r>
    <n v="24"/>
    <s v="VIETNAM"/>
    <x v="0"/>
    <x v="0"/>
    <x v="1"/>
    <x v="2"/>
    <x v="0"/>
    <x v="0"/>
    <x v="0"/>
    <x v="1"/>
    <x v="0"/>
    <n v="1200"/>
    <n v="288"/>
    <m/>
    <n v="288"/>
    <n v="96"/>
    <m/>
    <n v="39"/>
    <n v="63.5"/>
    <n v="0"/>
    <n v="19.583333333333336"/>
    <n v="0.50213675213675224"/>
    <n v="0.4"/>
    <m/>
    <n v="0.19345238095238096"/>
    <n v="414"/>
    <n v="0.65"/>
    <m/>
    <m/>
    <m/>
    <m/>
    <m/>
    <m/>
    <n v="17.333333333333336"/>
    <n v="3"/>
    <m/>
    <n v="3"/>
    <m/>
    <m/>
    <m/>
    <m/>
    <m/>
    <n v="100"/>
    <n v="100"/>
    <s v="1 PG"/>
  </r>
  <r>
    <n v="25"/>
    <s v="VIETNAM"/>
    <x v="0"/>
    <x v="0"/>
    <x v="1"/>
    <x v="2"/>
    <x v="0"/>
    <x v="0"/>
    <x v="0"/>
    <x v="12"/>
    <x v="0"/>
    <n v="1200"/>
    <n v="288"/>
    <m/>
    <n v="176"/>
    <n v="96"/>
    <m/>
    <n v="29"/>
    <n v="63.5"/>
    <n v="0"/>
    <n v="15.25"/>
    <n v="0.52586206896551724"/>
    <n v="0.4"/>
    <m/>
    <n v="0.2353896103896104"/>
    <n v="237"/>
    <n v="0.65"/>
    <m/>
    <m/>
    <m/>
    <m/>
    <m/>
    <m/>
    <n v="13.5"/>
    <n v="1"/>
    <m/>
    <n v="3"/>
    <m/>
    <m/>
    <m/>
    <m/>
    <m/>
    <n v="100"/>
    <n v="100"/>
    <s v="1 PG"/>
  </r>
  <r>
    <n v="26"/>
    <s v="VIETNAM"/>
    <x v="0"/>
    <x v="0"/>
    <x v="1"/>
    <x v="2"/>
    <x v="0"/>
    <x v="0"/>
    <x v="0"/>
    <x v="13"/>
    <x v="0"/>
    <n v="1200"/>
    <n v="288"/>
    <m/>
    <n v="288"/>
    <n v="96"/>
    <m/>
    <n v="70"/>
    <n v="63.5"/>
    <n v="0"/>
    <n v="40.916666666666664"/>
    <n v="0.58452380952380945"/>
    <n v="0.4"/>
    <m/>
    <n v="0.34722222222222221"/>
    <n v="483"/>
    <n v="0.7"/>
    <m/>
    <m/>
    <m/>
    <m/>
    <m/>
    <m/>
    <n v="37.666666666666664"/>
    <n v="3"/>
    <m/>
    <n v="5"/>
    <m/>
    <m/>
    <m/>
    <m/>
    <m/>
    <n v="100"/>
    <n v="100"/>
    <s v="1 PG"/>
  </r>
  <r>
    <n v="27"/>
    <s v="VIETNAM"/>
    <x v="0"/>
    <x v="0"/>
    <x v="1"/>
    <x v="2"/>
    <x v="0"/>
    <x v="0"/>
    <x v="0"/>
    <x v="14"/>
    <x v="0"/>
    <n v="1200"/>
    <n v="288"/>
    <m/>
    <n v="320"/>
    <n v="96"/>
    <m/>
    <n v="37"/>
    <n v="63.5"/>
    <n v="0"/>
    <n v="25.75"/>
    <n v="0.69594594594594594"/>
    <n v="0.4"/>
    <m/>
    <n v="0.16517857142857142"/>
    <n v="616"/>
    <n v="0.75"/>
    <m/>
    <m/>
    <m/>
    <m/>
    <m/>
    <m/>
    <n v="17"/>
    <n v="3"/>
    <m/>
    <n v="16"/>
    <m/>
    <m/>
    <m/>
    <m/>
    <m/>
    <n v="100"/>
    <n v="100"/>
    <s v="1 PG"/>
  </r>
  <r>
    <n v="28"/>
    <s v="VIETNAM"/>
    <x v="0"/>
    <x v="0"/>
    <x v="1"/>
    <x v="2"/>
    <x v="0"/>
    <x v="0"/>
    <x v="0"/>
    <x v="15"/>
    <x v="0"/>
    <n v="1200"/>
    <n v="288"/>
    <m/>
    <n v="192"/>
    <n v="96"/>
    <m/>
    <n v="24"/>
    <n v="63.5"/>
    <n v="0"/>
    <n v="6.25"/>
    <n v="0.26041666666666669"/>
    <n v="0.4"/>
    <m/>
    <n v="0.1785714285714286"/>
    <n v="231"/>
    <n v="0.65"/>
    <m/>
    <m/>
    <m/>
    <m/>
    <m/>
    <m/>
    <n v="5"/>
    <n v="5"/>
    <m/>
    <m/>
    <m/>
    <m/>
    <m/>
    <m/>
    <m/>
    <n v="100"/>
    <n v="100"/>
    <s v="1 PG"/>
  </r>
  <r>
    <n v="29"/>
    <s v="VIETNAM"/>
    <x v="0"/>
    <x v="0"/>
    <x v="1"/>
    <x v="2"/>
    <x v="0"/>
    <x v="0"/>
    <x v="0"/>
    <x v="16"/>
    <x v="0"/>
    <n v="1200"/>
    <n v="288"/>
    <m/>
    <n v="208"/>
    <n v="96"/>
    <m/>
    <n v="33"/>
    <n v="63.5"/>
    <n v="0"/>
    <n v="25.333333333333332"/>
    <n v="0.76767676767676762"/>
    <n v="0.4"/>
    <m/>
    <n v="0.22664835164835165"/>
    <n v="121"/>
    <n v="0.65"/>
    <m/>
    <m/>
    <m/>
    <m/>
    <m/>
    <m/>
    <n v="20.833333333333332"/>
    <n v="2"/>
    <m/>
    <n v="8"/>
    <m/>
    <m/>
    <m/>
    <m/>
    <m/>
    <n v="100"/>
    <n v="100"/>
    <s v="1 PG"/>
  </r>
  <r>
    <n v="30"/>
    <s v="VIETNAM"/>
    <x v="0"/>
    <x v="0"/>
    <x v="1"/>
    <x v="2"/>
    <x v="0"/>
    <x v="0"/>
    <x v="1"/>
    <x v="17"/>
    <x v="0"/>
    <n v="1200"/>
    <n v="288"/>
    <m/>
    <n v="256"/>
    <n v="96"/>
    <m/>
    <n v="33"/>
    <n v="63.5"/>
    <n v="0"/>
    <n v="34.666666666666671"/>
    <n v="1.0505050505050506"/>
    <n v="0.4"/>
    <m/>
    <n v="0.18415178571428573"/>
    <n v="310"/>
    <n v="0.65"/>
    <m/>
    <m/>
    <m/>
    <m/>
    <m/>
    <m/>
    <n v="29.166666666666668"/>
    <n v="8"/>
    <m/>
    <n v="7"/>
    <m/>
    <m/>
    <m/>
    <m/>
    <m/>
    <n v="100"/>
    <n v="100"/>
    <s v="1 PG"/>
  </r>
  <r>
    <n v="31"/>
    <s v="VIETNAM"/>
    <x v="0"/>
    <x v="0"/>
    <x v="1"/>
    <x v="2"/>
    <x v="0"/>
    <x v="0"/>
    <x v="4"/>
    <x v="18"/>
    <x v="0"/>
    <n v="1200"/>
    <n v="288"/>
    <m/>
    <n v="256"/>
    <n v="96"/>
    <m/>
    <n v="51"/>
    <n v="63.5"/>
    <n v="0"/>
    <n v="31.333333333333332"/>
    <n v="0.61437908496732019"/>
    <n v="0.4"/>
    <m/>
    <n v="0.2845982142857143"/>
    <n v="256"/>
    <n v="0.65"/>
    <m/>
    <m/>
    <m/>
    <m/>
    <m/>
    <m/>
    <n v="25.333333333333332"/>
    <n v="4"/>
    <m/>
    <n v="10"/>
    <m/>
    <m/>
    <m/>
    <m/>
    <m/>
    <n v="100"/>
    <n v="100"/>
    <s v="1 PG"/>
  </r>
  <r>
    <n v="32"/>
    <s v="VIETNAM"/>
    <x v="0"/>
    <x v="0"/>
    <x v="1"/>
    <x v="2"/>
    <x v="0"/>
    <x v="0"/>
    <x v="4"/>
    <x v="19"/>
    <x v="0"/>
    <n v="1200"/>
    <n v="288"/>
    <m/>
    <n v="240"/>
    <n v="96"/>
    <m/>
    <n v="59"/>
    <n v="63.5"/>
    <n v="0"/>
    <n v="45.083333333333336"/>
    <n v="0.76412429378531077"/>
    <n v="0.4"/>
    <m/>
    <n v="0.35119047619047616"/>
    <n v="282"/>
    <n v="0.65"/>
    <m/>
    <m/>
    <m/>
    <m/>
    <m/>
    <m/>
    <n v="41.333333333333336"/>
    <n v="7"/>
    <m/>
    <n v="4"/>
    <m/>
    <m/>
    <m/>
    <m/>
    <m/>
    <n v="100"/>
    <n v="100"/>
    <s v="1 PG"/>
  </r>
  <r>
    <n v="33"/>
    <s v="VIETNAM"/>
    <x v="0"/>
    <x v="0"/>
    <x v="1"/>
    <x v="2"/>
    <x v="1"/>
    <x v="0"/>
    <x v="0"/>
    <x v="7"/>
    <x v="1"/>
    <n v="2700"/>
    <n v="756"/>
    <m/>
    <n v="704"/>
    <n v="252"/>
    <m/>
    <n v="84"/>
    <n v="63.5"/>
    <n v="0"/>
    <n v="69.166666666666657"/>
    <n v="0.82341269841269826"/>
    <n v="0.4"/>
    <m/>
    <n v="0.17045454545454547"/>
    <n v="635"/>
    <n v="0.8"/>
    <m/>
    <m/>
    <m/>
    <m/>
    <m/>
    <m/>
    <n v="66.666666666666657"/>
    <m/>
    <m/>
    <n v="5"/>
    <m/>
    <m/>
    <m/>
    <m/>
    <m/>
    <n v="100"/>
    <n v="100"/>
    <s v="1 PG"/>
  </r>
  <r>
    <n v="34"/>
    <s v="VIETNAM"/>
    <x v="0"/>
    <x v="0"/>
    <x v="1"/>
    <x v="2"/>
    <x v="2"/>
    <x v="0"/>
    <x v="0"/>
    <x v="20"/>
    <x v="1"/>
    <n v="1200"/>
    <n v="288"/>
    <m/>
    <n v="256"/>
    <n v="96"/>
    <m/>
    <n v="35"/>
    <n v="63.5"/>
    <n v="0"/>
    <n v="24.666666666666668"/>
    <n v="0.70476190476190481"/>
    <n v="0.4"/>
    <m/>
    <n v="0.1953125"/>
    <n v="280"/>
    <n v="0.7"/>
    <m/>
    <m/>
    <m/>
    <m/>
    <m/>
    <m/>
    <n v="22.166666666666668"/>
    <n v="2"/>
    <m/>
    <n v="4"/>
    <m/>
    <m/>
    <m/>
    <m/>
    <m/>
    <n v="100"/>
    <n v="100"/>
    <s v="1 PG"/>
  </r>
  <r>
    <n v="35"/>
    <s v="VIETNAM"/>
    <x v="0"/>
    <x v="0"/>
    <x v="1"/>
    <x v="2"/>
    <x v="2"/>
    <x v="0"/>
    <x v="0"/>
    <x v="21"/>
    <x v="1"/>
    <n v="1200"/>
    <n v="288"/>
    <m/>
    <n v="256"/>
    <n v="96"/>
    <m/>
    <n v="21"/>
    <n v="63.5"/>
    <n v="0"/>
    <n v="21.166666666666668"/>
    <n v="1.0079365079365079"/>
    <n v="0.4"/>
    <m/>
    <n v="0.11718750000000001"/>
    <n v="234"/>
    <n v="0.65"/>
    <m/>
    <m/>
    <m/>
    <m/>
    <m/>
    <m/>
    <n v="21.166666666666668"/>
    <m/>
    <m/>
    <m/>
    <m/>
    <m/>
    <m/>
    <m/>
    <m/>
    <n v="100"/>
    <n v="100"/>
    <s v="1 PG"/>
  </r>
  <r>
    <n v="36"/>
    <s v="VIETNAM"/>
    <x v="0"/>
    <x v="0"/>
    <x v="1"/>
    <x v="2"/>
    <x v="2"/>
    <x v="0"/>
    <x v="0"/>
    <x v="22"/>
    <x v="1"/>
    <n v="1200"/>
    <n v="288"/>
    <m/>
    <n v="288"/>
    <n v="96"/>
    <m/>
    <n v="27"/>
    <n v="63.5"/>
    <n v="0"/>
    <n v="19"/>
    <n v="0.70370370370370372"/>
    <n v="0.4"/>
    <m/>
    <n v="0.13392857142857142"/>
    <n v="250"/>
    <n v="0.65"/>
    <m/>
    <m/>
    <m/>
    <m/>
    <m/>
    <m/>
    <n v="17"/>
    <m/>
    <m/>
    <n v="4"/>
    <m/>
    <m/>
    <m/>
    <m/>
    <m/>
    <n v="100"/>
    <n v="100"/>
    <s v="1 PG"/>
  </r>
  <r>
    <n v="37"/>
    <s v="VIETNAM"/>
    <x v="1"/>
    <x v="0"/>
    <x v="1"/>
    <x v="2"/>
    <x v="2"/>
    <x v="0"/>
    <x v="5"/>
    <x v="23"/>
    <x v="1"/>
    <n v="1200"/>
    <n v="288"/>
    <m/>
    <n v="176"/>
    <n v="96"/>
    <m/>
    <n v="26"/>
    <n v="63.5"/>
    <n v="0"/>
    <n v="12.5"/>
    <n v="0.48076923076923078"/>
    <n v="0.4"/>
    <m/>
    <n v="0.21103896103896105"/>
    <n v="278"/>
    <n v="0.65"/>
    <m/>
    <m/>
    <m/>
    <m/>
    <m/>
    <m/>
    <n v="8.5"/>
    <n v="6"/>
    <m/>
    <n v="5"/>
    <m/>
    <m/>
    <m/>
    <m/>
    <m/>
    <n v="100"/>
    <n v="100"/>
    <s v="1 PG"/>
  </r>
  <r>
    <n v="38"/>
    <s v="VIETNAM"/>
    <x v="2"/>
    <x v="0"/>
    <x v="1"/>
    <x v="2"/>
    <x v="3"/>
    <x v="0"/>
    <x v="6"/>
    <x v="24"/>
    <x v="1"/>
    <n v="2700"/>
    <n v="486"/>
    <m/>
    <n v="480"/>
    <n v="162"/>
    <m/>
    <n v="60"/>
    <n v="106.5"/>
    <n v="0"/>
    <n v="67.446428571428569"/>
    <n v="1.1241071428571427"/>
    <n v="0.4"/>
    <m/>
    <n v="0.17857142857142858"/>
    <n v="655"/>
    <n v="0.7"/>
    <m/>
    <m/>
    <m/>
    <m/>
    <m/>
    <m/>
    <n v="64.571428571428569"/>
    <n v="2"/>
    <n v="1"/>
    <n v="4"/>
    <m/>
    <m/>
    <m/>
    <m/>
    <m/>
    <n v="100"/>
    <n v="100"/>
    <s v="1 PG"/>
  </r>
  <r>
    <n v="39"/>
    <s v="VIETNAM"/>
    <x v="2"/>
    <x v="0"/>
    <x v="1"/>
    <x v="2"/>
    <x v="0"/>
    <x v="0"/>
    <x v="6"/>
    <x v="25"/>
    <x v="0"/>
    <n v="1200"/>
    <n v="288"/>
    <m/>
    <n v="64"/>
    <n v="96"/>
    <m/>
    <n v="56"/>
    <n v="63.5"/>
    <n v="0"/>
    <n v="39.5"/>
    <n v="0.7053571428571429"/>
    <n v="0.4"/>
    <m/>
    <n v="1.25"/>
    <n v="714"/>
    <n v="0.65"/>
    <m/>
    <m/>
    <m/>
    <m/>
    <m/>
    <m/>
    <n v="38"/>
    <n v="2"/>
    <m/>
    <n v="2"/>
    <m/>
    <m/>
    <m/>
    <m/>
    <m/>
    <n v="100"/>
    <n v="100"/>
    <s v="1 PG"/>
  </r>
  <r>
    <n v="40"/>
    <s v="VIETNAM"/>
    <x v="2"/>
    <x v="0"/>
    <x v="1"/>
    <x v="2"/>
    <x v="0"/>
    <x v="0"/>
    <x v="6"/>
    <x v="26"/>
    <x v="0"/>
    <n v="1200"/>
    <n v="288"/>
    <m/>
    <n v="284"/>
    <n v="96"/>
    <m/>
    <n v="28"/>
    <n v="63.5"/>
    <n v="0"/>
    <n v="32.5"/>
    <n v="1.1607142857142858"/>
    <n v="0.4"/>
    <m/>
    <n v="0.14084507042253522"/>
    <n v="711"/>
    <n v="0.65"/>
    <m/>
    <m/>
    <m/>
    <m/>
    <m/>
    <m/>
    <n v="31"/>
    <n v="4"/>
    <m/>
    <n v="1"/>
    <m/>
    <m/>
    <m/>
    <m/>
    <m/>
    <n v="100"/>
    <n v="100"/>
    <s v="1 PG"/>
  </r>
  <r>
    <n v="41"/>
    <s v="VIETNAM"/>
    <x v="2"/>
    <x v="0"/>
    <x v="1"/>
    <x v="2"/>
    <x v="0"/>
    <x v="0"/>
    <x v="6"/>
    <x v="27"/>
    <x v="0"/>
    <n v="1200"/>
    <n v="288"/>
    <m/>
    <n v="240"/>
    <n v="96"/>
    <m/>
    <n v="34"/>
    <n v="63.5"/>
    <n v="0"/>
    <n v="23.178571428571427"/>
    <n v="0.68172268907563016"/>
    <n v="0.4"/>
    <m/>
    <n v="0.20238095238095238"/>
    <n v="702.5"/>
    <n v="0.6"/>
    <m/>
    <m/>
    <m/>
    <m/>
    <m/>
    <m/>
    <n v="20.428571428571427"/>
    <n v="5"/>
    <n v="4"/>
    <m/>
    <m/>
    <m/>
    <m/>
    <m/>
    <m/>
    <n v="100"/>
    <n v="100"/>
    <s v="1 PG"/>
  </r>
  <r>
    <n v="42"/>
    <s v="VIETNAM"/>
    <x v="2"/>
    <x v="0"/>
    <x v="1"/>
    <x v="2"/>
    <x v="0"/>
    <x v="0"/>
    <x v="6"/>
    <x v="28"/>
    <x v="0"/>
    <n v="1200"/>
    <n v="288"/>
    <m/>
    <n v="276"/>
    <n v="96"/>
    <m/>
    <n v="77"/>
    <n v="63.5"/>
    <n v="0"/>
    <n v="40.071428571428569"/>
    <n v="0.52040816326530615"/>
    <n v="0.4"/>
    <m/>
    <n v="0.39855072463768121"/>
    <n v="695"/>
    <n v="0.66"/>
    <m/>
    <m/>
    <m/>
    <m/>
    <m/>
    <m/>
    <n v="29.571428571428573"/>
    <n v="17"/>
    <n v="2"/>
    <n v="11"/>
    <m/>
    <m/>
    <m/>
    <m/>
    <m/>
    <n v="100"/>
    <n v="100"/>
    <s v="1 PG"/>
  </r>
  <r>
    <n v="43"/>
    <s v="VIETNAM"/>
    <x v="2"/>
    <x v="0"/>
    <x v="1"/>
    <x v="2"/>
    <x v="2"/>
    <x v="0"/>
    <x v="6"/>
    <x v="29"/>
    <x v="1"/>
    <n v="1200"/>
    <n v="288"/>
    <m/>
    <n v="240"/>
    <n v="96"/>
    <m/>
    <n v="31"/>
    <n v="63.5"/>
    <n v="0"/>
    <n v="29.535714285714285"/>
    <n v="0.95276497695852536"/>
    <n v="0.4"/>
    <m/>
    <n v="0.18452380952380953"/>
    <n v="703"/>
    <n v="0.6"/>
    <m/>
    <m/>
    <m/>
    <m/>
    <m/>
    <m/>
    <n v="22.285714285714285"/>
    <n v="7"/>
    <m/>
    <n v="11"/>
    <m/>
    <m/>
    <m/>
    <m/>
    <m/>
    <n v="100"/>
    <n v="100"/>
    <s v="1 PG"/>
  </r>
  <r>
    <n v="44"/>
    <s v="VIETNAM"/>
    <x v="2"/>
    <x v="0"/>
    <x v="1"/>
    <x v="2"/>
    <x v="2"/>
    <x v="0"/>
    <x v="6"/>
    <x v="30"/>
    <x v="1"/>
    <n v="1200"/>
    <n v="288"/>
    <m/>
    <n v="256"/>
    <n v="96"/>
    <m/>
    <n v="35"/>
    <n v="63.5"/>
    <n v="0"/>
    <n v="44.821428571428569"/>
    <n v="1.2806122448979591"/>
    <n v="0.4"/>
    <m/>
    <n v="0.1953125"/>
    <n v="720"/>
    <n v="0.6"/>
    <m/>
    <m/>
    <m/>
    <m/>
    <m/>
    <m/>
    <n v="39.571428571428569"/>
    <n v="7"/>
    <m/>
    <n v="7"/>
    <m/>
    <m/>
    <m/>
    <m/>
    <m/>
    <n v="100"/>
    <n v="100"/>
    <s v="1 PG"/>
  </r>
  <r>
    <n v="45"/>
    <s v="VIETNAM"/>
    <x v="2"/>
    <x v="0"/>
    <x v="1"/>
    <x v="2"/>
    <x v="2"/>
    <x v="0"/>
    <x v="6"/>
    <x v="31"/>
    <x v="1"/>
    <n v="1200"/>
    <n v="288"/>
    <m/>
    <n v="232"/>
    <n v="96"/>
    <m/>
    <n v="65"/>
    <n v="63.5"/>
    <n v="0"/>
    <n v="20.714285714285715"/>
    <n v="0.31868131868131871"/>
    <n v="0.4"/>
    <m/>
    <n v="0.40024630541871925"/>
    <n v="1365"/>
    <n v="0.6"/>
    <m/>
    <m/>
    <m/>
    <m/>
    <m/>
    <m/>
    <n v="18.714285714285715"/>
    <n v="2"/>
    <m/>
    <n v="3"/>
    <m/>
    <m/>
    <m/>
    <m/>
    <m/>
    <n v="100"/>
    <n v="100"/>
    <s v="1 PG"/>
  </r>
  <r>
    <n v="46"/>
    <s v="VIETNAM"/>
    <x v="0"/>
    <x v="0"/>
    <x v="1"/>
    <x v="3"/>
    <x v="3"/>
    <x v="0"/>
    <x v="0"/>
    <x v="10"/>
    <x v="1"/>
    <n v="2700"/>
    <n v="486"/>
    <m/>
    <n v="480"/>
    <n v="162"/>
    <m/>
    <n v="121"/>
    <n v="107"/>
    <n v="0"/>
    <n v="128.41666666666666"/>
    <n v="1.0612947658402203"/>
    <n v="0.4"/>
    <m/>
    <n v="0.36011904761904762"/>
    <n v="871"/>
    <n v="0.75"/>
    <m/>
    <m/>
    <m/>
    <m/>
    <m/>
    <m/>
    <n v="109.16666666666666"/>
    <n v="23"/>
    <m/>
    <n v="27"/>
    <m/>
    <m/>
    <m/>
    <m/>
    <m/>
    <n v="100"/>
    <n v="100"/>
    <s v="1 PG"/>
  </r>
  <r>
    <n v="47"/>
    <s v="VIETNAM"/>
    <x v="0"/>
    <x v="0"/>
    <x v="1"/>
    <x v="3"/>
    <x v="3"/>
    <x v="0"/>
    <x v="1"/>
    <x v="11"/>
    <x v="1"/>
    <n v="2700"/>
    <n v="486"/>
    <m/>
    <n v="464"/>
    <n v="162"/>
    <m/>
    <n v="113"/>
    <n v="107"/>
    <n v="0"/>
    <n v="82.916666666666671"/>
    <n v="0.73377581120943958"/>
    <n v="0.4"/>
    <m/>
    <n v="0.34790640394088673"/>
    <n v="740"/>
    <n v="0.75"/>
    <m/>
    <m/>
    <m/>
    <m/>
    <m/>
    <m/>
    <n v="69.166666666666671"/>
    <n v="5"/>
    <m/>
    <n v="25"/>
    <m/>
    <m/>
    <m/>
    <m/>
    <m/>
    <n v="100"/>
    <n v="100"/>
    <s v="1 PG"/>
  </r>
  <r>
    <n v="48"/>
    <s v="VIETNAM"/>
    <x v="0"/>
    <x v="0"/>
    <x v="1"/>
    <x v="3"/>
    <x v="0"/>
    <x v="0"/>
    <x v="0"/>
    <x v="0"/>
    <x v="0"/>
    <n v="1200"/>
    <n v="288"/>
    <m/>
    <n v="256"/>
    <n v="96"/>
    <m/>
    <n v="106"/>
    <n v="63.5"/>
    <n v="0"/>
    <n v="56.833333333333329"/>
    <n v="0.53616352201257855"/>
    <n v="0.4"/>
    <m/>
    <n v="0.59151785714285721"/>
    <n v="354"/>
    <n v="0.75"/>
    <m/>
    <m/>
    <m/>
    <m/>
    <m/>
    <m/>
    <n v="40.333333333333329"/>
    <n v="18"/>
    <m/>
    <n v="24"/>
    <m/>
    <m/>
    <m/>
    <m/>
    <m/>
    <n v="100"/>
    <n v="100"/>
    <s v="1 PG"/>
  </r>
  <r>
    <n v="49"/>
    <s v="VIETNAM"/>
    <x v="0"/>
    <x v="0"/>
    <x v="1"/>
    <x v="3"/>
    <x v="0"/>
    <x v="0"/>
    <x v="0"/>
    <x v="1"/>
    <x v="0"/>
    <n v="1200"/>
    <n v="288"/>
    <m/>
    <n v="288"/>
    <n v="96"/>
    <m/>
    <n v="54"/>
    <n v="63.5"/>
    <n v="0"/>
    <n v="33.583333333333336"/>
    <n v="0.62191358024691368"/>
    <n v="0.4"/>
    <m/>
    <n v="0.26785714285714285"/>
    <n v="629"/>
    <n v="0.65"/>
    <m/>
    <m/>
    <m/>
    <m/>
    <m/>
    <m/>
    <n v="27.833333333333336"/>
    <n v="9"/>
    <m/>
    <n v="7"/>
    <m/>
    <m/>
    <m/>
    <m/>
    <m/>
    <n v="100"/>
    <n v="100"/>
    <s v="1 PG"/>
  </r>
  <r>
    <n v="50"/>
    <s v="VIETNAM"/>
    <x v="0"/>
    <x v="0"/>
    <x v="1"/>
    <x v="3"/>
    <x v="0"/>
    <x v="0"/>
    <x v="0"/>
    <x v="12"/>
    <x v="0"/>
    <n v="1200"/>
    <n v="288"/>
    <m/>
    <n v="160"/>
    <n v="96"/>
    <m/>
    <n v="25"/>
    <n v="63.5"/>
    <n v="0"/>
    <n v="22.833333333333332"/>
    <n v="0.91333333333333333"/>
    <n v="0.4"/>
    <m/>
    <n v="0.22321428571428573"/>
    <n v="240"/>
    <n v="0.65"/>
    <m/>
    <m/>
    <m/>
    <m/>
    <m/>
    <m/>
    <n v="21.833333333333332"/>
    <n v="2"/>
    <m/>
    <n v="1"/>
    <m/>
    <m/>
    <m/>
    <m/>
    <m/>
    <n v="100"/>
    <n v="100"/>
    <s v="1 PG"/>
  </r>
  <r>
    <n v="51"/>
    <s v="VIETNAM"/>
    <x v="0"/>
    <x v="0"/>
    <x v="1"/>
    <x v="3"/>
    <x v="0"/>
    <x v="0"/>
    <x v="0"/>
    <x v="13"/>
    <x v="0"/>
    <n v="1200"/>
    <n v="288"/>
    <m/>
    <n v="288"/>
    <n v="96"/>
    <m/>
    <n v="62"/>
    <n v="63.5"/>
    <n v="0"/>
    <n v="48.166666666666671"/>
    <n v="0.77688172043010761"/>
    <n v="0.4"/>
    <m/>
    <n v="0.30753968253968256"/>
    <n v="574"/>
    <n v="0.7"/>
    <m/>
    <m/>
    <m/>
    <m/>
    <m/>
    <m/>
    <n v="42.666666666666671"/>
    <n v="6"/>
    <m/>
    <n v="8"/>
    <m/>
    <m/>
    <m/>
    <m/>
    <m/>
    <n v="100"/>
    <n v="100"/>
    <s v="1 PG"/>
  </r>
  <r>
    <n v="52"/>
    <s v="VIETNAM"/>
    <x v="0"/>
    <x v="0"/>
    <x v="1"/>
    <x v="3"/>
    <x v="0"/>
    <x v="0"/>
    <x v="0"/>
    <x v="14"/>
    <x v="0"/>
    <n v="1200"/>
    <n v="288"/>
    <m/>
    <n v="256"/>
    <n v="96"/>
    <m/>
    <n v="42"/>
    <n v="63.5"/>
    <n v="0"/>
    <n v="25.916666666666664"/>
    <n v="0.61706349206349198"/>
    <n v="0.4"/>
    <m/>
    <n v="0.23437500000000003"/>
    <n v="646"/>
    <n v="0.75"/>
    <m/>
    <m/>
    <m/>
    <m/>
    <m/>
    <m/>
    <n v="21.166666666666664"/>
    <n v="11"/>
    <m/>
    <n v="4"/>
    <m/>
    <m/>
    <m/>
    <m/>
    <m/>
    <n v="100"/>
    <n v="100"/>
    <s v="1 PG"/>
  </r>
  <r>
    <n v="53"/>
    <s v="VIETNAM"/>
    <x v="0"/>
    <x v="0"/>
    <x v="1"/>
    <x v="3"/>
    <x v="0"/>
    <x v="0"/>
    <x v="0"/>
    <x v="15"/>
    <x v="0"/>
    <n v="1200"/>
    <n v="288"/>
    <m/>
    <n v="208"/>
    <n v="96"/>
    <m/>
    <n v="26"/>
    <n v="63.5"/>
    <n v="0"/>
    <n v="14.833333333333334"/>
    <n v="0.57051282051282048"/>
    <n v="0.4"/>
    <m/>
    <n v="0.17857142857142858"/>
    <n v="410"/>
    <n v="0.65"/>
    <m/>
    <m/>
    <m/>
    <m/>
    <m/>
    <m/>
    <n v="11.833333333333334"/>
    <m/>
    <m/>
    <n v="6"/>
    <m/>
    <m/>
    <m/>
    <m/>
    <m/>
    <n v="100"/>
    <n v="100"/>
    <s v="1 PG"/>
  </r>
  <r>
    <n v="54"/>
    <s v="VIETNAM"/>
    <x v="0"/>
    <x v="0"/>
    <x v="1"/>
    <x v="3"/>
    <x v="0"/>
    <x v="0"/>
    <x v="0"/>
    <x v="16"/>
    <x v="0"/>
    <n v="1200"/>
    <n v="288"/>
    <m/>
    <n v="176"/>
    <n v="96"/>
    <m/>
    <n v="36"/>
    <n v="63.5"/>
    <n v="0"/>
    <n v="25.5"/>
    <n v="0.70833333333333337"/>
    <n v="0.4"/>
    <m/>
    <n v="0.29220779220779225"/>
    <n v="135"/>
    <n v="0.65"/>
    <m/>
    <m/>
    <m/>
    <m/>
    <m/>
    <m/>
    <n v="22.5"/>
    <n v="4"/>
    <m/>
    <n v="4"/>
    <m/>
    <m/>
    <m/>
    <m/>
    <m/>
    <n v="100"/>
    <n v="100"/>
    <s v="1 PG"/>
  </r>
  <r>
    <n v="55"/>
    <s v="VIETNAM"/>
    <x v="0"/>
    <x v="0"/>
    <x v="1"/>
    <x v="3"/>
    <x v="0"/>
    <x v="0"/>
    <x v="1"/>
    <x v="17"/>
    <x v="0"/>
    <n v="1200"/>
    <n v="288"/>
    <m/>
    <n v="288"/>
    <n v="96"/>
    <m/>
    <n v="77"/>
    <n v="63.5"/>
    <n v="0"/>
    <n v="70.416666666666657"/>
    <n v="0.91450216450216437"/>
    <n v="0.4"/>
    <m/>
    <n v="0.38194444444444448"/>
    <n v="370"/>
    <n v="0.65"/>
    <m/>
    <m/>
    <m/>
    <m/>
    <m/>
    <m/>
    <n v="58.166666666666664"/>
    <n v="9"/>
    <m/>
    <n v="20"/>
    <m/>
    <m/>
    <m/>
    <m/>
    <m/>
    <n v="100"/>
    <n v="100"/>
    <s v="1 PG"/>
  </r>
  <r>
    <n v="56"/>
    <s v="VIETNAM"/>
    <x v="0"/>
    <x v="0"/>
    <x v="1"/>
    <x v="3"/>
    <x v="0"/>
    <x v="0"/>
    <x v="4"/>
    <x v="18"/>
    <x v="0"/>
    <n v="1200"/>
    <n v="288"/>
    <m/>
    <n v="192"/>
    <n v="96"/>
    <m/>
    <n v="43"/>
    <n v="63.5"/>
    <n v="0"/>
    <n v="35.833333333333336"/>
    <n v="0.83333333333333337"/>
    <n v="0.4"/>
    <m/>
    <n v="0.31994047619047622"/>
    <n v="256"/>
    <n v="0.65"/>
    <m/>
    <m/>
    <m/>
    <m/>
    <m/>
    <m/>
    <n v="35.833333333333336"/>
    <m/>
    <m/>
    <m/>
    <m/>
    <m/>
    <m/>
    <m/>
    <m/>
    <n v="100"/>
    <n v="100"/>
    <s v="1 PG"/>
  </r>
  <r>
    <n v="57"/>
    <s v="VIETNAM"/>
    <x v="0"/>
    <x v="0"/>
    <x v="1"/>
    <x v="3"/>
    <x v="0"/>
    <x v="0"/>
    <x v="4"/>
    <x v="19"/>
    <x v="0"/>
    <n v="1200"/>
    <n v="288"/>
    <m/>
    <n v="288"/>
    <n v="96"/>
    <m/>
    <n v="44"/>
    <n v="63.5"/>
    <n v="0"/>
    <n v="28.666666666666664"/>
    <n v="0.65151515151515149"/>
    <n v="0.4"/>
    <m/>
    <n v="0.21825396825396826"/>
    <n v="316"/>
    <n v="0.65"/>
    <m/>
    <m/>
    <m/>
    <m/>
    <m/>
    <m/>
    <n v="28.666666666666664"/>
    <m/>
    <m/>
    <m/>
    <m/>
    <m/>
    <m/>
    <m/>
    <m/>
    <n v="100"/>
    <n v="100"/>
    <s v="1 PG"/>
  </r>
  <r>
    <n v="58"/>
    <s v="VIETNAM"/>
    <x v="0"/>
    <x v="0"/>
    <x v="1"/>
    <x v="3"/>
    <x v="1"/>
    <x v="0"/>
    <x v="0"/>
    <x v="7"/>
    <x v="1"/>
    <n v="2700"/>
    <n v="756"/>
    <m/>
    <n v="800"/>
    <n v="252"/>
    <m/>
    <n v="76"/>
    <n v="63.5"/>
    <n v="0"/>
    <n v="69.5"/>
    <n v="0.91447368421052633"/>
    <n v="0.4"/>
    <m/>
    <n v="0.1357142857142857"/>
    <n v="667"/>
    <n v="0.8"/>
    <m/>
    <m/>
    <m/>
    <m/>
    <m/>
    <m/>
    <n v="68"/>
    <m/>
    <m/>
    <n v="3"/>
    <m/>
    <m/>
    <m/>
    <m/>
    <m/>
    <n v="100"/>
    <n v="100"/>
    <s v="1 PG"/>
  </r>
  <r>
    <n v="59"/>
    <s v="VIETNAM"/>
    <x v="0"/>
    <x v="0"/>
    <x v="1"/>
    <x v="3"/>
    <x v="2"/>
    <x v="0"/>
    <x v="0"/>
    <x v="20"/>
    <x v="1"/>
    <n v="1200"/>
    <n v="288"/>
    <m/>
    <n v="192"/>
    <n v="96"/>
    <m/>
    <n v="16"/>
    <n v="63.5"/>
    <n v="0"/>
    <n v="27.75"/>
    <n v="1.734375"/>
    <n v="0.4"/>
    <m/>
    <n v="0.11904761904761907"/>
    <n v="369"/>
    <n v="0.7"/>
    <m/>
    <m/>
    <m/>
    <m/>
    <m/>
    <m/>
    <n v="26"/>
    <n v="3"/>
    <m/>
    <n v="2"/>
    <m/>
    <m/>
    <m/>
    <m/>
    <m/>
    <n v="100"/>
    <n v="100"/>
    <s v="1 PG"/>
  </r>
  <r>
    <n v="60"/>
    <s v="VIETNAM"/>
    <x v="0"/>
    <x v="0"/>
    <x v="1"/>
    <x v="3"/>
    <x v="2"/>
    <x v="0"/>
    <x v="0"/>
    <x v="21"/>
    <x v="1"/>
    <n v="1200"/>
    <n v="288"/>
    <m/>
    <n v="320"/>
    <n v="96"/>
    <m/>
    <n v="16"/>
    <n v="63.5"/>
    <n v="0"/>
    <n v="10"/>
    <n v="0.625"/>
    <n v="0.4"/>
    <m/>
    <n v="7.1428571428571425E-2"/>
    <n v="391"/>
    <n v="0.65"/>
    <m/>
    <m/>
    <m/>
    <m/>
    <m/>
    <m/>
    <n v="10"/>
    <m/>
    <m/>
    <m/>
    <m/>
    <m/>
    <m/>
    <m/>
    <m/>
    <n v="100"/>
    <n v="100"/>
    <s v="1 PG"/>
  </r>
  <r>
    <n v="61"/>
    <s v="VIETNAM"/>
    <x v="0"/>
    <x v="0"/>
    <x v="1"/>
    <x v="3"/>
    <x v="2"/>
    <x v="0"/>
    <x v="0"/>
    <x v="22"/>
    <x v="1"/>
    <n v="1200"/>
    <n v="288"/>
    <m/>
    <n v="288"/>
    <n v="96"/>
    <m/>
    <n v="26"/>
    <n v="63.5"/>
    <n v="0"/>
    <n v="22.666666666666668"/>
    <n v="0.87179487179487181"/>
    <n v="0.4"/>
    <m/>
    <n v="0.12896825396825398"/>
    <n v="400"/>
    <n v="0.65"/>
    <m/>
    <m/>
    <m/>
    <m/>
    <m/>
    <m/>
    <n v="18.666666666666668"/>
    <m/>
    <m/>
    <n v="8"/>
    <m/>
    <m/>
    <m/>
    <m/>
    <m/>
    <n v="100"/>
    <n v="100"/>
    <s v="1 PG"/>
  </r>
  <r>
    <n v="62"/>
    <s v="VIETNAM"/>
    <x v="1"/>
    <x v="0"/>
    <x v="1"/>
    <x v="3"/>
    <x v="2"/>
    <x v="0"/>
    <x v="5"/>
    <x v="23"/>
    <x v="1"/>
    <n v="1200"/>
    <n v="288"/>
    <m/>
    <n v="400"/>
    <n v="96"/>
    <m/>
    <n v="21"/>
    <n v="63.5"/>
    <n v="0"/>
    <n v="15.25"/>
    <n v="0.72619047619047616"/>
    <n v="0.4"/>
    <m/>
    <n v="7.4999999999999997E-2"/>
    <n v="301"/>
    <n v="0.65"/>
    <m/>
    <m/>
    <m/>
    <m/>
    <m/>
    <m/>
    <n v="11"/>
    <n v="7"/>
    <m/>
    <n v="5"/>
    <m/>
    <m/>
    <m/>
    <m/>
    <m/>
    <n v="100"/>
    <n v="100"/>
    <s v="1 PG"/>
  </r>
  <r>
    <n v="63"/>
    <s v="VIETNAM"/>
    <x v="2"/>
    <x v="0"/>
    <x v="1"/>
    <x v="3"/>
    <x v="3"/>
    <x v="0"/>
    <x v="6"/>
    <x v="24"/>
    <x v="1"/>
    <n v="2700"/>
    <n v="486"/>
    <m/>
    <n v="467"/>
    <n v="162"/>
    <m/>
    <n v="100"/>
    <n v="106.5"/>
    <n v="0"/>
    <n v="88.875"/>
    <n v="0.88875000000000004"/>
    <n v="0.4"/>
    <m/>
    <n v="0.30590394616090549"/>
    <n v="643"/>
    <n v="0.7"/>
    <m/>
    <m/>
    <m/>
    <m/>
    <m/>
    <m/>
    <n v="80"/>
    <n v="6"/>
    <n v="5"/>
    <n v="11"/>
    <m/>
    <m/>
    <m/>
    <m/>
    <m/>
    <n v="100"/>
    <n v="100"/>
    <s v="1 PG"/>
  </r>
  <r>
    <n v="64"/>
    <s v="VIETNAM"/>
    <x v="2"/>
    <x v="0"/>
    <x v="1"/>
    <x v="3"/>
    <x v="0"/>
    <x v="0"/>
    <x v="6"/>
    <x v="25"/>
    <x v="0"/>
    <n v="1200"/>
    <n v="288"/>
    <m/>
    <n v="322"/>
    <n v="96"/>
    <m/>
    <n v="56"/>
    <n v="63.5"/>
    <n v="0"/>
    <n v="41.428571428571431"/>
    <n v="0.73979591836734693"/>
    <n v="0.4"/>
    <m/>
    <n v="0.30590394616090549"/>
    <n v="635"/>
    <n v="0.65"/>
    <m/>
    <m/>
    <m/>
    <m/>
    <m/>
    <m/>
    <n v="36.428571428571431"/>
    <n v="6"/>
    <m/>
    <n v="7"/>
    <m/>
    <m/>
    <m/>
    <m/>
    <m/>
    <n v="100"/>
    <n v="100"/>
    <s v="1 PG"/>
  </r>
  <r>
    <n v="65"/>
    <s v="VIETNAM"/>
    <x v="2"/>
    <x v="0"/>
    <x v="1"/>
    <x v="3"/>
    <x v="0"/>
    <x v="0"/>
    <x v="6"/>
    <x v="26"/>
    <x v="0"/>
    <n v="1200"/>
    <n v="288"/>
    <m/>
    <n v="260"/>
    <n v="96"/>
    <m/>
    <n v="43"/>
    <n v="63.5"/>
    <n v="0"/>
    <n v="30.821428571428573"/>
    <n v="0.71677740863787376"/>
    <n v="0.4"/>
    <m/>
    <n v="0.23626373626373626"/>
    <n v="720"/>
    <n v="0.65"/>
    <m/>
    <m/>
    <m/>
    <m/>
    <m/>
    <m/>
    <n v="26.571428571428573"/>
    <n v="7"/>
    <m/>
    <n v="5"/>
    <m/>
    <m/>
    <m/>
    <m/>
    <m/>
    <n v="100"/>
    <n v="100"/>
    <s v="1 PG"/>
  </r>
  <r>
    <n v="66"/>
    <s v="VIETNAM"/>
    <x v="2"/>
    <x v="0"/>
    <x v="1"/>
    <x v="3"/>
    <x v="0"/>
    <x v="0"/>
    <x v="6"/>
    <x v="27"/>
    <x v="0"/>
    <n v="1200"/>
    <n v="288"/>
    <m/>
    <n v="258"/>
    <n v="96"/>
    <m/>
    <n v="47"/>
    <n v="63.5"/>
    <n v="0"/>
    <n v="43.642857142857146"/>
    <n v="0.9285714285714286"/>
    <n v="0.4"/>
    <m/>
    <n v="0.26024363233665559"/>
    <n v="717.5"/>
    <n v="0.6"/>
    <m/>
    <m/>
    <m/>
    <m/>
    <m/>
    <m/>
    <n v="41.142857142857146"/>
    <n v="6"/>
    <m/>
    <n v="2"/>
    <m/>
    <m/>
    <m/>
    <m/>
    <m/>
    <n v="100"/>
    <n v="100"/>
    <s v="1 PG"/>
  </r>
  <r>
    <n v="67"/>
    <s v="VIETNAM"/>
    <x v="2"/>
    <x v="0"/>
    <x v="1"/>
    <x v="3"/>
    <x v="0"/>
    <x v="0"/>
    <x v="6"/>
    <x v="28"/>
    <x v="0"/>
    <n v="1200"/>
    <n v="288"/>
    <m/>
    <n v="286"/>
    <n v="96"/>
    <m/>
    <n v="79"/>
    <n v="63.5"/>
    <n v="0"/>
    <n v="45.589285714285715"/>
    <n v="0.57707956600361665"/>
    <n v="0.4"/>
    <m/>
    <n v="0.39460539460539462"/>
    <n v="635"/>
    <n v="0.66"/>
    <m/>
    <m/>
    <m/>
    <m/>
    <m/>
    <m/>
    <n v="31.714285714285715"/>
    <n v="16"/>
    <n v="5"/>
    <n v="16"/>
    <m/>
    <m/>
    <m/>
    <m/>
    <m/>
    <n v="100"/>
    <n v="100"/>
    <s v="1 PG"/>
  </r>
  <r>
    <n v="68"/>
    <s v="VIETNAM"/>
    <x v="2"/>
    <x v="0"/>
    <x v="1"/>
    <x v="3"/>
    <x v="2"/>
    <x v="0"/>
    <x v="6"/>
    <x v="29"/>
    <x v="1"/>
    <n v="1200"/>
    <n v="288"/>
    <m/>
    <n v="240"/>
    <n v="96"/>
    <m/>
    <n v="53"/>
    <n v="63.5"/>
    <n v="0"/>
    <n v="25.875"/>
    <n v="0.4882075471698113"/>
    <n v="0.4"/>
    <m/>
    <n v="0.31547619047619047"/>
    <n v="721"/>
    <n v="0.6"/>
    <m/>
    <m/>
    <m/>
    <m/>
    <m/>
    <m/>
    <n v="21.875"/>
    <n v="6"/>
    <m/>
    <n v="5"/>
    <m/>
    <m/>
    <m/>
    <m/>
    <m/>
    <n v="100"/>
    <n v="100"/>
    <s v="1 PG"/>
  </r>
  <r>
    <n v="69"/>
    <s v="VIETNAM"/>
    <x v="2"/>
    <x v="0"/>
    <x v="1"/>
    <x v="3"/>
    <x v="2"/>
    <x v="0"/>
    <x v="6"/>
    <x v="30"/>
    <x v="1"/>
    <n v="1200"/>
    <n v="288"/>
    <m/>
    <n v="272"/>
    <n v="96"/>
    <m/>
    <n v="46"/>
    <n v="63.5"/>
    <n v="0"/>
    <n v="45.464285714285715"/>
    <n v="0.98835403726708082"/>
    <n v="0.4"/>
    <m/>
    <n v="0.24159663865546221"/>
    <n v="714"/>
    <n v="0.6"/>
    <m/>
    <m/>
    <m/>
    <m/>
    <m/>
    <m/>
    <n v="40.714285714285715"/>
    <n v="5"/>
    <m/>
    <n v="7"/>
    <m/>
    <m/>
    <m/>
    <m/>
    <m/>
    <n v="100"/>
    <n v="100"/>
    <s v="1 PG"/>
  </r>
  <r>
    <n v="70"/>
    <s v="VIETNAM"/>
    <x v="2"/>
    <x v="0"/>
    <x v="1"/>
    <x v="3"/>
    <x v="2"/>
    <x v="0"/>
    <x v="6"/>
    <x v="31"/>
    <x v="1"/>
    <n v="1200"/>
    <n v="288"/>
    <m/>
    <n v="220"/>
    <n v="96"/>
    <m/>
    <n v="47"/>
    <n v="63.5"/>
    <n v="0"/>
    <n v="35.535714285714285"/>
    <n v="0.75607902735562305"/>
    <n v="0.4"/>
    <m/>
    <n v="0.30519480519480519"/>
    <n v="1405"/>
    <n v="0.6"/>
    <m/>
    <m/>
    <m/>
    <m/>
    <m/>
    <m/>
    <n v="31.285714285714285"/>
    <n v="5"/>
    <m/>
    <n v="6"/>
    <m/>
    <m/>
    <m/>
    <m/>
    <m/>
    <n v="100"/>
    <n v="100"/>
    <s v="1 PG"/>
  </r>
  <r>
    <n v="71"/>
    <s v="VIETNAM"/>
    <x v="0"/>
    <x v="0"/>
    <x v="2"/>
    <x v="4"/>
    <x v="3"/>
    <x v="0"/>
    <x v="0"/>
    <x v="10"/>
    <x v="1"/>
    <n v="2700"/>
    <n v="567"/>
    <m/>
    <n v="800"/>
    <n v="226.79999999999998"/>
    <m/>
    <n v="175"/>
    <n v="149.79999999999998"/>
    <n v="0"/>
    <n v="131.79166666666666"/>
    <n v="0.75309523809523804"/>
    <n v="0.4"/>
    <m/>
    <n v="0.3125"/>
    <n v="1002"/>
    <n v="0.8"/>
    <m/>
    <m/>
    <m/>
    <m/>
    <m/>
    <m/>
    <n v="109.66666666666666"/>
    <n v="22"/>
    <n v="19"/>
    <n v="19"/>
    <m/>
    <m/>
    <m/>
    <m/>
    <m/>
    <n v="100"/>
    <n v="100"/>
    <s v="1 PG"/>
  </r>
  <r>
    <n v="72"/>
    <s v="VIETNAM"/>
    <x v="0"/>
    <x v="0"/>
    <x v="2"/>
    <x v="4"/>
    <x v="3"/>
    <x v="0"/>
    <x v="0"/>
    <x v="32"/>
    <x v="1"/>
    <n v="2700"/>
    <n v="567"/>
    <m/>
    <n v="464"/>
    <n v="226.79999999999998"/>
    <m/>
    <n v="158"/>
    <n v="149.79999999999998"/>
    <n v="0"/>
    <n v="109.91666666666667"/>
    <n v="0.69567510548523215"/>
    <n v="0.4"/>
    <m/>
    <n v="0.48645320197044339"/>
    <n v="834"/>
    <n v="0.8"/>
    <m/>
    <m/>
    <m/>
    <m/>
    <m/>
    <m/>
    <n v="102.16666666666667"/>
    <n v="9"/>
    <m/>
    <n v="11"/>
    <m/>
    <m/>
    <m/>
    <m/>
    <m/>
    <n v="100"/>
    <n v="100"/>
    <s v="1 PG"/>
  </r>
  <r>
    <n v="73"/>
    <s v="VIETNAM"/>
    <x v="0"/>
    <x v="0"/>
    <x v="2"/>
    <x v="4"/>
    <x v="3"/>
    <x v="0"/>
    <x v="1"/>
    <x v="11"/>
    <x v="1"/>
    <n v="2700"/>
    <n v="567"/>
    <m/>
    <n v="368"/>
    <n v="226.79999999999998"/>
    <m/>
    <n v="175"/>
    <n v="149.79999999999998"/>
    <n v="0"/>
    <n v="133.83333333333331"/>
    <n v="0.76476190476190464"/>
    <n v="0.4"/>
    <m/>
    <n v="0.67934782608695665"/>
    <n v="610"/>
    <n v="0.75"/>
    <m/>
    <m/>
    <m/>
    <m/>
    <m/>
    <m/>
    <n v="123.83333333333333"/>
    <n v="4"/>
    <m/>
    <n v="18"/>
    <m/>
    <m/>
    <m/>
    <m/>
    <m/>
    <n v="100"/>
    <n v="100"/>
    <s v="1 PG"/>
  </r>
  <r>
    <n v="74"/>
    <s v="VIETNAM"/>
    <x v="0"/>
    <x v="0"/>
    <x v="2"/>
    <x v="4"/>
    <x v="0"/>
    <x v="0"/>
    <x v="0"/>
    <x v="0"/>
    <x v="0"/>
    <n v="1200"/>
    <n v="336"/>
    <m/>
    <n v="224"/>
    <n v="134.39999999999998"/>
    <m/>
    <n v="56"/>
    <n v="88.899999999999991"/>
    <n v="0"/>
    <n v="42.5"/>
    <n v="0.7589285714285714"/>
    <n v="0.4"/>
    <m/>
    <n v="0.35714285714285721"/>
    <n v="294"/>
    <n v="0.75"/>
    <m/>
    <m/>
    <m/>
    <m/>
    <m/>
    <m/>
    <n v="42.5"/>
    <m/>
    <m/>
    <m/>
    <m/>
    <m/>
    <m/>
    <m/>
    <m/>
    <n v="100"/>
    <n v="100"/>
    <s v="1 PG"/>
  </r>
  <r>
    <n v="75"/>
    <s v="VIETNAM"/>
    <x v="0"/>
    <x v="0"/>
    <x v="2"/>
    <x v="4"/>
    <x v="0"/>
    <x v="0"/>
    <x v="0"/>
    <x v="1"/>
    <x v="0"/>
    <n v="1200"/>
    <n v="336"/>
    <m/>
    <n v="320"/>
    <n v="134.39999999999998"/>
    <m/>
    <n v="57"/>
    <n v="88.899999999999991"/>
    <n v="0"/>
    <n v="39.083333333333336"/>
    <n v="0.6856725146198831"/>
    <n v="0.4"/>
    <m/>
    <n v="0.2544642857142857"/>
    <n v="844"/>
    <n v="0.65"/>
    <m/>
    <m/>
    <m/>
    <m/>
    <m/>
    <m/>
    <n v="35.833333333333336"/>
    <n v="1"/>
    <m/>
    <n v="6"/>
    <m/>
    <m/>
    <m/>
    <m/>
    <m/>
    <n v="100"/>
    <n v="100"/>
    <s v="1 PG"/>
  </r>
  <r>
    <n v="76"/>
    <s v="VIETNAM"/>
    <x v="0"/>
    <x v="0"/>
    <x v="2"/>
    <x v="4"/>
    <x v="0"/>
    <x v="0"/>
    <x v="0"/>
    <x v="12"/>
    <x v="0"/>
    <n v="1200"/>
    <n v="336"/>
    <m/>
    <n v="368"/>
    <n v="134.39999999999998"/>
    <m/>
    <n v="44"/>
    <n v="88.899999999999991"/>
    <n v="0"/>
    <n v="35"/>
    <n v="0.79545454545454541"/>
    <n v="0.4"/>
    <m/>
    <n v="0.17080745341614909"/>
    <n v="430"/>
    <n v="0.7"/>
    <m/>
    <m/>
    <m/>
    <m/>
    <m/>
    <m/>
    <n v="31.5"/>
    <n v="0"/>
    <m/>
    <n v="7"/>
    <m/>
    <m/>
    <m/>
    <m/>
    <m/>
    <n v="100"/>
    <n v="100"/>
    <s v="1 PG"/>
  </r>
  <r>
    <n v="77"/>
    <s v="VIETNAM"/>
    <x v="0"/>
    <x v="0"/>
    <x v="2"/>
    <x v="4"/>
    <x v="0"/>
    <x v="0"/>
    <x v="0"/>
    <x v="13"/>
    <x v="0"/>
    <n v="1200"/>
    <n v="336"/>
    <m/>
    <n v="448"/>
    <n v="134.39999999999998"/>
    <m/>
    <n v="69"/>
    <n v="88.899999999999991"/>
    <n v="0"/>
    <n v="43.666666666666664"/>
    <n v="0.63285024154589364"/>
    <n v="0.4"/>
    <m/>
    <n v="0.22002551020408165"/>
    <n v="534"/>
    <n v="0.75"/>
    <m/>
    <m/>
    <m/>
    <m/>
    <m/>
    <m/>
    <n v="42.666666666666664"/>
    <n v="2"/>
    <m/>
    <n v="1"/>
    <m/>
    <m/>
    <m/>
    <m/>
    <m/>
    <n v="100"/>
    <n v="100"/>
    <s v="1 PG"/>
  </r>
  <r>
    <n v="78"/>
    <s v="VIETNAM"/>
    <x v="0"/>
    <x v="0"/>
    <x v="2"/>
    <x v="4"/>
    <x v="0"/>
    <x v="0"/>
    <x v="0"/>
    <x v="2"/>
    <x v="0"/>
    <n v="1200"/>
    <n v="336"/>
    <m/>
    <n v="240"/>
    <n v="134.39999999999998"/>
    <m/>
    <n v="37"/>
    <n v="88.899999999999991"/>
    <n v="0"/>
    <n v="24.916666666666668"/>
    <n v="0.67342342342342343"/>
    <n v="0.4"/>
    <m/>
    <n v="0.22023809523809523"/>
    <n v="414"/>
    <n v="0.7"/>
    <m/>
    <m/>
    <m/>
    <m/>
    <m/>
    <m/>
    <n v="22.666666666666668"/>
    <n v="5"/>
    <m/>
    <n v="2"/>
    <m/>
    <m/>
    <m/>
    <m/>
    <m/>
    <n v="100"/>
    <n v="100"/>
    <s v="1 PG"/>
  </r>
  <r>
    <n v="79"/>
    <s v="VIETNAM"/>
    <x v="0"/>
    <x v="0"/>
    <x v="2"/>
    <x v="4"/>
    <x v="0"/>
    <x v="0"/>
    <x v="0"/>
    <x v="14"/>
    <x v="0"/>
    <n v="1200"/>
    <n v="336"/>
    <m/>
    <n v="272"/>
    <n v="134.39999999999998"/>
    <m/>
    <n v="48"/>
    <n v="88.899999999999991"/>
    <n v="0"/>
    <n v="22.5"/>
    <n v="0.46875"/>
    <n v="0.4"/>
    <m/>
    <n v="0.2521008403361345"/>
    <n v="298"/>
    <n v="0.7"/>
    <m/>
    <m/>
    <m/>
    <m/>
    <m/>
    <m/>
    <n v="22.5"/>
    <m/>
    <m/>
    <m/>
    <m/>
    <m/>
    <m/>
    <m/>
    <m/>
    <n v="100"/>
    <n v="100"/>
    <s v="1 PG"/>
  </r>
  <r>
    <n v="80"/>
    <s v="VIETNAM"/>
    <x v="0"/>
    <x v="0"/>
    <x v="2"/>
    <x v="4"/>
    <x v="0"/>
    <x v="0"/>
    <x v="0"/>
    <x v="15"/>
    <x v="0"/>
    <n v="1200"/>
    <n v="336"/>
    <m/>
    <n v="368"/>
    <n v="134.39999999999998"/>
    <m/>
    <n v="44"/>
    <n v="88.899999999999991"/>
    <n v="0"/>
    <n v="34"/>
    <n v="0.77272727272727271"/>
    <n v="0.4"/>
    <m/>
    <n v="0.17080745341614909"/>
    <n v="430"/>
    <n v="0.7"/>
    <m/>
    <m/>
    <m/>
    <m/>
    <m/>
    <m/>
    <n v="31.5"/>
    <n v="0"/>
    <m/>
    <n v="5"/>
    <m/>
    <m/>
    <m/>
    <m/>
    <m/>
    <n v="100"/>
    <n v="100"/>
    <s v="1 PG"/>
  </r>
  <r>
    <n v="81"/>
    <s v="VIETNAM"/>
    <x v="0"/>
    <x v="0"/>
    <x v="2"/>
    <x v="4"/>
    <x v="0"/>
    <x v="0"/>
    <x v="0"/>
    <x v="16"/>
    <x v="0"/>
    <n v="1200"/>
    <n v="336"/>
    <m/>
    <n v="208"/>
    <n v="134.39999999999998"/>
    <m/>
    <n v="24"/>
    <n v="88.899999999999991"/>
    <n v="0"/>
    <n v="10.583333333333332"/>
    <n v="0.44097222222222215"/>
    <n v="0.4"/>
    <m/>
    <n v="0.16483516483516483"/>
    <n v="219"/>
    <n v="0.75"/>
    <m/>
    <m/>
    <m/>
    <m/>
    <m/>
    <m/>
    <n v="6.333333333333333"/>
    <n v="5"/>
    <m/>
    <n v="6"/>
    <m/>
    <m/>
    <m/>
    <m/>
    <m/>
    <n v="100"/>
    <n v="100"/>
    <s v="1 PG"/>
  </r>
  <r>
    <n v="82"/>
    <s v="VIETNAM"/>
    <x v="0"/>
    <x v="0"/>
    <x v="2"/>
    <x v="4"/>
    <x v="0"/>
    <x v="0"/>
    <x v="0"/>
    <x v="3"/>
    <x v="0"/>
    <n v="1200"/>
    <n v="336"/>
    <m/>
    <n v="320"/>
    <n v="134.39999999999998"/>
    <m/>
    <n v="33"/>
    <n v="88.899999999999991"/>
    <n v="0"/>
    <n v="20.25"/>
    <n v="0.61363636363636365"/>
    <n v="0.4"/>
    <m/>
    <n v="0.14732142857142858"/>
    <n v="421"/>
    <n v="0.7"/>
    <m/>
    <m/>
    <m/>
    <m/>
    <m/>
    <m/>
    <n v="16"/>
    <n v="9"/>
    <m/>
    <n v="4"/>
    <m/>
    <m/>
    <m/>
    <m/>
    <m/>
    <n v="100"/>
    <n v="100"/>
    <s v="1 PG"/>
  </r>
  <r>
    <n v="83"/>
    <s v="VIETNAM"/>
    <x v="0"/>
    <x v="0"/>
    <x v="2"/>
    <x v="4"/>
    <x v="0"/>
    <x v="0"/>
    <x v="1"/>
    <x v="17"/>
    <x v="0"/>
    <n v="1200"/>
    <n v="336"/>
    <m/>
    <n v="272"/>
    <n v="134.39999999999998"/>
    <m/>
    <n v="62"/>
    <n v="88.899999999999991"/>
    <n v="0"/>
    <n v="41.166666666666664"/>
    <n v="0.66397849462365588"/>
    <n v="0.4"/>
    <m/>
    <n v="0.3256302521008404"/>
    <n v="310"/>
    <n v="0.75"/>
    <m/>
    <m/>
    <m/>
    <m/>
    <m/>
    <m/>
    <n v="35.666666666666664"/>
    <n v="16"/>
    <m/>
    <n v="3"/>
    <m/>
    <m/>
    <m/>
    <m/>
    <m/>
    <n v="100"/>
    <n v="100"/>
    <s v="1 PG"/>
  </r>
  <r>
    <n v="84"/>
    <s v="VIETNAM"/>
    <x v="0"/>
    <x v="0"/>
    <x v="2"/>
    <x v="4"/>
    <x v="0"/>
    <x v="0"/>
    <x v="1"/>
    <x v="4"/>
    <x v="0"/>
    <n v="1200"/>
    <n v="336"/>
    <m/>
    <n v="304"/>
    <n v="134.39999999999998"/>
    <m/>
    <n v="73"/>
    <n v="88.899999999999991"/>
    <n v="0"/>
    <n v="30.666666666666668"/>
    <n v="0.42009132420091327"/>
    <n v="0.4"/>
    <m/>
    <n v="0.34304511278195493"/>
    <n v="750"/>
    <n v="0.65"/>
    <m/>
    <m/>
    <m/>
    <m/>
    <m/>
    <m/>
    <n v="25.666666666666668"/>
    <n v="8"/>
    <m/>
    <n v="6"/>
    <m/>
    <m/>
    <m/>
    <m/>
    <m/>
    <n v="100"/>
    <n v="100"/>
    <s v="1 PG"/>
  </r>
  <r>
    <n v="85"/>
    <s v="VIETNAM"/>
    <x v="0"/>
    <x v="0"/>
    <x v="2"/>
    <x v="4"/>
    <x v="0"/>
    <x v="0"/>
    <x v="4"/>
    <x v="18"/>
    <x v="0"/>
    <n v="1200"/>
    <n v="336"/>
    <m/>
    <n v="160"/>
    <n v="134.39999999999998"/>
    <m/>
    <n v="53"/>
    <n v="88.899999999999991"/>
    <n v="0"/>
    <n v="57"/>
    <n v="1.0754716981132075"/>
    <n v="0.4"/>
    <m/>
    <n v="0.4732142857142857"/>
    <n v="256"/>
    <n v="0.65"/>
    <m/>
    <m/>
    <m/>
    <m/>
    <m/>
    <m/>
    <n v="50"/>
    <n v="8"/>
    <n v="4"/>
    <n v="7"/>
    <m/>
    <m/>
    <m/>
    <m/>
    <m/>
    <n v="100"/>
    <n v="100"/>
    <s v="1 PG"/>
  </r>
  <r>
    <n v="86"/>
    <s v="VIETNAM"/>
    <x v="0"/>
    <x v="0"/>
    <x v="2"/>
    <x v="4"/>
    <x v="0"/>
    <x v="0"/>
    <x v="4"/>
    <x v="19"/>
    <x v="0"/>
    <n v="1200"/>
    <n v="336"/>
    <m/>
    <n v="304"/>
    <n v="134.39999999999998"/>
    <m/>
    <n v="80"/>
    <n v="88.899999999999991"/>
    <n v="0"/>
    <n v="54.833333333333336"/>
    <n v="0.68541666666666667"/>
    <n v="0.4"/>
    <m/>
    <n v="0.37593984962406019"/>
    <n v="275"/>
    <n v="0.7"/>
    <m/>
    <m/>
    <m/>
    <m/>
    <m/>
    <m/>
    <n v="53.833333333333336"/>
    <m/>
    <m/>
    <n v="2"/>
    <m/>
    <m/>
    <m/>
    <m/>
    <m/>
    <n v="100"/>
    <n v="100"/>
    <s v="1 PG"/>
  </r>
  <r>
    <n v="87"/>
    <s v="VIETNAM"/>
    <x v="0"/>
    <x v="0"/>
    <x v="2"/>
    <x v="4"/>
    <x v="0"/>
    <x v="0"/>
    <x v="3"/>
    <x v="6"/>
    <x v="0"/>
    <n v="1200"/>
    <n v="336"/>
    <m/>
    <n v="288"/>
    <n v="134.39999999999998"/>
    <m/>
    <n v="8"/>
    <n v="88.899999999999991"/>
    <n v="0"/>
    <n v="5"/>
    <n v="0.625"/>
    <n v="0.4"/>
    <m/>
    <n v="3.968253968253968E-2"/>
    <n v="400"/>
    <n v="0.65"/>
    <m/>
    <m/>
    <m/>
    <m/>
    <m/>
    <m/>
    <m/>
    <n v="6"/>
    <m/>
    <n v="7"/>
    <m/>
    <m/>
    <m/>
    <m/>
    <m/>
    <n v="100"/>
    <n v="100"/>
    <s v="1 PG"/>
  </r>
  <r>
    <n v="88"/>
    <s v="VIETNAM"/>
    <x v="0"/>
    <x v="0"/>
    <x v="2"/>
    <x v="4"/>
    <x v="0"/>
    <x v="0"/>
    <x v="2"/>
    <x v="5"/>
    <x v="0"/>
    <n v="1200"/>
    <n v="336"/>
    <m/>
    <n v="288"/>
    <n v="134.39999999999998"/>
    <m/>
    <n v="61"/>
    <n v="88.899999999999991"/>
    <n v="0"/>
    <n v="35.166666666666664"/>
    <n v="0.57650273224043713"/>
    <n v="0.4"/>
    <m/>
    <n v="0.30257936507936511"/>
    <n v="297"/>
    <n v="0.65"/>
    <m/>
    <m/>
    <m/>
    <m/>
    <m/>
    <m/>
    <n v="33.166666666666664"/>
    <n v="2"/>
    <m/>
    <n v="3"/>
    <m/>
    <m/>
    <m/>
    <m/>
    <m/>
    <n v="100"/>
    <n v="100"/>
    <s v="1 PG"/>
  </r>
  <r>
    <n v="89"/>
    <s v="VIETNAM"/>
    <x v="0"/>
    <x v="0"/>
    <x v="2"/>
    <x v="4"/>
    <x v="4"/>
    <x v="0"/>
    <x v="0"/>
    <x v="33"/>
    <x v="0"/>
    <n v="1000"/>
    <n v="280"/>
    <m/>
    <n v="240"/>
    <n v="112"/>
    <m/>
    <n v="39"/>
    <n v="74.199999999999989"/>
    <n v="0"/>
    <n v="18"/>
    <n v="0.46153846153846156"/>
    <n v="0.4"/>
    <m/>
    <n v="0.23214285714285715"/>
    <n v="250"/>
    <n v="0.65"/>
    <m/>
    <m/>
    <m/>
    <m/>
    <m/>
    <m/>
    <m/>
    <n v="10"/>
    <m/>
    <n v="31"/>
    <m/>
    <m/>
    <m/>
    <m/>
    <m/>
    <n v="100"/>
    <n v="100"/>
    <s v="1 PG"/>
  </r>
  <r>
    <n v="90"/>
    <s v="VIETNAM"/>
    <x v="0"/>
    <x v="0"/>
    <x v="2"/>
    <x v="4"/>
    <x v="4"/>
    <x v="0"/>
    <x v="0"/>
    <x v="34"/>
    <x v="0"/>
    <n v="1000"/>
    <n v="280"/>
    <m/>
    <n v="114"/>
    <n v="112"/>
    <m/>
    <n v="6"/>
    <n v="74.199999999999989"/>
    <n v="0"/>
    <n v="4.833333333333333"/>
    <n v="0.80555555555555547"/>
    <n v="0.4"/>
    <m/>
    <n v="7.5187969924812026E-2"/>
    <n v="11"/>
    <n v="0.65"/>
    <m/>
    <m/>
    <m/>
    <m/>
    <m/>
    <m/>
    <n v="4.833333333333333"/>
    <m/>
    <m/>
    <m/>
    <m/>
    <m/>
    <m/>
    <m/>
    <m/>
    <n v="100"/>
    <n v="100"/>
    <s v="1 PG"/>
  </r>
  <r>
    <n v="91"/>
    <s v="VIETNAM"/>
    <x v="0"/>
    <x v="0"/>
    <x v="2"/>
    <x v="4"/>
    <x v="4"/>
    <x v="0"/>
    <x v="0"/>
    <x v="35"/>
    <x v="0"/>
    <n v="1000"/>
    <n v="280"/>
    <m/>
    <n v="224"/>
    <n v="112"/>
    <m/>
    <n v="37"/>
    <n v="74.199999999999989"/>
    <n v="0"/>
    <n v="20.333333333333332"/>
    <n v="0.54954954954954949"/>
    <n v="0.4"/>
    <m/>
    <n v="0.23596938775510207"/>
    <n v="443"/>
    <n v="0.65"/>
    <m/>
    <m/>
    <m/>
    <m/>
    <m/>
    <m/>
    <n v="17.833333333333332"/>
    <n v="6"/>
    <m/>
    <n v="2"/>
    <m/>
    <m/>
    <m/>
    <m/>
    <m/>
    <n v="100"/>
    <n v="100"/>
    <s v="1 PG"/>
  </r>
  <r>
    <n v="92"/>
    <s v="VIETNAM"/>
    <x v="0"/>
    <x v="0"/>
    <x v="2"/>
    <x v="4"/>
    <x v="4"/>
    <x v="0"/>
    <x v="0"/>
    <x v="36"/>
    <x v="0"/>
    <n v="1000"/>
    <n v="280"/>
    <m/>
    <n v="272"/>
    <n v="112"/>
    <m/>
    <n v="29"/>
    <n v="74.199999999999989"/>
    <n v="0"/>
    <n v="16.5"/>
    <n v="0.56896551724137934"/>
    <n v="0.4"/>
    <m/>
    <n v="0.15231092436974791"/>
    <n v="337"/>
    <n v="0.7"/>
    <m/>
    <m/>
    <m/>
    <m/>
    <m/>
    <m/>
    <n v="11"/>
    <m/>
    <m/>
    <n v="11"/>
    <m/>
    <m/>
    <m/>
    <m/>
    <m/>
    <n v="100"/>
    <n v="100"/>
    <s v="1 PG"/>
  </r>
  <r>
    <n v="93"/>
    <s v="VIETNAM"/>
    <x v="0"/>
    <x v="0"/>
    <x v="2"/>
    <x v="4"/>
    <x v="4"/>
    <x v="0"/>
    <x v="0"/>
    <x v="37"/>
    <x v="0"/>
    <n v="1000"/>
    <n v="280"/>
    <m/>
    <n v="272"/>
    <n v="112"/>
    <m/>
    <n v="22"/>
    <n v="74.199999999999989"/>
    <n v="0"/>
    <n v="8.4166666666666679"/>
    <n v="0.38257575757575762"/>
    <n v="0.4"/>
    <m/>
    <n v="0.11554621848739498"/>
    <n v="258"/>
    <n v="0.7"/>
    <m/>
    <m/>
    <m/>
    <m/>
    <m/>
    <m/>
    <n v="5.166666666666667"/>
    <n v="5"/>
    <m/>
    <n v="4"/>
    <m/>
    <m/>
    <m/>
    <m/>
    <m/>
    <n v="100"/>
    <n v="100"/>
    <s v="1 PG"/>
  </r>
  <r>
    <n v="94"/>
    <s v="VIETNAM"/>
    <x v="0"/>
    <x v="0"/>
    <x v="2"/>
    <x v="4"/>
    <x v="4"/>
    <x v="0"/>
    <x v="0"/>
    <x v="38"/>
    <x v="0"/>
    <n v="1000"/>
    <n v="280"/>
    <m/>
    <n v="128"/>
    <n v="112"/>
    <m/>
    <n v="20"/>
    <n v="74.199999999999989"/>
    <n v="0"/>
    <n v="10.416666666666666"/>
    <n v="0.52083333333333326"/>
    <n v="0.4"/>
    <m/>
    <n v="0.22321428571428573"/>
    <n v="250"/>
    <n v="0.7"/>
    <m/>
    <m/>
    <m/>
    <m/>
    <m/>
    <m/>
    <n v="3.6666666666666665"/>
    <n v="1"/>
    <m/>
    <n v="13"/>
    <m/>
    <m/>
    <m/>
    <m/>
    <m/>
    <n v="100"/>
    <n v="100"/>
    <s v="1 PG"/>
  </r>
  <r>
    <n v="95"/>
    <s v="VIETNAM"/>
    <x v="0"/>
    <x v="0"/>
    <x v="2"/>
    <x v="4"/>
    <x v="4"/>
    <x v="0"/>
    <x v="0"/>
    <x v="39"/>
    <x v="0"/>
    <n v="1000"/>
    <n v="280"/>
    <m/>
    <n v="240"/>
    <n v="112"/>
    <m/>
    <n v="37"/>
    <n v="74.199999999999989"/>
    <n v="0"/>
    <n v="32.666666666666671"/>
    <n v="0.88288288288288297"/>
    <n v="0.4"/>
    <m/>
    <n v="0.22023809523809523"/>
    <n v="450"/>
    <n v="0.65"/>
    <m/>
    <m/>
    <m/>
    <m/>
    <m/>
    <m/>
    <n v="18.666666666666668"/>
    <n v="10"/>
    <n v="12"/>
    <n v="14"/>
    <m/>
    <m/>
    <m/>
    <m/>
    <m/>
    <n v="100"/>
    <n v="100"/>
    <s v="1 PG"/>
  </r>
  <r>
    <n v="96"/>
    <s v="VIETNAM"/>
    <x v="0"/>
    <x v="0"/>
    <x v="2"/>
    <x v="4"/>
    <x v="4"/>
    <x v="0"/>
    <x v="0"/>
    <x v="40"/>
    <x v="0"/>
    <n v="1000"/>
    <n v="280"/>
    <m/>
    <n v="176"/>
    <n v="112"/>
    <m/>
    <n v="26"/>
    <n v="74.199999999999989"/>
    <n v="0"/>
    <n v="10.958333333333332"/>
    <n v="0.42147435897435892"/>
    <n v="0.4"/>
    <m/>
    <n v="0.21103896103896105"/>
    <n v="310"/>
    <n v="0.7"/>
    <m/>
    <m/>
    <m/>
    <m/>
    <m/>
    <m/>
    <n v="6.833333333333333"/>
    <n v="2"/>
    <n v="7"/>
    <n v="2"/>
    <m/>
    <m/>
    <m/>
    <m/>
    <m/>
    <n v="100"/>
    <n v="100"/>
    <s v="1 PG"/>
  </r>
  <r>
    <n v="97"/>
    <s v="VIETNAM"/>
    <x v="0"/>
    <x v="0"/>
    <x v="2"/>
    <x v="4"/>
    <x v="4"/>
    <x v="0"/>
    <x v="0"/>
    <x v="41"/>
    <x v="0"/>
    <n v="1000"/>
    <n v="280"/>
    <m/>
    <n v="176"/>
    <n v="112"/>
    <m/>
    <n v="99"/>
    <n v="74.199999999999989"/>
    <n v="0"/>
    <n v="44.583333333333329"/>
    <n v="0.45033670033670031"/>
    <n v="0.4"/>
    <m/>
    <n v="0.8035714285714286"/>
    <n v="162"/>
    <n v="0.7"/>
    <m/>
    <m/>
    <m/>
    <m/>
    <m/>
    <m/>
    <n v="26.333333333333332"/>
    <n v="11"/>
    <n v="12"/>
    <n v="22"/>
    <m/>
    <m/>
    <m/>
    <m/>
    <m/>
    <n v="100"/>
    <n v="100"/>
    <s v="1 PG"/>
  </r>
  <r>
    <n v="98"/>
    <s v="VIETNAM"/>
    <x v="0"/>
    <x v="0"/>
    <x v="2"/>
    <x v="4"/>
    <x v="5"/>
    <x v="0"/>
    <x v="0"/>
    <x v="42"/>
    <x v="1"/>
    <n v="1500"/>
    <n v="350"/>
    <m/>
    <n v="368"/>
    <n v="112"/>
    <m/>
    <n v="28"/>
    <n v="74.199999999999989"/>
    <n v="0"/>
    <n v="20.666666666666668"/>
    <n v="0.73809523809523814"/>
    <n v="0.4"/>
    <m/>
    <n v="0.10869565217391305"/>
    <n v="209"/>
    <n v="0.75"/>
    <m/>
    <m/>
    <m/>
    <m/>
    <m/>
    <m/>
    <n v="17.166666666666668"/>
    <m/>
    <m/>
    <n v="7"/>
    <m/>
    <m/>
    <m/>
    <m/>
    <m/>
    <n v="100"/>
    <n v="100"/>
    <s v="1 PG"/>
  </r>
  <r>
    <n v="99"/>
    <s v="VIETNAM"/>
    <x v="0"/>
    <x v="0"/>
    <x v="2"/>
    <x v="4"/>
    <x v="5"/>
    <x v="0"/>
    <x v="0"/>
    <x v="43"/>
    <x v="1"/>
    <n v="1500"/>
    <n v="350"/>
    <m/>
    <n v="256"/>
    <n v="112"/>
    <m/>
    <n v="48"/>
    <n v="74.199999999999989"/>
    <n v="0"/>
    <n v="30.833333333333332"/>
    <n v="0.64236111111111105"/>
    <n v="0.4"/>
    <m/>
    <n v="0.26785714285714285"/>
    <n v="357"/>
    <n v="0.75"/>
    <m/>
    <m/>
    <m/>
    <m/>
    <m/>
    <m/>
    <n v="25.333333333333332"/>
    <n v="10"/>
    <m/>
    <n v="6"/>
    <m/>
    <m/>
    <m/>
    <m/>
    <m/>
    <n v="100"/>
    <n v="100"/>
    <s v="1 PG"/>
  </r>
  <r>
    <n v="100"/>
    <s v="VIETNAM"/>
    <x v="0"/>
    <x v="0"/>
    <x v="2"/>
    <x v="4"/>
    <x v="5"/>
    <x v="0"/>
    <x v="0"/>
    <x v="44"/>
    <x v="1"/>
    <n v="1500"/>
    <n v="350"/>
    <m/>
    <n v="288"/>
    <n v="112"/>
    <m/>
    <n v="37"/>
    <n v="74.199999999999989"/>
    <n v="0"/>
    <n v="14.583333333333334"/>
    <n v="0.39414414414414417"/>
    <n v="0.4"/>
    <m/>
    <n v="0.18353174603174605"/>
    <n v="598"/>
    <n v="0.75"/>
    <m/>
    <m/>
    <m/>
    <m/>
    <m/>
    <m/>
    <n v="3.3333333333333335"/>
    <n v="9"/>
    <m/>
    <n v="18"/>
    <m/>
    <m/>
    <m/>
    <m/>
    <m/>
    <n v="100"/>
    <n v="100"/>
    <s v="1 PG"/>
  </r>
  <r>
    <n v="101"/>
    <s v="VIETNAM"/>
    <x v="0"/>
    <x v="0"/>
    <x v="2"/>
    <x v="4"/>
    <x v="5"/>
    <x v="0"/>
    <x v="0"/>
    <x v="45"/>
    <x v="1"/>
    <n v="1500"/>
    <n v="350"/>
    <m/>
    <n v="208"/>
    <n v="112"/>
    <m/>
    <n v="60"/>
    <n v="74.199999999999989"/>
    <n v="0"/>
    <n v="27"/>
    <n v="0.45"/>
    <n v="0.4"/>
    <m/>
    <n v="0.41208791208791212"/>
    <n v="224"/>
    <n v="0.7"/>
    <m/>
    <m/>
    <m/>
    <m/>
    <m/>
    <m/>
    <n v="0"/>
    <n v="12"/>
    <m/>
    <n v="48"/>
    <m/>
    <m/>
    <m/>
    <m/>
    <m/>
    <n v="100"/>
    <n v="100"/>
    <s v="1 PG"/>
  </r>
  <r>
    <n v="102"/>
    <s v="VIETNAM"/>
    <x v="0"/>
    <x v="0"/>
    <x v="2"/>
    <x v="4"/>
    <x v="6"/>
    <x v="0"/>
    <x v="0"/>
    <x v="46"/>
    <x v="1"/>
    <n v="1250"/>
    <n v="350"/>
    <m/>
    <n v="224"/>
    <n v="140"/>
    <m/>
    <n v="56"/>
    <n v="92.399999999999991"/>
    <n v="0"/>
    <n v="44.166666666666664"/>
    <n v="0.78869047619047616"/>
    <n v="0.4"/>
    <m/>
    <n v="0.35714285714285721"/>
    <n v="294"/>
    <n v="0.8"/>
    <m/>
    <m/>
    <m/>
    <m/>
    <m/>
    <m/>
    <n v="44.166666666666664"/>
    <m/>
    <m/>
    <m/>
    <m/>
    <m/>
    <m/>
    <m/>
    <m/>
    <n v="100"/>
    <n v="100"/>
    <s v="1 PG"/>
  </r>
  <r>
    <n v="103"/>
    <s v="VIETNAM"/>
    <x v="0"/>
    <x v="0"/>
    <x v="2"/>
    <x v="4"/>
    <x v="6"/>
    <x v="0"/>
    <x v="0"/>
    <x v="47"/>
    <x v="1"/>
    <n v="1250"/>
    <n v="350"/>
    <m/>
    <n v="320"/>
    <n v="140"/>
    <m/>
    <n v="26"/>
    <n v="92.399999999999991"/>
    <n v="0"/>
    <n v="10.5"/>
    <n v="0.40384615384615385"/>
    <n v="0.4"/>
    <m/>
    <n v="0.11607142857142858"/>
    <n v="372"/>
    <n v="0.65"/>
    <m/>
    <m/>
    <m/>
    <m/>
    <m/>
    <m/>
    <n v="10.5"/>
    <m/>
    <m/>
    <m/>
    <m/>
    <m/>
    <m/>
    <m/>
    <m/>
    <n v="100"/>
    <n v="100"/>
    <s v="1 PG"/>
  </r>
  <r>
    <n v="104"/>
    <s v="VIETNAM"/>
    <x v="0"/>
    <x v="0"/>
    <x v="2"/>
    <x v="4"/>
    <x v="6"/>
    <x v="0"/>
    <x v="0"/>
    <x v="48"/>
    <x v="1"/>
    <n v="1250"/>
    <n v="350"/>
    <m/>
    <n v="368"/>
    <n v="140"/>
    <m/>
    <n v="36"/>
    <n v="92.399999999999991"/>
    <n v="0"/>
    <n v="13.625"/>
    <n v="0.37847222222222221"/>
    <n v="0.4"/>
    <m/>
    <n v="0.13975155279503107"/>
    <n v="366"/>
    <n v="0.65"/>
    <m/>
    <m/>
    <m/>
    <m/>
    <m/>
    <m/>
    <m/>
    <n v="2"/>
    <n v="31"/>
    <n v="3"/>
    <m/>
    <m/>
    <m/>
    <m/>
    <m/>
    <n v="100"/>
    <n v="100"/>
    <s v="1 PG"/>
  </r>
  <r>
    <n v="105"/>
    <s v="VIETNAM"/>
    <x v="0"/>
    <x v="0"/>
    <x v="2"/>
    <x v="4"/>
    <x v="6"/>
    <x v="0"/>
    <x v="1"/>
    <x v="49"/>
    <x v="1"/>
    <n v="1250"/>
    <n v="350"/>
    <m/>
    <n v="192"/>
    <n v="140"/>
    <m/>
    <n v="12"/>
    <n v="92.399999999999991"/>
    <n v="0"/>
    <n v="8.1666666666666661"/>
    <n v="0.68055555555555547"/>
    <n v="0.4"/>
    <m/>
    <n v="8.9285714285714302E-2"/>
    <n v="270"/>
    <n v="0.65"/>
    <m/>
    <m/>
    <m/>
    <m/>
    <m/>
    <m/>
    <n v="8.1666666666666661"/>
    <m/>
    <m/>
    <m/>
    <m/>
    <m/>
    <m/>
    <m/>
    <m/>
    <n v="100"/>
    <n v="100"/>
    <s v="1 PG"/>
  </r>
  <r>
    <n v="106"/>
    <s v="VIETNAM"/>
    <x v="0"/>
    <x v="0"/>
    <x v="2"/>
    <x v="4"/>
    <x v="6"/>
    <x v="0"/>
    <x v="4"/>
    <x v="50"/>
    <x v="1"/>
    <n v="1250"/>
    <n v="350"/>
    <m/>
    <n v="256"/>
    <n v="140"/>
    <m/>
    <n v="32"/>
    <n v="92.399999999999991"/>
    <n v="0"/>
    <n v="25.166666666666668"/>
    <n v="0.78645833333333337"/>
    <n v="0.4"/>
    <m/>
    <n v="0.17857142857142858"/>
    <n v="242"/>
    <n v="0.7"/>
    <m/>
    <m/>
    <m/>
    <m/>
    <m/>
    <m/>
    <n v="23.666666666666668"/>
    <n v="2"/>
    <m/>
    <n v="2"/>
    <m/>
    <m/>
    <m/>
    <m/>
    <m/>
    <n v="100"/>
    <n v="100"/>
    <s v="1 PG"/>
  </r>
  <r>
    <n v="107"/>
    <s v="VIETNAM"/>
    <x v="0"/>
    <x v="0"/>
    <x v="2"/>
    <x v="4"/>
    <x v="7"/>
    <x v="0"/>
    <x v="0"/>
    <x v="51"/>
    <x v="0"/>
    <n v="1000"/>
    <n v="280"/>
    <m/>
    <n v="208"/>
    <n v="112"/>
    <m/>
    <n v="23"/>
    <n v="74.199999999999989"/>
    <n v="0"/>
    <n v="11.958333333333334"/>
    <n v="0.51992753623188404"/>
    <n v="0.4"/>
    <m/>
    <n v="0.15796703296703296"/>
    <n v="216"/>
    <n v="0.75"/>
    <m/>
    <m/>
    <m/>
    <m/>
    <m/>
    <m/>
    <n v="8.3333333333333339"/>
    <n v="7"/>
    <n v="1"/>
    <n v="3"/>
    <m/>
    <m/>
    <m/>
    <m/>
    <m/>
    <n v="100"/>
    <n v="100"/>
    <s v="1 PG"/>
  </r>
  <r>
    <n v="108"/>
    <s v="VIETNAM"/>
    <x v="0"/>
    <x v="0"/>
    <x v="2"/>
    <x v="4"/>
    <x v="7"/>
    <x v="0"/>
    <x v="0"/>
    <x v="52"/>
    <x v="0"/>
    <n v="1000"/>
    <n v="280"/>
    <m/>
    <n v="208"/>
    <n v="112"/>
    <m/>
    <n v="15"/>
    <n v="74.199999999999989"/>
    <n v="0"/>
    <n v="7"/>
    <n v="0.46666666666666667"/>
    <n v="0.4"/>
    <m/>
    <n v="0.10302197802197803"/>
    <n v="311"/>
    <n v="0.65"/>
    <m/>
    <m/>
    <m/>
    <m/>
    <m/>
    <m/>
    <n v="7"/>
    <m/>
    <m/>
    <m/>
    <m/>
    <m/>
    <m/>
    <m/>
    <m/>
    <n v="100"/>
    <n v="100"/>
    <s v="1 PG"/>
  </r>
  <r>
    <n v="109"/>
    <s v="VIETNAM"/>
    <x v="0"/>
    <x v="0"/>
    <x v="2"/>
    <x v="4"/>
    <x v="7"/>
    <x v="0"/>
    <x v="0"/>
    <x v="53"/>
    <x v="0"/>
    <n v="1000"/>
    <n v="280"/>
    <m/>
    <n v="144"/>
    <n v="112"/>
    <m/>
    <n v="19"/>
    <n v="74.199999999999989"/>
    <n v="0"/>
    <n v="8"/>
    <n v="0.42105263157894735"/>
    <n v="0.4"/>
    <m/>
    <n v="0.18849206349206349"/>
    <n v="182"/>
    <n v="0.65"/>
    <m/>
    <m/>
    <m/>
    <m/>
    <m/>
    <m/>
    <m/>
    <m/>
    <n v="20"/>
    <n v="1"/>
    <m/>
    <m/>
    <m/>
    <m/>
    <m/>
    <n v="100"/>
    <n v="100"/>
    <s v="1 PG"/>
  </r>
  <r>
    <n v="110"/>
    <s v="VIETNAM"/>
    <x v="0"/>
    <x v="0"/>
    <x v="2"/>
    <x v="4"/>
    <x v="7"/>
    <x v="0"/>
    <x v="0"/>
    <x v="54"/>
    <x v="0"/>
    <n v="1000"/>
    <n v="280"/>
    <m/>
    <n v="256"/>
    <n v="112"/>
    <m/>
    <n v="19"/>
    <n v="74.199999999999989"/>
    <n v="0"/>
    <n v="12.083333333333334"/>
    <n v="0.63596491228070173"/>
    <n v="0.4"/>
    <m/>
    <n v="0.10602678571428573"/>
    <n v="599"/>
    <n v="0.7"/>
    <m/>
    <m/>
    <m/>
    <m/>
    <m/>
    <m/>
    <n v="10.333333333333334"/>
    <n v="3"/>
    <m/>
    <n v="2"/>
    <m/>
    <m/>
    <m/>
    <m/>
    <m/>
    <n v="100"/>
    <n v="100"/>
    <s v="1 PG"/>
  </r>
  <r>
    <n v="111"/>
    <s v="VIETNAM"/>
    <x v="0"/>
    <x v="0"/>
    <x v="2"/>
    <x v="4"/>
    <x v="7"/>
    <x v="0"/>
    <x v="0"/>
    <x v="55"/>
    <x v="0"/>
    <n v="1000"/>
    <n v="280"/>
    <m/>
    <n v="208"/>
    <n v="112"/>
    <m/>
    <n v="27"/>
    <n v="74.199999999999989"/>
    <n v="0"/>
    <n v="11.583333333333332"/>
    <n v="0.42901234567901231"/>
    <n v="0.4"/>
    <m/>
    <n v="0.18543956043956045"/>
    <n v="300"/>
    <n v="0.65"/>
    <m/>
    <m/>
    <m/>
    <m/>
    <m/>
    <m/>
    <n v="5.333333333333333"/>
    <n v="5"/>
    <m/>
    <n v="10"/>
    <m/>
    <m/>
    <m/>
    <m/>
    <m/>
    <n v="100"/>
    <n v="100"/>
    <s v="1 PG"/>
  </r>
  <r>
    <n v="112"/>
    <s v="VIETNAM"/>
    <x v="0"/>
    <x v="0"/>
    <x v="2"/>
    <x v="4"/>
    <x v="7"/>
    <x v="0"/>
    <x v="0"/>
    <x v="56"/>
    <x v="0"/>
    <n v="1000"/>
    <n v="280"/>
    <m/>
    <n v="112"/>
    <n v="112"/>
    <m/>
    <n v="11"/>
    <n v="74.199999999999989"/>
    <n v="0"/>
    <n v="3.75"/>
    <n v="0.34090909090909088"/>
    <n v="0.4"/>
    <m/>
    <n v="0.14030612244897961"/>
    <n v="131"/>
    <n v="0.65"/>
    <m/>
    <m/>
    <m/>
    <m/>
    <m/>
    <m/>
    <n v="1"/>
    <n v="11"/>
    <m/>
    <m/>
    <m/>
    <m/>
    <m/>
    <m/>
    <m/>
    <n v="100"/>
    <n v="100"/>
    <s v="1 PG"/>
  </r>
  <r>
    <n v="113"/>
    <s v="VIETNAM"/>
    <x v="0"/>
    <x v="0"/>
    <x v="2"/>
    <x v="4"/>
    <x v="7"/>
    <x v="0"/>
    <x v="0"/>
    <x v="57"/>
    <x v="0"/>
    <n v="1000"/>
    <n v="280"/>
    <m/>
    <n v="192"/>
    <n v="112"/>
    <m/>
    <n v="39"/>
    <n v="74.199999999999989"/>
    <n v="0"/>
    <n v="20.166666666666668"/>
    <n v="0.51709401709401714"/>
    <n v="0.4"/>
    <m/>
    <n v="0.29017857142857145"/>
    <n v="296"/>
    <n v="0.65"/>
    <m/>
    <m/>
    <m/>
    <m/>
    <m/>
    <m/>
    <n v="17.666666666666668"/>
    <n v="6"/>
    <m/>
    <n v="2"/>
    <m/>
    <m/>
    <m/>
    <m/>
    <m/>
    <n v="100"/>
    <n v="100"/>
    <s v="1 PG"/>
  </r>
  <r>
    <n v="114"/>
    <s v="VIETNAM"/>
    <x v="0"/>
    <x v="0"/>
    <x v="2"/>
    <x v="4"/>
    <x v="7"/>
    <x v="0"/>
    <x v="0"/>
    <x v="58"/>
    <x v="0"/>
    <n v="1000"/>
    <n v="280"/>
    <m/>
    <n v="192"/>
    <n v="112"/>
    <m/>
    <n v="34"/>
    <n v="74.199999999999989"/>
    <n v="0"/>
    <n v="14.5"/>
    <n v="0.4264705882352941"/>
    <n v="0.4"/>
    <m/>
    <n v="0.25297619047619052"/>
    <n v="199"/>
    <n v="0.65"/>
    <m/>
    <m/>
    <m/>
    <m/>
    <m/>
    <m/>
    <m/>
    <n v="3"/>
    <n v="2"/>
    <n v="26"/>
    <m/>
    <m/>
    <m/>
    <m/>
    <m/>
    <n v="100"/>
    <n v="100"/>
    <s v="1 PG"/>
  </r>
  <r>
    <n v="115"/>
    <s v="VIETNAM"/>
    <x v="0"/>
    <x v="0"/>
    <x v="2"/>
    <x v="4"/>
    <x v="7"/>
    <x v="0"/>
    <x v="1"/>
    <x v="59"/>
    <x v="0"/>
    <n v="1000"/>
    <n v="280"/>
    <m/>
    <n v="112"/>
    <n v="112"/>
    <m/>
    <n v="11"/>
    <n v="74.199999999999989"/>
    <n v="0"/>
    <n v="7.416666666666667"/>
    <n v="0.67424242424242431"/>
    <n v="0.4"/>
    <m/>
    <n v="0.14030612244897961"/>
    <n v="158"/>
    <n v="0.65"/>
    <m/>
    <m/>
    <m/>
    <m/>
    <m/>
    <m/>
    <n v="5.666666666666667"/>
    <n v="3"/>
    <m/>
    <n v="2"/>
    <m/>
    <m/>
    <m/>
    <m/>
    <m/>
    <n v="100"/>
    <n v="100"/>
    <s v="1 PG"/>
  </r>
  <r>
    <n v="116"/>
    <s v="VIETNAM"/>
    <x v="0"/>
    <x v="0"/>
    <x v="2"/>
    <x v="4"/>
    <x v="7"/>
    <x v="0"/>
    <x v="4"/>
    <x v="60"/>
    <x v="0"/>
    <n v="1000"/>
    <n v="280"/>
    <m/>
    <n v="192"/>
    <n v="112"/>
    <m/>
    <n v="17"/>
    <n v="74.199999999999989"/>
    <n v="0"/>
    <n v="15"/>
    <n v="0.88235294117647056"/>
    <n v="0.4"/>
    <m/>
    <n v="0.12648809523809526"/>
    <n v="236"/>
    <n v="0.65"/>
    <m/>
    <m/>
    <m/>
    <m/>
    <m/>
    <m/>
    <n v="13.5"/>
    <m/>
    <m/>
    <n v="3"/>
    <m/>
    <m/>
    <m/>
    <m/>
    <m/>
    <n v="100"/>
    <n v="100"/>
    <s v="1 PG"/>
  </r>
  <r>
    <n v="117"/>
    <s v="VIETNAM"/>
    <x v="1"/>
    <x v="0"/>
    <x v="2"/>
    <x v="4"/>
    <x v="0"/>
    <x v="0"/>
    <x v="5"/>
    <x v="61"/>
    <x v="0"/>
    <n v="1200"/>
    <n v="336"/>
    <m/>
    <n v="272"/>
    <n v="134.39999999999998"/>
    <m/>
    <n v="101"/>
    <n v="88.899999999999991"/>
    <n v="0"/>
    <n v="55.208333333333336"/>
    <n v="0.5466171617161717"/>
    <n v="0.4"/>
    <m/>
    <n v="0.53046218487394969"/>
    <n v="610"/>
    <n v="0.75"/>
    <m/>
    <m/>
    <m/>
    <m/>
    <m/>
    <m/>
    <n v="49.333333333333336"/>
    <n v="10"/>
    <n v="5"/>
    <n v="3"/>
    <m/>
    <m/>
    <m/>
    <m/>
    <m/>
    <n v="100"/>
    <n v="100"/>
    <s v="1 PG"/>
  </r>
  <r>
    <n v="118"/>
    <s v="VIETNAM"/>
    <x v="1"/>
    <x v="0"/>
    <x v="2"/>
    <x v="4"/>
    <x v="0"/>
    <x v="0"/>
    <x v="7"/>
    <x v="62"/>
    <x v="0"/>
    <n v="1200"/>
    <n v="336"/>
    <m/>
    <n v="240"/>
    <n v="134.39999999999998"/>
    <m/>
    <n v="25"/>
    <n v="88.899999999999991"/>
    <n v="0"/>
    <n v="9.1666666666666661"/>
    <n v="0.36666666666666664"/>
    <n v="0.4"/>
    <m/>
    <n v="0.14880952380952381"/>
    <n v="239"/>
    <n v="0.65"/>
    <m/>
    <m/>
    <m/>
    <m/>
    <m/>
    <m/>
    <n v="9.1666666666666661"/>
    <m/>
    <m/>
    <m/>
    <m/>
    <m/>
    <m/>
    <m/>
    <m/>
    <n v="100"/>
    <n v="100"/>
    <s v="1 PG"/>
  </r>
  <r>
    <n v="119"/>
    <s v="VIETNAM"/>
    <x v="1"/>
    <x v="0"/>
    <x v="2"/>
    <x v="4"/>
    <x v="7"/>
    <x v="0"/>
    <x v="7"/>
    <x v="63"/>
    <x v="0"/>
    <n v="1000"/>
    <n v="280"/>
    <m/>
    <n v="208"/>
    <n v="112"/>
    <m/>
    <n v="24"/>
    <n v="74.199999999999989"/>
    <n v="0"/>
    <n v="10.833333333333334"/>
    <n v="0.4513888888888889"/>
    <n v="0.4"/>
    <m/>
    <n v="0.16483516483516483"/>
    <n v="233"/>
    <n v="0.6"/>
    <m/>
    <m/>
    <m/>
    <m/>
    <m/>
    <m/>
    <n v="10.833333333333334"/>
    <m/>
    <m/>
    <m/>
    <m/>
    <m/>
    <m/>
    <m/>
    <m/>
    <n v="100"/>
    <n v="100"/>
    <s v="1 PG"/>
  </r>
  <r>
    <n v="120"/>
    <s v="VIETNAM"/>
    <x v="1"/>
    <x v="0"/>
    <x v="2"/>
    <x v="4"/>
    <x v="7"/>
    <x v="1"/>
    <x v="8"/>
    <x v="64"/>
    <x v="0"/>
    <n v="1000"/>
    <n v="280"/>
    <m/>
    <n v="240"/>
    <n v="112"/>
    <m/>
    <n v="31"/>
    <n v="74.199999999999989"/>
    <n v="0"/>
    <n v="12.416666666666668"/>
    <n v="0.40053763440860218"/>
    <n v="0.4"/>
    <m/>
    <n v="0.18452380952380953"/>
    <n v="283"/>
    <n v="0.6"/>
    <m/>
    <m/>
    <m/>
    <m/>
    <m/>
    <m/>
    <n v="1.1666666666666667"/>
    <n v="10"/>
    <n v="6"/>
    <n v="13"/>
    <m/>
    <m/>
    <m/>
    <m/>
    <m/>
    <n v="100"/>
    <n v="100"/>
    <s v="1 PG"/>
  </r>
  <r>
    <n v="121"/>
    <s v="VIETNAM"/>
    <x v="1"/>
    <x v="0"/>
    <x v="2"/>
    <x v="4"/>
    <x v="7"/>
    <x v="1"/>
    <x v="8"/>
    <x v="65"/>
    <x v="0"/>
    <n v="1000"/>
    <n v="280"/>
    <m/>
    <n v="240"/>
    <n v="112"/>
    <m/>
    <m/>
    <n v="74.199999999999989"/>
    <n v="0"/>
    <n v="0"/>
    <n v="0.40053763440860218"/>
    <n v="0.4"/>
    <m/>
    <n v="0"/>
    <n v="257"/>
    <n v="0.6"/>
    <m/>
    <m/>
    <m/>
    <m/>
    <m/>
    <m/>
    <m/>
    <m/>
    <m/>
    <m/>
    <m/>
    <m/>
    <m/>
    <m/>
    <m/>
    <n v="100"/>
    <n v="100"/>
    <s v="1 PG"/>
  </r>
  <r>
    <n v="122"/>
    <s v="VIETNAM"/>
    <x v="1"/>
    <x v="0"/>
    <x v="2"/>
    <x v="4"/>
    <x v="7"/>
    <x v="1"/>
    <x v="8"/>
    <x v="66"/>
    <x v="0"/>
    <n v="1000"/>
    <n v="280"/>
    <m/>
    <n v="240"/>
    <n v="112"/>
    <m/>
    <n v="32"/>
    <n v="74.199999999999989"/>
    <n v="0"/>
    <n v="10.625"/>
    <n v="0.33203125"/>
    <n v="0.4"/>
    <m/>
    <n v="0.19047619047619047"/>
    <n v="266"/>
    <n v="0.6"/>
    <m/>
    <m/>
    <m/>
    <m/>
    <m/>
    <m/>
    <n v="7.5"/>
    <n v="5"/>
    <n v="1"/>
    <n v="3"/>
    <m/>
    <m/>
    <m/>
    <m/>
    <m/>
    <n v="100"/>
    <n v="100"/>
    <s v="1 PG"/>
  </r>
  <r>
    <n v="123"/>
    <s v="VIETNAM"/>
    <x v="2"/>
    <x v="0"/>
    <x v="2"/>
    <x v="4"/>
    <x v="0"/>
    <x v="0"/>
    <x v="6"/>
    <x v="67"/>
    <x v="0"/>
    <n v="1200"/>
    <n v="336"/>
    <m/>
    <n v="288"/>
    <n v="96"/>
    <m/>
    <n v="52"/>
    <n v="63.5"/>
    <n v="0"/>
    <n v="40.928571428571431"/>
    <n v="0.78708791208791218"/>
    <n v="0.4"/>
    <m/>
    <n v="0.25793650793650796"/>
    <n v="450"/>
    <n v="0.65"/>
    <m/>
    <m/>
    <m/>
    <m/>
    <m/>
    <m/>
    <n v="38.428571428571431"/>
    <n v="4"/>
    <m/>
    <n v="3"/>
    <m/>
    <m/>
    <m/>
    <m/>
    <m/>
    <n v="100"/>
    <n v="100"/>
    <s v="1 PG"/>
  </r>
  <r>
    <n v="124"/>
    <s v="VIETNAM"/>
    <x v="2"/>
    <x v="0"/>
    <x v="2"/>
    <x v="4"/>
    <x v="0"/>
    <x v="0"/>
    <x v="6"/>
    <x v="68"/>
    <x v="0"/>
    <n v="1200"/>
    <n v="336"/>
    <m/>
    <n v="288"/>
    <n v="96"/>
    <m/>
    <n v="35"/>
    <n v="63.5"/>
    <n v="0"/>
    <n v="30.035714285714285"/>
    <n v="0.85816326530612241"/>
    <n v="0.4"/>
    <m/>
    <n v="0.1736111111111111"/>
    <n v="378"/>
    <n v="0.6"/>
    <m/>
    <m/>
    <m/>
    <m/>
    <m/>
    <m/>
    <n v="28.285714285714285"/>
    <n v="3"/>
    <m/>
    <n v="2"/>
    <m/>
    <m/>
    <m/>
    <m/>
    <m/>
    <n v="100"/>
    <n v="100"/>
    <s v="1 PG"/>
  </r>
  <r>
    <n v="125"/>
    <s v="VIETNAM"/>
    <x v="2"/>
    <x v="0"/>
    <x v="2"/>
    <x v="4"/>
    <x v="0"/>
    <x v="0"/>
    <x v="6"/>
    <x v="69"/>
    <x v="0"/>
    <n v="1200"/>
    <n v="336"/>
    <m/>
    <n v="224"/>
    <n v="96"/>
    <m/>
    <n v="49"/>
    <n v="63.5"/>
    <n v="0"/>
    <n v="43.285714285714285"/>
    <n v="0.88338192419825068"/>
    <n v="0.4"/>
    <m/>
    <n v="0.31250000000000006"/>
    <n v="325"/>
    <n v="0.6"/>
    <m/>
    <m/>
    <m/>
    <m/>
    <m/>
    <m/>
    <n v="39.285714285714285"/>
    <m/>
    <m/>
    <n v="8"/>
    <m/>
    <m/>
    <m/>
    <m/>
    <m/>
    <n v="100"/>
    <n v="100"/>
    <s v="1 PG"/>
  </r>
  <r>
    <n v="126"/>
    <s v="VIETNAM"/>
    <x v="2"/>
    <x v="0"/>
    <x v="2"/>
    <x v="4"/>
    <x v="0"/>
    <x v="0"/>
    <x v="9"/>
    <x v="70"/>
    <x v="0"/>
    <n v="1200"/>
    <n v="336"/>
    <m/>
    <n v="350"/>
    <n v="96"/>
    <m/>
    <n v="31"/>
    <n v="63.5"/>
    <n v="0"/>
    <n v="35.571428571428569"/>
    <n v="1.1474654377880185"/>
    <n v="0.4"/>
    <m/>
    <n v="0.12653061224489798"/>
    <n v="450"/>
    <n v="0.65"/>
    <m/>
    <m/>
    <m/>
    <m/>
    <m/>
    <m/>
    <n v="33.571428571428569"/>
    <n v="6"/>
    <m/>
    <n v="1"/>
    <m/>
    <m/>
    <m/>
    <m/>
    <m/>
    <n v="100"/>
    <n v="100"/>
    <s v="1 PG"/>
  </r>
  <r>
    <n v="127"/>
    <s v="VIETNAM"/>
    <x v="2"/>
    <x v="0"/>
    <x v="2"/>
    <x v="4"/>
    <x v="0"/>
    <x v="0"/>
    <x v="10"/>
    <x v="71"/>
    <x v="0"/>
    <n v="1200"/>
    <n v="336"/>
    <m/>
    <n v="252"/>
    <n v="96"/>
    <m/>
    <n v="39"/>
    <n v="63.5"/>
    <n v="0"/>
    <n v="36.178571428571431"/>
    <n v="0.92765567765567769"/>
    <n v="0.4"/>
    <m/>
    <n v="0.22108843537414968"/>
    <n v="345"/>
    <n v="0.6"/>
    <m/>
    <m/>
    <m/>
    <m/>
    <m/>
    <m/>
    <n v="28.428571428571427"/>
    <m/>
    <n v="8"/>
    <n v="2"/>
    <n v="5"/>
    <m/>
    <m/>
    <m/>
    <m/>
    <n v="100"/>
    <n v="100"/>
    <s v="1 PG"/>
  </r>
  <r>
    <n v="128"/>
    <s v="VIETNAM"/>
    <x v="2"/>
    <x v="0"/>
    <x v="2"/>
    <x v="4"/>
    <x v="0"/>
    <x v="1"/>
    <x v="11"/>
    <x v="72"/>
    <x v="0"/>
    <n v="1200"/>
    <n v="336"/>
    <m/>
    <n v="416"/>
    <n v="58"/>
    <m/>
    <n v="22"/>
    <n v="21.5"/>
    <n v="0"/>
    <n v="30"/>
    <n v="1.3636363636363635"/>
    <n v="0.4"/>
    <m/>
    <n v="7.5549450549450559E-2"/>
    <n v="510"/>
    <n v="0.6"/>
    <m/>
    <m/>
    <m/>
    <m/>
    <m/>
    <m/>
    <n v="30"/>
    <m/>
    <m/>
    <m/>
    <m/>
    <m/>
    <m/>
    <m/>
    <m/>
    <n v="100"/>
    <n v="100"/>
    <s v="1 PG"/>
  </r>
  <r>
    <n v="129"/>
    <s v="VIETNAM"/>
    <x v="2"/>
    <x v="0"/>
    <x v="2"/>
    <x v="4"/>
    <x v="0"/>
    <x v="1"/>
    <x v="12"/>
    <x v="73"/>
    <x v="0"/>
    <n v="1200"/>
    <n v="336"/>
    <m/>
    <n v="336"/>
    <n v="58"/>
    <m/>
    <n v="22"/>
    <n v="21.5"/>
    <n v="0"/>
    <n v="47.642857142857146"/>
    <n v="2.1655844155844157"/>
    <n v="0.4"/>
    <m/>
    <n v="9.3537414965986401E-2"/>
    <n v="432"/>
    <n v="0.6"/>
    <m/>
    <m/>
    <m/>
    <m/>
    <m/>
    <m/>
    <n v="46.142857142857146"/>
    <n v="6"/>
    <m/>
    <m/>
    <m/>
    <m/>
    <m/>
    <m/>
    <m/>
    <n v="100"/>
    <n v="100"/>
    <s v="1 PG"/>
  </r>
  <r>
    <n v="130"/>
    <s v="VIETNAM"/>
    <x v="2"/>
    <x v="0"/>
    <x v="2"/>
    <x v="4"/>
    <x v="0"/>
    <x v="1"/>
    <x v="13"/>
    <x v="74"/>
    <x v="0"/>
    <n v="1200"/>
    <n v="336"/>
    <m/>
    <n v="370"/>
    <n v="58"/>
    <m/>
    <n v="28"/>
    <n v="21.5"/>
    <n v="0"/>
    <n v="26.285714285714285"/>
    <n v="0.93877551020408156"/>
    <n v="0.4"/>
    <m/>
    <n v="0.10810810810810811"/>
    <n v="450"/>
    <n v="0.6"/>
    <m/>
    <m/>
    <m/>
    <m/>
    <m/>
    <m/>
    <n v="26.285714285714285"/>
    <m/>
    <m/>
    <m/>
    <m/>
    <m/>
    <m/>
    <m/>
    <m/>
    <n v="100"/>
    <n v="100"/>
    <s v="1 PG"/>
  </r>
  <r>
    <n v="131"/>
    <s v="VIETNAM"/>
    <x v="2"/>
    <x v="0"/>
    <x v="2"/>
    <x v="4"/>
    <x v="0"/>
    <x v="1"/>
    <x v="14"/>
    <x v="75"/>
    <x v="0"/>
    <n v="1200"/>
    <n v="336"/>
    <m/>
    <n v="396"/>
    <n v="58"/>
    <m/>
    <n v="26"/>
    <n v="21.5"/>
    <n v="0"/>
    <n v="28.392857142857142"/>
    <n v="1.0920329670329669"/>
    <n v="0.4"/>
    <m/>
    <n v="9.3795093795093792E-2"/>
    <n v="532"/>
    <n v="0.6"/>
    <m/>
    <m/>
    <m/>
    <m/>
    <m/>
    <m/>
    <n v="25.142857142857142"/>
    <n v="5"/>
    <m/>
    <n v="4"/>
    <m/>
    <m/>
    <m/>
    <m/>
    <m/>
    <n v="100"/>
    <n v="100"/>
    <s v="1 PG"/>
  </r>
  <r>
    <n v="132"/>
    <s v="VIETNAM"/>
    <x v="2"/>
    <x v="0"/>
    <x v="2"/>
    <x v="4"/>
    <x v="0"/>
    <x v="1"/>
    <x v="15"/>
    <x v="76"/>
    <x v="0"/>
    <n v="1200"/>
    <n v="336"/>
    <m/>
    <n v="390"/>
    <n v="58"/>
    <m/>
    <n v="28"/>
    <n v="21.5"/>
    <n v="0"/>
    <n v="30.25"/>
    <n v="1.0803571428571428"/>
    <n v="0.4"/>
    <m/>
    <n v="0.10256410256410256"/>
    <n v="456"/>
    <n v="0.6"/>
    <m/>
    <m/>
    <m/>
    <m/>
    <m/>
    <m/>
    <n v="24"/>
    <n v="7"/>
    <m/>
    <n v="3"/>
    <n v="4"/>
    <m/>
    <m/>
    <m/>
    <m/>
    <n v="100"/>
    <n v="100"/>
    <s v="1 PG"/>
  </r>
  <r>
    <n v="133"/>
    <s v="VIETNAM"/>
    <x v="2"/>
    <x v="0"/>
    <x v="2"/>
    <x v="4"/>
    <x v="0"/>
    <x v="1"/>
    <x v="16"/>
    <x v="77"/>
    <x v="0"/>
    <n v="1200"/>
    <n v="336"/>
    <m/>
    <n v="416"/>
    <n v="58"/>
    <m/>
    <n v="29"/>
    <n v="21.5"/>
    <n v="0"/>
    <n v="23.321428571428573"/>
    <n v="0.80418719211822665"/>
    <n v="0.4"/>
    <m/>
    <n v="9.9587912087912095E-2"/>
    <n v="521"/>
    <n v="0.6"/>
    <m/>
    <m/>
    <m/>
    <m/>
    <m/>
    <m/>
    <n v="20.571428571428573"/>
    <n v="4"/>
    <n v="2"/>
    <n v="2"/>
    <m/>
    <m/>
    <m/>
    <m/>
    <m/>
    <n v="100"/>
    <n v="100"/>
    <s v="1 PG"/>
  </r>
  <r>
    <n v="134"/>
    <s v="VIETNAM"/>
    <x v="2"/>
    <x v="0"/>
    <x v="2"/>
    <x v="4"/>
    <x v="4"/>
    <x v="0"/>
    <x v="6"/>
    <x v="78"/>
    <x v="0"/>
    <n v="1000"/>
    <n v="280"/>
    <m/>
    <n v="292"/>
    <n v="80"/>
    <m/>
    <n v="35"/>
    <n v="53"/>
    <n v="0"/>
    <n v="25.071428571428573"/>
    <n v="0.71632653061224494"/>
    <n v="0.4"/>
    <m/>
    <n v="0.17123287671232879"/>
    <n v="332"/>
    <n v="0.6"/>
    <m/>
    <m/>
    <m/>
    <m/>
    <m/>
    <m/>
    <n v="24.571428571428573"/>
    <m/>
    <m/>
    <n v="1"/>
    <m/>
    <m/>
    <m/>
    <m/>
    <m/>
    <n v="100"/>
    <n v="100"/>
    <s v="1 PG"/>
  </r>
  <r>
    <n v="135"/>
    <s v="VIETNAM"/>
    <x v="2"/>
    <x v="0"/>
    <x v="2"/>
    <x v="4"/>
    <x v="6"/>
    <x v="0"/>
    <x v="6"/>
    <x v="79"/>
    <x v="1"/>
    <n v="1250"/>
    <n v="350"/>
    <m/>
    <n v="320"/>
    <n v="100"/>
    <m/>
    <n v="44"/>
    <n v="66"/>
    <n v="0"/>
    <n v="36.5"/>
    <n v="0.82954545454545459"/>
    <n v="0.4"/>
    <m/>
    <n v="0.19642857142857142"/>
    <n v="364"/>
    <n v="0.7"/>
    <m/>
    <m/>
    <m/>
    <m/>
    <m/>
    <m/>
    <n v="31"/>
    <n v="1"/>
    <n v="14"/>
    <m/>
    <m/>
    <m/>
    <m/>
    <m/>
    <m/>
    <n v="100"/>
    <n v="100"/>
    <s v="1 PG"/>
  </r>
  <r>
    <n v="136"/>
    <s v="VIETNAM"/>
    <x v="2"/>
    <x v="0"/>
    <x v="2"/>
    <x v="4"/>
    <x v="6"/>
    <x v="0"/>
    <x v="6"/>
    <x v="80"/>
    <x v="1"/>
    <n v="1250"/>
    <n v="350"/>
    <m/>
    <n v="240"/>
    <n v="100"/>
    <n v="2"/>
    <n v="42"/>
    <n v="66"/>
    <n v="1"/>
    <n v="43.571428571428569"/>
    <n v="1.0129870129870129"/>
    <n v="0.4"/>
    <m/>
    <n v="0.25"/>
    <n v="276"/>
    <n v="0.65"/>
    <n v="1"/>
    <m/>
    <m/>
    <m/>
    <m/>
    <m/>
    <n v="42.571428571428569"/>
    <m/>
    <m/>
    <n v="2"/>
    <m/>
    <m/>
    <m/>
    <m/>
    <m/>
    <n v="100"/>
    <n v="100"/>
    <s v="1 PG"/>
  </r>
  <r>
    <n v="137"/>
    <s v="VIETNAM"/>
    <x v="2"/>
    <x v="0"/>
    <x v="2"/>
    <x v="4"/>
    <x v="6"/>
    <x v="0"/>
    <x v="6"/>
    <x v="81"/>
    <x v="1"/>
    <n v="1250"/>
    <n v="350"/>
    <m/>
    <n v="282"/>
    <n v="100"/>
    <m/>
    <n v="56"/>
    <n v="66"/>
    <n v="0"/>
    <n v="49.535714285714285"/>
    <n v="0.88456632653061218"/>
    <n v="0.4"/>
    <m/>
    <n v="0.28368794326241137"/>
    <n v="319"/>
    <n v="0.6"/>
    <m/>
    <m/>
    <m/>
    <m/>
    <m/>
    <m/>
    <n v="30.285714285714285"/>
    <n v="23"/>
    <m/>
    <n v="27"/>
    <m/>
    <m/>
    <m/>
    <m/>
    <m/>
    <n v="100"/>
    <n v="100"/>
    <s v="1 PG"/>
  </r>
  <r>
    <n v="138"/>
    <s v="VIETNAM"/>
    <x v="2"/>
    <x v="0"/>
    <x v="2"/>
    <x v="4"/>
    <x v="6"/>
    <x v="0"/>
    <x v="9"/>
    <x v="82"/>
    <x v="1"/>
    <n v="1250"/>
    <n v="350"/>
    <m/>
    <n v="389"/>
    <n v="100"/>
    <m/>
    <n v="39"/>
    <n v="66"/>
    <n v="0"/>
    <n v="36.285714285714285"/>
    <n v="0.93040293040293043"/>
    <n v="0.4"/>
    <m/>
    <n v="0.1432243848696291"/>
    <n v="421"/>
    <n v="0.6"/>
    <m/>
    <m/>
    <m/>
    <m/>
    <m/>
    <m/>
    <n v="36.285714285714285"/>
    <m/>
    <m/>
    <m/>
    <m/>
    <m/>
    <m/>
    <m/>
    <m/>
    <n v="100"/>
    <n v="100"/>
    <s v="1 PG"/>
  </r>
  <r>
    <n v="139"/>
    <s v="VIETNAM"/>
    <x v="2"/>
    <x v="0"/>
    <x v="2"/>
    <x v="4"/>
    <x v="7"/>
    <x v="0"/>
    <x v="6"/>
    <x v="83"/>
    <x v="0"/>
    <n v="1000"/>
    <n v="280"/>
    <m/>
    <n v="240"/>
    <n v="80"/>
    <m/>
    <n v="20"/>
    <n v="53"/>
    <n v="0"/>
    <n v="23.75"/>
    <n v="1.1875"/>
    <n v="0.4"/>
    <m/>
    <n v="0.11904761904761904"/>
    <n v="286"/>
    <n v="0.6"/>
    <m/>
    <m/>
    <m/>
    <m/>
    <m/>
    <m/>
    <n v="23"/>
    <n v="3"/>
    <m/>
    <m/>
    <m/>
    <m/>
    <m/>
    <m/>
    <m/>
    <n v="100"/>
    <n v="100"/>
    <s v="1 PG"/>
  </r>
  <r>
    <n v="140"/>
    <s v="VIETNAM"/>
    <x v="2"/>
    <x v="0"/>
    <x v="2"/>
    <x v="4"/>
    <x v="7"/>
    <x v="0"/>
    <x v="6"/>
    <x v="84"/>
    <x v="0"/>
    <n v="1000"/>
    <n v="280"/>
    <m/>
    <n v="256"/>
    <n v="80"/>
    <m/>
    <n v="45"/>
    <n v="53"/>
    <n v="0"/>
    <n v="35.178571428571431"/>
    <n v="0.78174603174603174"/>
    <n v="0.4"/>
    <m/>
    <n v="0.25111607142857145"/>
    <n v="299"/>
    <n v="0.6"/>
    <m/>
    <m/>
    <m/>
    <m/>
    <m/>
    <m/>
    <n v="33.428571428571431"/>
    <n v="3"/>
    <m/>
    <n v="2"/>
    <m/>
    <m/>
    <m/>
    <m/>
    <m/>
    <n v="100"/>
    <n v="100"/>
    <s v="1 PG"/>
  </r>
  <r>
    <n v="141"/>
    <s v="VIETNAM"/>
    <x v="2"/>
    <x v="0"/>
    <x v="2"/>
    <x v="4"/>
    <x v="7"/>
    <x v="0"/>
    <x v="6"/>
    <x v="85"/>
    <x v="0"/>
    <n v="1000"/>
    <n v="280"/>
    <m/>
    <n v="288"/>
    <n v="80"/>
    <m/>
    <n v="42"/>
    <n v="53"/>
    <n v="0"/>
    <n v="39.125"/>
    <n v="0.93154761904761907"/>
    <n v="0.4"/>
    <m/>
    <n v="0.20833333333333334"/>
    <n v="312"/>
    <n v="0.7"/>
    <m/>
    <m/>
    <m/>
    <m/>
    <m/>
    <m/>
    <n v="38"/>
    <n v="3"/>
    <n v="1"/>
    <m/>
    <m/>
    <m/>
    <m/>
    <m/>
    <m/>
    <n v="100"/>
    <n v="100"/>
    <s v="1 PG"/>
  </r>
  <r>
    <n v="142"/>
    <s v="VIETNAM"/>
    <x v="2"/>
    <x v="0"/>
    <x v="2"/>
    <x v="4"/>
    <x v="7"/>
    <x v="0"/>
    <x v="6"/>
    <x v="86"/>
    <x v="0"/>
    <n v="1000"/>
    <n v="280"/>
    <m/>
    <n v="244"/>
    <n v="80"/>
    <m/>
    <n v="33"/>
    <n v="53"/>
    <n v="0"/>
    <n v="38.571428571428569"/>
    <n v="1.1688311688311688"/>
    <n v="0.4"/>
    <m/>
    <n v="0.19320843091334897"/>
    <n v="272"/>
    <n v="0.7"/>
    <m/>
    <m/>
    <m/>
    <m/>
    <m/>
    <m/>
    <n v="37.571428571428569"/>
    <m/>
    <m/>
    <n v="2"/>
    <m/>
    <m/>
    <m/>
    <m/>
    <m/>
    <n v="100"/>
    <n v="100"/>
    <s v="1 PG"/>
  </r>
  <r>
    <n v="143"/>
    <s v="VIETNAM"/>
    <x v="2"/>
    <x v="0"/>
    <x v="2"/>
    <x v="4"/>
    <x v="7"/>
    <x v="0"/>
    <x v="6"/>
    <x v="87"/>
    <x v="0"/>
    <n v="1000"/>
    <n v="280"/>
    <m/>
    <n v="320"/>
    <n v="80"/>
    <m/>
    <n v="50"/>
    <n v="53"/>
    <n v="0"/>
    <n v="45.642857142857146"/>
    <n v="0.91285714285714292"/>
    <n v="0.4"/>
    <m/>
    <n v="0.22321428571428573"/>
    <n v="387"/>
    <n v="0.7"/>
    <m/>
    <m/>
    <m/>
    <m/>
    <m/>
    <m/>
    <n v="40.142857142857146"/>
    <m/>
    <m/>
    <n v="11"/>
    <m/>
    <m/>
    <m/>
    <m/>
    <m/>
    <n v="100"/>
    <n v="100"/>
    <s v="1 PG"/>
  </r>
  <r>
    <n v="144"/>
    <s v="VIETNAM"/>
    <x v="2"/>
    <x v="0"/>
    <x v="2"/>
    <x v="4"/>
    <x v="7"/>
    <x v="0"/>
    <x v="6"/>
    <x v="88"/>
    <x v="0"/>
    <n v="1000"/>
    <n v="280"/>
    <m/>
    <n v="240"/>
    <n v="80"/>
    <m/>
    <n v="67"/>
    <n v="53"/>
    <n v="0"/>
    <n v="57.321428571428569"/>
    <n v="0.8555437100213219"/>
    <n v="0.4"/>
    <m/>
    <n v="0.39880952380952384"/>
    <n v="298"/>
    <n v="0.7"/>
    <m/>
    <m/>
    <m/>
    <m/>
    <m/>
    <m/>
    <n v="52.571428571428569"/>
    <n v="5"/>
    <m/>
    <n v="7"/>
    <m/>
    <m/>
    <m/>
    <m/>
    <m/>
    <n v="100"/>
    <n v="100"/>
    <s v="1 PG"/>
  </r>
  <r>
    <n v="145"/>
    <s v="VIETNAM"/>
    <x v="2"/>
    <x v="0"/>
    <x v="2"/>
    <x v="4"/>
    <x v="7"/>
    <x v="0"/>
    <x v="6"/>
    <x v="89"/>
    <x v="0"/>
    <n v="1000"/>
    <n v="280"/>
    <m/>
    <n v="350"/>
    <n v="80"/>
    <m/>
    <n v="55"/>
    <n v="53"/>
    <n v="0"/>
    <n v="51.857142857142854"/>
    <n v="0.94285714285714284"/>
    <n v="0.4"/>
    <m/>
    <n v="0.22448979591836737"/>
    <n v="378"/>
    <n v="0.7"/>
    <m/>
    <m/>
    <m/>
    <m/>
    <m/>
    <m/>
    <n v="45.857142857142854"/>
    <n v="10"/>
    <m/>
    <n v="7"/>
    <m/>
    <m/>
    <m/>
    <m/>
    <m/>
    <n v="100"/>
    <n v="100"/>
    <s v="1 PG"/>
  </r>
  <r>
    <n v="146"/>
    <s v="VIETNAM"/>
    <x v="2"/>
    <x v="0"/>
    <x v="2"/>
    <x v="4"/>
    <x v="7"/>
    <x v="0"/>
    <x v="6"/>
    <x v="90"/>
    <x v="0"/>
    <n v="1000"/>
    <n v="280"/>
    <m/>
    <n v="288"/>
    <n v="80"/>
    <m/>
    <n v="33"/>
    <n v="53"/>
    <n v="0"/>
    <n v="27.642857142857142"/>
    <n v="0.83766233766233766"/>
    <n v="0.4"/>
    <m/>
    <n v="0.16369047619047619"/>
    <n v="332"/>
    <n v="0.6"/>
    <m/>
    <m/>
    <m/>
    <m/>
    <m/>
    <m/>
    <n v="26.142857142857142"/>
    <m/>
    <m/>
    <n v="3"/>
    <m/>
    <m/>
    <m/>
    <m/>
    <m/>
    <n v="100"/>
    <n v="100"/>
    <s v="1 PG"/>
  </r>
  <r>
    <n v="147"/>
    <s v="VIETNAM"/>
    <x v="2"/>
    <x v="0"/>
    <x v="2"/>
    <x v="4"/>
    <x v="7"/>
    <x v="0"/>
    <x v="6"/>
    <x v="91"/>
    <x v="0"/>
    <n v="1000"/>
    <n v="280"/>
    <m/>
    <n v="248"/>
    <n v="80"/>
    <m/>
    <n v="27"/>
    <n v="53"/>
    <n v="0"/>
    <n v="20.892857142857142"/>
    <n v="0.77380952380952384"/>
    <n v="0.4"/>
    <m/>
    <n v="0.15552995391705068"/>
    <n v="279"/>
    <n v="0.6"/>
    <m/>
    <m/>
    <m/>
    <m/>
    <m/>
    <m/>
    <n v="19.142857142857142"/>
    <n v="1"/>
    <m/>
    <n v="3"/>
    <m/>
    <m/>
    <m/>
    <m/>
    <m/>
    <n v="100"/>
    <n v="100"/>
    <s v="1 PG"/>
  </r>
  <r>
    <n v="148"/>
    <s v="VIETNAM"/>
    <x v="2"/>
    <x v="0"/>
    <x v="2"/>
    <x v="4"/>
    <x v="7"/>
    <x v="0"/>
    <x v="6"/>
    <x v="92"/>
    <x v="0"/>
    <n v="1000"/>
    <n v="280"/>
    <m/>
    <n v="228"/>
    <n v="80"/>
    <m/>
    <n v="28"/>
    <n v="53"/>
    <n v="0"/>
    <n v="23.678571428571427"/>
    <n v="0.84566326530612235"/>
    <n v="0.4"/>
    <m/>
    <n v="0.17543859649122809"/>
    <n v="288"/>
    <n v="0.6"/>
    <m/>
    <m/>
    <m/>
    <m/>
    <m/>
    <m/>
    <n v="20.428571428571427"/>
    <n v="3"/>
    <m/>
    <n v="5"/>
    <m/>
    <m/>
    <m/>
    <m/>
    <m/>
    <n v="100"/>
    <n v="100"/>
    <s v="1 PG"/>
  </r>
  <r>
    <n v="149"/>
    <s v="VIETNAM"/>
    <x v="2"/>
    <x v="0"/>
    <x v="2"/>
    <x v="4"/>
    <x v="7"/>
    <x v="0"/>
    <x v="6"/>
    <x v="93"/>
    <x v="0"/>
    <n v="1000"/>
    <n v="280"/>
    <m/>
    <n v="239"/>
    <n v="80"/>
    <m/>
    <n v="22"/>
    <n v="53"/>
    <n v="0"/>
    <n v="17.714285714285715"/>
    <n v="0.80519480519480524"/>
    <n v="0.4"/>
    <m/>
    <n v="0.13150029886431561"/>
    <n v="267"/>
    <n v="0.6"/>
    <m/>
    <m/>
    <m/>
    <m/>
    <m/>
    <m/>
    <n v="16.714285714285715"/>
    <m/>
    <m/>
    <n v="2"/>
    <m/>
    <m/>
    <m/>
    <m/>
    <m/>
    <n v="100"/>
    <n v="100"/>
    <s v="1 PG"/>
  </r>
  <r>
    <n v="150"/>
    <s v="VIETNAM"/>
    <x v="2"/>
    <x v="0"/>
    <x v="2"/>
    <x v="4"/>
    <x v="7"/>
    <x v="0"/>
    <x v="6"/>
    <x v="94"/>
    <x v="0"/>
    <n v="1000"/>
    <n v="280"/>
    <m/>
    <n v="240"/>
    <n v="80"/>
    <m/>
    <n v="36"/>
    <n v="53"/>
    <n v="0"/>
    <n v="26.785714285714285"/>
    <n v="0.74404761904761907"/>
    <n v="0.4"/>
    <m/>
    <n v="0.21428571428571427"/>
    <n v="290"/>
    <n v="0.6"/>
    <m/>
    <m/>
    <m/>
    <m/>
    <m/>
    <m/>
    <n v="22.285714285714285"/>
    <n v="4"/>
    <m/>
    <n v="7"/>
    <m/>
    <m/>
    <m/>
    <m/>
    <m/>
    <n v="100"/>
    <n v="100"/>
    <s v="1 PG"/>
  </r>
  <r>
    <n v="151"/>
    <s v="VIETNAM"/>
    <x v="2"/>
    <x v="0"/>
    <x v="2"/>
    <x v="4"/>
    <x v="7"/>
    <x v="0"/>
    <x v="6"/>
    <x v="95"/>
    <x v="0"/>
    <n v="1000"/>
    <n v="280"/>
    <m/>
    <n v="218"/>
    <n v="80"/>
    <m/>
    <n v="28"/>
    <n v="53"/>
    <n v="0"/>
    <n v="21.571428571428573"/>
    <n v="0.77040816326530615"/>
    <n v="0.4"/>
    <m/>
    <n v="0.1834862385321101"/>
    <n v="276"/>
    <n v="0.6"/>
    <m/>
    <m/>
    <m/>
    <m/>
    <m/>
    <m/>
    <n v="17.571428571428573"/>
    <n v="6"/>
    <m/>
    <n v="5"/>
    <m/>
    <m/>
    <m/>
    <m/>
    <m/>
    <n v="100"/>
    <n v="100"/>
    <s v="1 PG"/>
  </r>
  <r>
    <n v="152"/>
    <s v="VIETNAM"/>
    <x v="2"/>
    <x v="0"/>
    <x v="2"/>
    <x v="4"/>
    <x v="7"/>
    <x v="0"/>
    <x v="6"/>
    <x v="96"/>
    <x v="0"/>
    <n v="1000"/>
    <n v="280"/>
    <m/>
    <n v="286"/>
    <n v="80"/>
    <m/>
    <n v="27"/>
    <n v="53"/>
    <n v="0"/>
    <n v="21.642857142857142"/>
    <n v="0.80158730158730152"/>
    <n v="0.4"/>
    <m/>
    <n v="0.13486513486513488"/>
    <n v="312"/>
    <n v="0.6"/>
    <m/>
    <m/>
    <m/>
    <m/>
    <m/>
    <m/>
    <n v="19.142857142857142"/>
    <n v="4"/>
    <m/>
    <n v="3"/>
    <m/>
    <m/>
    <m/>
    <m/>
    <m/>
    <n v="100"/>
    <n v="100"/>
    <s v="1 PG"/>
  </r>
  <r>
    <n v="153"/>
    <s v="VIETNAM"/>
    <x v="2"/>
    <x v="0"/>
    <x v="2"/>
    <x v="4"/>
    <x v="7"/>
    <x v="0"/>
    <x v="6"/>
    <x v="97"/>
    <x v="0"/>
    <n v="1000"/>
    <n v="280"/>
    <m/>
    <n v="184"/>
    <n v="80"/>
    <m/>
    <n v="23"/>
    <n v="53"/>
    <n v="0"/>
    <n v="18.464285714285715"/>
    <n v="0.80279503105590067"/>
    <n v="0.4"/>
    <m/>
    <n v="0.1785714285714286"/>
    <n v="234"/>
    <n v="0.6"/>
    <m/>
    <m/>
    <m/>
    <m/>
    <m/>
    <m/>
    <n v="17.714285714285715"/>
    <n v="1"/>
    <m/>
    <n v="1"/>
    <m/>
    <m/>
    <m/>
    <m/>
    <m/>
    <n v="100"/>
    <n v="100"/>
    <s v="1 PG"/>
  </r>
  <r>
    <n v="154"/>
    <s v="VIETNAM"/>
    <x v="2"/>
    <x v="0"/>
    <x v="2"/>
    <x v="4"/>
    <x v="7"/>
    <x v="0"/>
    <x v="6"/>
    <x v="98"/>
    <x v="0"/>
    <n v="1000"/>
    <n v="280"/>
    <m/>
    <n v="217"/>
    <n v="80"/>
    <m/>
    <n v="35"/>
    <n v="53"/>
    <n v="0"/>
    <n v="16.607142857142858"/>
    <n v="0.47448979591836737"/>
    <n v="0.4"/>
    <m/>
    <n v="0.23041474654377883"/>
    <n v="260"/>
    <n v="0.6"/>
    <m/>
    <m/>
    <m/>
    <m/>
    <m/>
    <m/>
    <n v="15.857142857142858"/>
    <n v="3"/>
    <m/>
    <m/>
    <m/>
    <m/>
    <m/>
    <m/>
    <m/>
    <n v="100"/>
    <n v="100"/>
    <s v="1 PG"/>
  </r>
  <r>
    <n v="155"/>
    <s v="VIETNAM"/>
    <x v="2"/>
    <x v="0"/>
    <x v="2"/>
    <x v="4"/>
    <x v="7"/>
    <x v="0"/>
    <x v="6"/>
    <x v="99"/>
    <x v="0"/>
    <n v="1000"/>
    <n v="280"/>
    <m/>
    <n v="290"/>
    <n v="80"/>
    <m/>
    <n v="25"/>
    <n v="53"/>
    <n v="0"/>
    <n v="30.464285714285715"/>
    <n v="1.2185714285714286"/>
    <n v="0.4"/>
    <m/>
    <n v="0.12315270935960591"/>
    <n v="332"/>
    <n v="0.6"/>
    <m/>
    <m/>
    <m/>
    <m/>
    <m/>
    <m/>
    <n v="26.714285714285715"/>
    <n v="11"/>
    <m/>
    <n v="2"/>
    <m/>
    <m/>
    <m/>
    <m/>
    <m/>
    <n v="100"/>
    <n v="100"/>
    <s v="1 PG"/>
  </r>
  <r>
    <n v="156"/>
    <s v="VIETNAM"/>
    <x v="2"/>
    <x v="0"/>
    <x v="2"/>
    <x v="4"/>
    <x v="7"/>
    <x v="0"/>
    <x v="6"/>
    <x v="100"/>
    <x v="0"/>
    <n v="1000"/>
    <n v="280"/>
    <m/>
    <n v="190"/>
    <n v="80"/>
    <m/>
    <n v="20"/>
    <n v="53"/>
    <n v="0"/>
    <n v="17.392857142857142"/>
    <n v="0.86964285714285716"/>
    <n v="0.4"/>
    <m/>
    <n v="0.15037593984962405"/>
    <n v="239"/>
    <n v="0.6"/>
    <m/>
    <m/>
    <m/>
    <m/>
    <m/>
    <m/>
    <n v="15.142857142857142"/>
    <n v="3"/>
    <m/>
    <n v="3"/>
    <m/>
    <m/>
    <m/>
    <m/>
    <m/>
    <n v="100"/>
    <n v="100"/>
    <s v="1 PG"/>
  </r>
  <r>
    <n v="157"/>
    <s v="VIETNAM"/>
    <x v="2"/>
    <x v="0"/>
    <x v="2"/>
    <x v="4"/>
    <x v="7"/>
    <x v="0"/>
    <x v="6"/>
    <x v="101"/>
    <x v="0"/>
    <n v="1000"/>
    <n v="280"/>
    <m/>
    <n v="220"/>
    <n v="80"/>
    <m/>
    <n v="18"/>
    <n v="53"/>
    <n v="0"/>
    <n v="15"/>
    <n v="0.83333333333333337"/>
    <n v="0.4"/>
    <m/>
    <n v="0.11688311688311688"/>
    <n v="278"/>
    <n v="0.6"/>
    <m/>
    <m/>
    <m/>
    <m/>
    <m/>
    <m/>
    <n v="14.5"/>
    <n v="2"/>
    <m/>
    <m/>
    <m/>
    <m/>
    <m/>
    <m/>
    <m/>
    <n v="100"/>
    <n v="100"/>
    <s v="1 PG"/>
  </r>
  <r>
    <n v="158"/>
    <s v="VIETNAM"/>
    <x v="2"/>
    <x v="0"/>
    <x v="2"/>
    <x v="4"/>
    <x v="7"/>
    <x v="0"/>
    <x v="6"/>
    <x v="102"/>
    <x v="0"/>
    <n v="1000"/>
    <n v="280"/>
    <m/>
    <n v="156"/>
    <n v="80"/>
    <m/>
    <n v="21"/>
    <n v="53"/>
    <n v="0"/>
    <n v="23.107142857142858"/>
    <n v="1.1003401360544218"/>
    <n v="0.4"/>
    <m/>
    <n v="0.19230769230769232"/>
    <n v="211"/>
    <n v="0.6"/>
    <m/>
    <m/>
    <m/>
    <m/>
    <m/>
    <m/>
    <n v="18.857142857142858"/>
    <n v="3"/>
    <m/>
    <n v="7"/>
    <m/>
    <m/>
    <m/>
    <m/>
    <m/>
    <n v="100"/>
    <n v="100"/>
    <s v="1 PG"/>
  </r>
  <r>
    <n v="159"/>
    <s v="VIETNAM"/>
    <x v="2"/>
    <x v="0"/>
    <x v="2"/>
    <x v="4"/>
    <x v="7"/>
    <x v="0"/>
    <x v="6"/>
    <x v="103"/>
    <x v="0"/>
    <n v="1000"/>
    <n v="280"/>
    <m/>
    <n v="240"/>
    <n v="80"/>
    <m/>
    <n v="22"/>
    <n v="53"/>
    <n v="0"/>
    <n v="13.428571428571429"/>
    <n v="0.61038961038961037"/>
    <n v="0.4"/>
    <m/>
    <n v="0.13095238095238096"/>
    <n v="267"/>
    <n v="0.6"/>
    <m/>
    <m/>
    <m/>
    <m/>
    <m/>
    <m/>
    <n v="12.428571428571429"/>
    <m/>
    <m/>
    <n v="2"/>
    <m/>
    <m/>
    <m/>
    <m/>
    <m/>
    <n v="100"/>
    <n v="100"/>
    <s v="1 PG"/>
  </r>
  <r>
    <n v="160"/>
    <s v="VIETNAM"/>
    <x v="2"/>
    <x v="0"/>
    <x v="2"/>
    <x v="4"/>
    <x v="7"/>
    <x v="0"/>
    <x v="9"/>
    <x v="104"/>
    <x v="0"/>
    <n v="1000"/>
    <n v="280"/>
    <m/>
    <n v="392"/>
    <n v="80"/>
    <m/>
    <n v="35"/>
    <n v="53"/>
    <n v="0"/>
    <n v="33.428571428571431"/>
    <n v="0.95510204081632655"/>
    <n v="0.4"/>
    <m/>
    <n v="0.12755102040816327"/>
    <n v="437"/>
    <n v="0.65"/>
    <m/>
    <m/>
    <m/>
    <m/>
    <m/>
    <m/>
    <n v="28.428571428571427"/>
    <n v="8"/>
    <m/>
    <n v="6"/>
    <m/>
    <m/>
    <m/>
    <m/>
    <m/>
    <n v="100"/>
    <n v="100"/>
    <s v="1 PG"/>
  </r>
  <r>
    <n v="161"/>
    <s v="VIETNAM"/>
    <x v="2"/>
    <x v="0"/>
    <x v="2"/>
    <x v="4"/>
    <x v="7"/>
    <x v="0"/>
    <x v="9"/>
    <x v="105"/>
    <x v="0"/>
    <n v="1000"/>
    <n v="280"/>
    <m/>
    <n v="350"/>
    <n v="80"/>
    <m/>
    <n v="38"/>
    <n v="53"/>
    <n v="0"/>
    <n v="31.25"/>
    <n v="0.82236842105263153"/>
    <n v="0.4"/>
    <m/>
    <n v="0.15510204081632656"/>
    <n v="390"/>
    <n v="0.65"/>
    <m/>
    <m/>
    <m/>
    <m/>
    <m/>
    <m/>
    <n v="27"/>
    <n v="3"/>
    <m/>
    <n v="7"/>
    <m/>
    <m/>
    <m/>
    <m/>
    <m/>
    <n v="100"/>
    <n v="100"/>
    <s v="1 PG"/>
  </r>
  <r>
    <n v="162"/>
    <s v="VIETNAM"/>
    <x v="0"/>
    <x v="0"/>
    <x v="2"/>
    <x v="5"/>
    <x v="3"/>
    <x v="0"/>
    <x v="0"/>
    <x v="10"/>
    <x v="1"/>
    <n v="2700"/>
    <n v="567"/>
    <m/>
    <n v="320"/>
    <n v="226.79999999999998"/>
    <n v="20"/>
    <n v="159"/>
    <n v="149.79999999999998"/>
    <n v="13.666666666666668"/>
    <n v="95.083333333333343"/>
    <n v="0.60754189944134085"/>
    <n v="0.4"/>
    <m/>
    <n v="0.7098214285714286"/>
    <n v="890"/>
    <n v="0.8"/>
    <n v="1.6666666666666667"/>
    <n v="10"/>
    <m/>
    <n v="19"/>
    <m/>
    <m/>
    <n v="73.333333333333343"/>
    <n v="21"/>
    <n v="4"/>
    <n v="30"/>
    <m/>
    <m/>
    <m/>
    <m/>
    <m/>
    <n v="100"/>
    <n v="100"/>
    <s v="1 PG"/>
  </r>
  <r>
    <n v="163"/>
    <s v="VIETNAM"/>
    <x v="0"/>
    <x v="0"/>
    <x v="2"/>
    <x v="5"/>
    <x v="3"/>
    <x v="0"/>
    <x v="0"/>
    <x v="32"/>
    <x v="1"/>
    <n v="2700"/>
    <n v="567"/>
    <m/>
    <n v="592"/>
    <n v="226.79999999999998"/>
    <n v="49"/>
    <n v="206"/>
    <n v="149.79999999999998"/>
    <n v="24.5"/>
    <n v="119.66666666666667"/>
    <n v="0.56535947712418311"/>
    <n v="0.4"/>
    <m/>
    <n v="0.49710424710424711"/>
    <n v="1096"/>
    <n v="0.8"/>
    <n v="18"/>
    <n v="4"/>
    <m/>
    <n v="11"/>
    <m/>
    <m/>
    <n v="110.66666666666667"/>
    <n v="4"/>
    <m/>
    <n v="16"/>
    <m/>
    <m/>
    <m/>
    <m/>
    <m/>
    <n v="100"/>
    <n v="100"/>
    <s v="1 PG"/>
  </r>
  <r>
    <n v="164"/>
    <s v="VIETNAM"/>
    <x v="0"/>
    <x v="0"/>
    <x v="2"/>
    <x v="5"/>
    <x v="3"/>
    <x v="0"/>
    <x v="1"/>
    <x v="11"/>
    <x v="1"/>
    <n v="2700"/>
    <n v="567"/>
    <m/>
    <n v="656"/>
    <n v="226.79999999999998"/>
    <m/>
    <n v="285"/>
    <n v="149.79999999999998"/>
    <n v="0"/>
    <n v="210.41666666666666"/>
    <n v="0.73830409356725146"/>
    <n v="0.4"/>
    <m/>
    <n v="0.62064459930313587"/>
    <n v="874"/>
    <n v="0.75"/>
    <m/>
    <m/>
    <m/>
    <m/>
    <m/>
    <m/>
    <n v="200.66666666666666"/>
    <n v="9"/>
    <m/>
    <n v="15"/>
    <m/>
    <m/>
    <m/>
    <m/>
    <m/>
    <n v="100"/>
    <n v="100"/>
    <s v="1 PG"/>
  </r>
  <r>
    <n v="165"/>
    <s v="VIETNAM"/>
    <x v="0"/>
    <x v="0"/>
    <x v="2"/>
    <x v="5"/>
    <x v="0"/>
    <x v="0"/>
    <x v="0"/>
    <x v="0"/>
    <x v="0"/>
    <n v="1200"/>
    <n v="336"/>
    <m/>
    <n v="432"/>
    <n v="134.39999999999998"/>
    <m/>
    <n v="72"/>
    <n v="88.899999999999991"/>
    <n v="0"/>
    <n v="63.833333333333336"/>
    <n v="0.88657407407407407"/>
    <n v="0.4"/>
    <m/>
    <n v="0.23809523809523811"/>
    <n v="339"/>
    <n v="0.75"/>
    <m/>
    <m/>
    <m/>
    <m/>
    <m/>
    <m/>
    <n v="61.333333333333336"/>
    <m/>
    <m/>
    <n v="5"/>
    <m/>
    <m/>
    <m/>
    <m/>
    <m/>
    <n v="100"/>
    <n v="100"/>
    <s v="1 PG"/>
  </r>
  <r>
    <n v="166"/>
    <s v="VIETNAM"/>
    <x v="0"/>
    <x v="0"/>
    <x v="2"/>
    <x v="5"/>
    <x v="0"/>
    <x v="0"/>
    <x v="0"/>
    <x v="1"/>
    <x v="0"/>
    <n v="1200"/>
    <n v="336"/>
    <m/>
    <n v="352"/>
    <n v="134.39999999999998"/>
    <m/>
    <n v="67"/>
    <n v="88.899999999999991"/>
    <n v="0"/>
    <n v="38.916666666666671"/>
    <n v="0.58084577114427871"/>
    <n v="0.4"/>
    <m/>
    <n v="0.27191558441558444"/>
    <n v="521"/>
    <n v="0.65"/>
    <m/>
    <m/>
    <m/>
    <m/>
    <m/>
    <m/>
    <n v="28.166666666666668"/>
    <n v="9"/>
    <m/>
    <n v="17"/>
    <m/>
    <m/>
    <m/>
    <m/>
    <m/>
    <n v="100"/>
    <n v="100"/>
    <s v="1 PG"/>
  </r>
  <r>
    <n v="167"/>
    <s v="VIETNAM"/>
    <x v="0"/>
    <x v="0"/>
    <x v="2"/>
    <x v="5"/>
    <x v="0"/>
    <x v="0"/>
    <x v="0"/>
    <x v="12"/>
    <x v="0"/>
    <n v="1200"/>
    <n v="336"/>
    <m/>
    <n v="304"/>
    <n v="134.39999999999998"/>
    <m/>
    <n v="57"/>
    <n v="88.899999999999991"/>
    <n v="0"/>
    <n v="48.333333333333336"/>
    <n v="0.84795321637426901"/>
    <n v="0.4"/>
    <m/>
    <n v="0.2678571428571429"/>
    <n v="448"/>
    <n v="0.7"/>
    <m/>
    <m/>
    <m/>
    <m/>
    <m/>
    <m/>
    <n v="45.333333333333336"/>
    <n v="0"/>
    <m/>
    <n v="6"/>
    <m/>
    <m/>
    <m/>
    <m/>
    <m/>
    <n v="100"/>
    <n v="100"/>
    <s v="1 PG"/>
  </r>
  <r>
    <n v="168"/>
    <s v="VIETNAM"/>
    <x v="0"/>
    <x v="0"/>
    <x v="2"/>
    <x v="5"/>
    <x v="0"/>
    <x v="0"/>
    <x v="0"/>
    <x v="13"/>
    <x v="0"/>
    <n v="1200"/>
    <n v="336"/>
    <m/>
    <n v="224"/>
    <n v="134.39999999999998"/>
    <m/>
    <n v="95"/>
    <n v="88.899999999999991"/>
    <n v="0"/>
    <n v="61.666666666666664"/>
    <n v="0.64912280701754388"/>
    <n v="0.4"/>
    <m/>
    <n v="0.60586734693877553"/>
    <n v="529"/>
    <n v="0.75"/>
    <m/>
    <m/>
    <m/>
    <m/>
    <m/>
    <m/>
    <n v="60.666666666666664"/>
    <n v="0"/>
    <m/>
    <n v="2"/>
    <m/>
    <m/>
    <m/>
    <m/>
    <m/>
    <n v="100"/>
    <n v="100"/>
    <s v="1 PG"/>
  </r>
  <r>
    <n v="169"/>
    <s v="VIETNAM"/>
    <x v="0"/>
    <x v="0"/>
    <x v="2"/>
    <x v="5"/>
    <x v="0"/>
    <x v="0"/>
    <x v="0"/>
    <x v="2"/>
    <x v="0"/>
    <n v="1200"/>
    <n v="336"/>
    <m/>
    <n v="320"/>
    <n v="134.39999999999998"/>
    <m/>
    <n v="51"/>
    <n v="88.899999999999991"/>
    <n v="1.9166666666666667"/>
    <n v="22.291666666666668"/>
    <n v="0.47467320261437912"/>
    <n v="0.4"/>
    <m/>
    <n v="0.22767857142857142"/>
    <n v="404"/>
    <n v="0.7"/>
    <n v="1.1666666666666667"/>
    <n v="3"/>
    <m/>
    <m/>
    <m/>
    <m/>
    <n v="18.166666666666668"/>
    <n v="11"/>
    <n v="1"/>
    <n v="2"/>
    <m/>
    <m/>
    <m/>
    <m/>
    <m/>
    <n v="100"/>
    <n v="100"/>
    <s v="1 PG"/>
  </r>
  <r>
    <n v="170"/>
    <s v="VIETNAM"/>
    <x v="0"/>
    <x v="0"/>
    <x v="2"/>
    <x v="5"/>
    <x v="0"/>
    <x v="0"/>
    <x v="0"/>
    <x v="14"/>
    <x v="0"/>
    <n v="1200"/>
    <n v="336"/>
    <m/>
    <n v="272"/>
    <n v="134.39999999999998"/>
    <m/>
    <n v="71"/>
    <n v="88.899999999999991"/>
    <n v="0"/>
    <n v="43.666666666666664"/>
    <n v="0.61502347417840375"/>
    <n v="0.4"/>
    <m/>
    <n v="0.37289915966386561"/>
    <n v="339"/>
    <n v="0.7"/>
    <m/>
    <m/>
    <m/>
    <m/>
    <m/>
    <m/>
    <n v="43.666666666666664"/>
    <m/>
    <m/>
    <m/>
    <m/>
    <m/>
    <m/>
    <m/>
    <m/>
    <n v="100"/>
    <n v="100"/>
    <s v="1 PG"/>
  </r>
  <r>
    <n v="171"/>
    <s v="VIETNAM"/>
    <x v="0"/>
    <x v="0"/>
    <x v="2"/>
    <x v="5"/>
    <x v="0"/>
    <x v="0"/>
    <x v="0"/>
    <x v="15"/>
    <x v="0"/>
    <n v="1200"/>
    <n v="336"/>
    <m/>
    <n v="304"/>
    <n v="134.39999999999998"/>
    <m/>
    <n v="53"/>
    <n v="88.899999999999991"/>
    <n v="0"/>
    <n v="48.333333333333336"/>
    <n v="0.91194968553459121"/>
    <n v="0.4"/>
    <m/>
    <n v="0.24906015037593987"/>
    <n v="448"/>
    <n v="0.7"/>
    <m/>
    <m/>
    <m/>
    <m/>
    <m/>
    <m/>
    <n v="45.333333333333336"/>
    <n v="0"/>
    <m/>
    <n v="6"/>
    <m/>
    <m/>
    <m/>
    <m/>
    <m/>
    <n v="100"/>
    <n v="100"/>
    <s v="1 PG"/>
  </r>
  <r>
    <n v="172"/>
    <s v="VIETNAM"/>
    <x v="0"/>
    <x v="0"/>
    <x v="2"/>
    <x v="5"/>
    <x v="0"/>
    <x v="0"/>
    <x v="0"/>
    <x v="16"/>
    <x v="0"/>
    <n v="1200"/>
    <n v="336"/>
    <m/>
    <n v="416"/>
    <n v="134.39999999999998"/>
    <m/>
    <n v="30"/>
    <n v="88.899999999999991"/>
    <n v="0"/>
    <n v="20.25"/>
    <n v="0.67500000000000004"/>
    <n v="0.4"/>
    <m/>
    <n v="0.10302197802197803"/>
    <n v="443"/>
    <n v="0.75"/>
    <m/>
    <m/>
    <m/>
    <m/>
    <m/>
    <m/>
    <n v="16"/>
    <n v="3"/>
    <m/>
    <n v="7"/>
    <m/>
    <m/>
    <m/>
    <m/>
    <m/>
    <n v="100"/>
    <n v="100"/>
    <s v="1 PG"/>
  </r>
  <r>
    <n v="173"/>
    <s v="VIETNAM"/>
    <x v="0"/>
    <x v="0"/>
    <x v="2"/>
    <x v="5"/>
    <x v="0"/>
    <x v="0"/>
    <x v="0"/>
    <x v="3"/>
    <x v="0"/>
    <n v="1200"/>
    <n v="336"/>
    <m/>
    <n v="320"/>
    <n v="134.39999999999998"/>
    <m/>
    <n v="91"/>
    <n v="88.899999999999991"/>
    <n v="8.9166666666666679"/>
    <n v="44.333333333333336"/>
    <n v="0.5851648351648352"/>
    <n v="0.4"/>
    <m/>
    <n v="0.40625"/>
    <n v="339"/>
    <n v="0.7"/>
    <n v="7.166666666666667"/>
    <n v="3"/>
    <m/>
    <n v="2"/>
    <m/>
    <m/>
    <n v="38.833333333333336"/>
    <n v="8"/>
    <m/>
    <n v="7"/>
    <m/>
    <m/>
    <m/>
    <m/>
    <m/>
    <n v="100"/>
    <n v="100"/>
    <s v="1 PG"/>
  </r>
  <r>
    <n v="174"/>
    <s v="VIETNAM"/>
    <x v="0"/>
    <x v="0"/>
    <x v="2"/>
    <x v="5"/>
    <x v="0"/>
    <x v="0"/>
    <x v="1"/>
    <x v="17"/>
    <x v="0"/>
    <n v="1200"/>
    <n v="336"/>
    <m/>
    <n v="400"/>
    <n v="134.39999999999998"/>
    <m/>
    <n v="100"/>
    <n v="88.899999999999991"/>
    <n v="9.8333333333333339"/>
    <n v="51.083333333333336"/>
    <n v="0.60916666666666675"/>
    <n v="0.4"/>
    <m/>
    <n v="0.35714285714285715"/>
    <n v="491"/>
    <n v="0.75"/>
    <n v="3.8333333333333335"/>
    <n v="6"/>
    <m/>
    <n v="9"/>
    <m/>
    <m/>
    <n v="44.333333333333336"/>
    <n v="15"/>
    <m/>
    <n v="6"/>
    <m/>
    <m/>
    <m/>
    <m/>
    <m/>
    <n v="100"/>
    <n v="100"/>
    <s v="1 PG"/>
  </r>
  <r>
    <n v="175"/>
    <s v="VIETNAM"/>
    <x v="0"/>
    <x v="0"/>
    <x v="2"/>
    <x v="5"/>
    <x v="0"/>
    <x v="0"/>
    <x v="1"/>
    <x v="4"/>
    <x v="0"/>
    <n v="1200"/>
    <n v="336"/>
    <m/>
    <n v="368"/>
    <n v="134.39999999999998"/>
    <m/>
    <n v="55"/>
    <n v="88.899999999999991"/>
    <n v="2.666666666666667"/>
    <n v="24.458333333333332"/>
    <n v="0.49318181818181817"/>
    <n v="0.4"/>
    <m/>
    <n v="0.21350931677018636"/>
    <n v="721"/>
    <n v="0.65"/>
    <n v="1.6666666666666667"/>
    <n v="4"/>
    <m/>
    <m/>
    <m/>
    <m/>
    <n v="20.833333333333332"/>
    <n v="3"/>
    <n v="1"/>
    <n v="5"/>
    <m/>
    <m/>
    <m/>
    <m/>
    <m/>
    <n v="100"/>
    <n v="100"/>
    <s v="1 PG"/>
  </r>
  <r>
    <n v="176"/>
    <s v="VIETNAM"/>
    <x v="0"/>
    <x v="0"/>
    <x v="2"/>
    <x v="5"/>
    <x v="0"/>
    <x v="0"/>
    <x v="4"/>
    <x v="18"/>
    <x v="0"/>
    <n v="1200"/>
    <n v="336"/>
    <m/>
    <n v="512"/>
    <n v="134.39999999999998"/>
    <m/>
    <n v="103"/>
    <n v="88.899999999999991"/>
    <n v="0"/>
    <n v="82.791666666666671"/>
    <n v="0.80380258899676382"/>
    <n v="0.4"/>
    <m/>
    <n v="0.28738839285714285"/>
    <n v="516"/>
    <n v="0.65"/>
    <m/>
    <m/>
    <m/>
    <m/>
    <m/>
    <m/>
    <n v="73.166666666666671"/>
    <n v="11"/>
    <n v="9"/>
    <n v="7"/>
    <m/>
    <m/>
    <m/>
    <m/>
    <m/>
    <n v="100"/>
    <n v="100"/>
    <s v="1 PG"/>
  </r>
  <r>
    <n v="177"/>
    <s v="VIETNAM"/>
    <x v="0"/>
    <x v="0"/>
    <x v="2"/>
    <x v="5"/>
    <x v="0"/>
    <x v="0"/>
    <x v="4"/>
    <x v="19"/>
    <x v="0"/>
    <n v="1200"/>
    <n v="336"/>
    <m/>
    <n v="352"/>
    <n v="134.39999999999998"/>
    <m/>
    <n v="165"/>
    <n v="88.899999999999991"/>
    <n v="63"/>
    <n v="74.083333333333329"/>
    <n v="0.83080808080808066"/>
    <n v="0.4"/>
    <m/>
    <n v="0.66964285714285721"/>
    <n v="316"/>
    <n v="0.7"/>
    <n v="63"/>
    <m/>
    <m/>
    <m/>
    <m/>
    <m/>
    <n v="73.833333333333329"/>
    <n v="1"/>
    <m/>
    <m/>
    <m/>
    <m/>
    <m/>
    <m/>
    <m/>
    <n v="100"/>
    <n v="100"/>
    <s v="1 PG"/>
  </r>
  <r>
    <n v="178"/>
    <s v="VIETNAM"/>
    <x v="0"/>
    <x v="0"/>
    <x v="2"/>
    <x v="5"/>
    <x v="0"/>
    <x v="0"/>
    <x v="3"/>
    <x v="6"/>
    <x v="0"/>
    <n v="1200"/>
    <n v="336"/>
    <m/>
    <n v="272"/>
    <n v="134.39999999999998"/>
    <m/>
    <n v="17"/>
    <n v="88.899999999999991"/>
    <n v="0"/>
    <n v="6.75"/>
    <n v="0.39705882352941174"/>
    <n v="0.4"/>
    <m/>
    <n v="8.9285714285714302E-2"/>
    <n v="409"/>
    <n v="0.65"/>
    <m/>
    <m/>
    <m/>
    <m/>
    <m/>
    <m/>
    <m/>
    <n v="7"/>
    <m/>
    <n v="10"/>
    <m/>
    <m/>
    <m/>
    <m/>
    <m/>
    <n v="100"/>
    <n v="100"/>
    <s v="1 PG"/>
  </r>
  <r>
    <n v="179"/>
    <s v="VIETNAM"/>
    <x v="0"/>
    <x v="0"/>
    <x v="2"/>
    <x v="5"/>
    <x v="0"/>
    <x v="0"/>
    <x v="2"/>
    <x v="5"/>
    <x v="0"/>
    <n v="1200"/>
    <n v="336"/>
    <m/>
    <n v="384"/>
    <n v="134.39999999999998"/>
    <m/>
    <n v="77"/>
    <n v="88.899999999999991"/>
    <n v="0"/>
    <n v="41.75"/>
    <n v="0.54220779220779225"/>
    <n v="0.4"/>
    <m/>
    <n v="0.28645833333333337"/>
    <n v="516"/>
    <n v="0.65"/>
    <m/>
    <m/>
    <m/>
    <m/>
    <m/>
    <m/>
    <n v="34.5"/>
    <n v="13"/>
    <m/>
    <n v="8"/>
    <m/>
    <m/>
    <m/>
    <m/>
    <m/>
    <n v="100"/>
    <n v="100"/>
    <s v="1 PG"/>
  </r>
  <r>
    <n v="180"/>
    <s v="VIETNAM"/>
    <x v="0"/>
    <x v="0"/>
    <x v="2"/>
    <x v="5"/>
    <x v="4"/>
    <x v="0"/>
    <x v="0"/>
    <x v="33"/>
    <x v="0"/>
    <n v="1000"/>
    <n v="280"/>
    <m/>
    <n v="256"/>
    <n v="112"/>
    <m/>
    <n v="41"/>
    <n v="74.199999999999989"/>
    <n v="0"/>
    <n v="18.75"/>
    <n v="0.45731707317073172"/>
    <n v="0.4"/>
    <m/>
    <n v="0.22879464285714288"/>
    <n v="288"/>
    <n v="0.65"/>
    <m/>
    <m/>
    <m/>
    <m/>
    <m/>
    <m/>
    <m/>
    <n v="11"/>
    <m/>
    <n v="32"/>
    <m/>
    <m/>
    <m/>
    <m/>
    <m/>
    <n v="100"/>
    <n v="100"/>
    <s v="1 PG"/>
  </r>
  <r>
    <n v="181"/>
    <s v="VIETNAM"/>
    <x v="0"/>
    <x v="0"/>
    <x v="2"/>
    <x v="5"/>
    <x v="4"/>
    <x v="0"/>
    <x v="0"/>
    <x v="34"/>
    <x v="0"/>
    <n v="1000"/>
    <n v="280"/>
    <m/>
    <m/>
    <n v="112"/>
    <m/>
    <m/>
    <n v="74.199999999999989"/>
    <n v="0"/>
    <n v="0"/>
    <n v="0.45731707317073172"/>
    <n v="0.4"/>
    <m/>
    <n v="0.22879464285714288"/>
    <n v="322"/>
    <n v="0.6"/>
    <m/>
    <m/>
    <m/>
    <m/>
    <m/>
    <m/>
    <m/>
    <m/>
    <m/>
    <m/>
    <m/>
    <m/>
    <m/>
    <m/>
    <m/>
    <m/>
    <m/>
    <m/>
  </r>
  <r>
    <n v="182"/>
    <s v="VIETNAM"/>
    <x v="0"/>
    <x v="0"/>
    <x v="2"/>
    <x v="5"/>
    <x v="4"/>
    <x v="0"/>
    <x v="0"/>
    <x v="35"/>
    <x v="0"/>
    <n v="1000"/>
    <n v="280"/>
    <m/>
    <n v="288"/>
    <n v="112"/>
    <m/>
    <n v="30"/>
    <n v="74.199999999999989"/>
    <n v="0"/>
    <n v="14.25"/>
    <n v="0.47499999999999998"/>
    <n v="0.4"/>
    <m/>
    <n v="0.14880952380952381"/>
    <n v="373"/>
    <n v="0.65"/>
    <m/>
    <m/>
    <m/>
    <m/>
    <m/>
    <m/>
    <n v="12"/>
    <n v="3"/>
    <m/>
    <n v="3"/>
    <m/>
    <m/>
    <m/>
    <m/>
    <m/>
    <n v="100"/>
    <n v="100"/>
    <s v="1 PG"/>
  </r>
  <r>
    <n v="183"/>
    <s v="VIETNAM"/>
    <x v="0"/>
    <x v="0"/>
    <x v="2"/>
    <x v="5"/>
    <x v="4"/>
    <x v="0"/>
    <x v="0"/>
    <x v="36"/>
    <x v="0"/>
    <n v="1000"/>
    <n v="280"/>
    <m/>
    <n v="208"/>
    <n v="112"/>
    <m/>
    <n v="42"/>
    <n v="74.199999999999989"/>
    <n v="0"/>
    <n v="26.666666666666668"/>
    <n v="0.634920634920635"/>
    <n v="0.4"/>
    <m/>
    <n v="0.28846153846153849"/>
    <n v="328"/>
    <n v="0.7"/>
    <m/>
    <m/>
    <m/>
    <m/>
    <m/>
    <m/>
    <n v="23.166666666666668"/>
    <m/>
    <m/>
    <n v="7"/>
    <m/>
    <m/>
    <m/>
    <m/>
    <m/>
    <n v="100"/>
    <n v="100"/>
    <s v="1 PG"/>
  </r>
  <r>
    <n v="184"/>
    <s v="VIETNAM"/>
    <x v="0"/>
    <x v="0"/>
    <x v="2"/>
    <x v="5"/>
    <x v="4"/>
    <x v="0"/>
    <x v="0"/>
    <x v="37"/>
    <x v="0"/>
    <n v="1000"/>
    <n v="280"/>
    <m/>
    <n v="192"/>
    <n v="112"/>
    <m/>
    <n v="33"/>
    <n v="74.199999999999989"/>
    <n v="0"/>
    <n v="9.8333333333333321"/>
    <n v="0.29797979797979796"/>
    <n v="0.4"/>
    <m/>
    <n v="0.24553571428571433"/>
    <n v="274"/>
    <n v="0.7"/>
    <m/>
    <m/>
    <m/>
    <m/>
    <m/>
    <m/>
    <n v="5.333333333333333"/>
    <n v="4"/>
    <m/>
    <n v="7"/>
    <m/>
    <m/>
    <m/>
    <m/>
    <m/>
    <n v="100"/>
    <n v="100"/>
    <s v="1 PG"/>
  </r>
  <r>
    <n v="185"/>
    <s v="VIETNAM"/>
    <x v="0"/>
    <x v="0"/>
    <x v="2"/>
    <x v="5"/>
    <x v="4"/>
    <x v="0"/>
    <x v="0"/>
    <x v="38"/>
    <x v="0"/>
    <n v="1000"/>
    <n v="280"/>
    <m/>
    <n v="192"/>
    <n v="112"/>
    <m/>
    <n v="29"/>
    <n v="74.199999999999989"/>
    <n v="0"/>
    <n v="12.333333333333332"/>
    <n v="0.42528735632183906"/>
    <n v="0.4"/>
    <m/>
    <n v="0.21577380952380956"/>
    <n v="275"/>
    <n v="0.7"/>
    <m/>
    <m/>
    <m/>
    <m/>
    <m/>
    <m/>
    <n v="5.833333333333333"/>
    <n v="2"/>
    <m/>
    <n v="12"/>
    <m/>
    <m/>
    <m/>
    <m/>
    <m/>
    <n v="100"/>
    <n v="100"/>
    <s v="1 PG"/>
  </r>
  <r>
    <n v="186"/>
    <s v="VIETNAM"/>
    <x v="0"/>
    <x v="0"/>
    <x v="2"/>
    <x v="5"/>
    <x v="4"/>
    <x v="0"/>
    <x v="0"/>
    <x v="39"/>
    <x v="0"/>
    <n v="1000"/>
    <n v="280"/>
    <m/>
    <n v="272"/>
    <n v="112"/>
    <m/>
    <n v="38"/>
    <n v="74.199999999999989"/>
    <n v="0.5"/>
    <n v="30.375"/>
    <n v="0.8125"/>
    <n v="0.4"/>
    <m/>
    <n v="0.19957983193277312"/>
    <n v="500"/>
    <n v="0.65"/>
    <m/>
    <m/>
    <m/>
    <n v="1"/>
    <m/>
    <m/>
    <n v="21.5"/>
    <n v="2"/>
    <n v="9"/>
    <n v="10"/>
    <m/>
    <m/>
    <m/>
    <m/>
    <m/>
    <n v="100"/>
    <n v="100"/>
    <s v="1 PG"/>
  </r>
  <r>
    <n v="187"/>
    <s v="VIETNAM"/>
    <x v="0"/>
    <x v="0"/>
    <x v="2"/>
    <x v="5"/>
    <x v="4"/>
    <x v="0"/>
    <x v="0"/>
    <x v="40"/>
    <x v="0"/>
    <n v="1000"/>
    <n v="280"/>
    <m/>
    <n v="192"/>
    <n v="112"/>
    <m/>
    <n v="28"/>
    <n v="74.199999999999989"/>
    <n v="0"/>
    <n v="12.458333333333332"/>
    <n v="0.44494047619047616"/>
    <n v="0.4"/>
    <m/>
    <n v="0.20833333333333337"/>
    <n v="373"/>
    <n v="0.7"/>
    <m/>
    <m/>
    <m/>
    <m/>
    <m/>
    <m/>
    <n v="7.333333333333333"/>
    <n v="3"/>
    <n v="9"/>
    <n v="2"/>
    <m/>
    <m/>
    <m/>
    <m/>
    <m/>
    <n v="100"/>
    <n v="100"/>
    <s v="1 PG"/>
  </r>
  <r>
    <n v="188"/>
    <s v="VIETNAM"/>
    <x v="0"/>
    <x v="0"/>
    <x v="2"/>
    <x v="5"/>
    <x v="4"/>
    <x v="0"/>
    <x v="0"/>
    <x v="41"/>
    <x v="0"/>
    <n v="1000"/>
    <n v="280"/>
    <m/>
    <m/>
    <n v="112"/>
    <m/>
    <m/>
    <n v="74.199999999999989"/>
    <n v="0"/>
    <n v="0"/>
    <n v="0.44494047619047616"/>
    <n v="0.4"/>
    <m/>
    <n v="0.20833333333333337"/>
    <n v="233"/>
    <n v="0.6"/>
    <m/>
    <m/>
    <m/>
    <m/>
    <m/>
    <m/>
    <m/>
    <m/>
    <m/>
    <m/>
    <m/>
    <m/>
    <m/>
    <m/>
    <m/>
    <n v="100"/>
    <n v="100"/>
    <s v="1 PG"/>
  </r>
  <r>
    <n v="189"/>
    <s v="VIETNAM"/>
    <x v="0"/>
    <x v="0"/>
    <x v="2"/>
    <x v="5"/>
    <x v="5"/>
    <x v="0"/>
    <x v="0"/>
    <x v="42"/>
    <x v="1"/>
    <n v="1500"/>
    <n v="280"/>
    <m/>
    <n v="272"/>
    <n v="112"/>
    <m/>
    <n v="55"/>
    <n v="74.199999999999989"/>
    <n v="0"/>
    <n v="35.083333333333329"/>
    <n v="0.63787878787878782"/>
    <n v="0.4"/>
    <m/>
    <n v="0.28886554621848742"/>
    <n v="206"/>
    <n v="0.75"/>
    <m/>
    <m/>
    <m/>
    <m/>
    <m/>
    <m/>
    <n v="28.833333333333332"/>
    <n v="7"/>
    <m/>
    <n v="9"/>
    <m/>
    <m/>
    <m/>
    <m/>
    <m/>
    <n v="100"/>
    <n v="100"/>
    <s v="1 PG"/>
  </r>
  <r>
    <n v="190"/>
    <s v="VIETNAM"/>
    <x v="0"/>
    <x v="0"/>
    <x v="2"/>
    <x v="5"/>
    <x v="5"/>
    <x v="0"/>
    <x v="0"/>
    <x v="43"/>
    <x v="1"/>
    <n v="1500"/>
    <n v="280"/>
    <m/>
    <n v="336"/>
    <n v="112"/>
    <m/>
    <n v="78"/>
    <n v="74.199999999999989"/>
    <n v="0"/>
    <n v="47.416666666666664"/>
    <n v="0.60790598290598286"/>
    <n v="0.4"/>
    <m/>
    <n v="0.33163265306122452"/>
    <n v="551"/>
    <n v="0.75"/>
    <m/>
    <m/>
    <m/>
    <m/>
    <m/>
    <m/>
    <n v="35.666666666666664"/>
    <n v="9"/>
    <m/>
    <n v="19"/>
    <m/>
    <m/>
    <m/>
    <m/>
    <m/>
    <n v="100"/>
    <n v="100"/>
    <s v="1 PG"/>
  </r>
  <r>
    <n v="191"/>
    <s v="VIETNAM"/>
    <x v="0"/>
    <x v="0"/>
    <x v="2"/>
    <x v="5"/>
    <x v="5"/>
    <x v="0"/>
    <x v="0"/>
    <x v="44"/>
    <x v="1"/>
    <n v="1500"/>
    <n v="280"/>
    <m/>
    <n v="384"/>
    <n v="112"/>
    <m/>
    <n v="33"/>
    <n v="74.199999999999989"/>
    <n v="1.5"/>
    <n v="16.833333333333332"/>
    <n v="0.55555555555555547"/>
    <n v="0.4"/>
    <m/>
    <n v="0.12276785714285716"/>
    <n v="349"/>
    <n v="0.75"/>
    <m/>
    <m/>
    <m/>
    <n v="3"/>
    <m/>
    <m/>
    <n v="7.333333333333333"/>
    <m/>
    <m/>
    <n v="19"/>
    <m/>
    <m/>
    <m/>
    <m/>
    <m/>
    <n v="100"/>
    <n v="100"/>
    <s v="1 PG"/>
  </r>
  <r>
    <n v="192"/>
    <s v="VIETNAM"/>
    <x v="0"/>
    <x v="0"/>
    <x v="2"/>
    <x v="5"/>
    <x v="5"/>
    <x v="0"/>
    <x v="0"/>
    <x v="45"/>
    <x v="1"/>
    <n v="1500"/>
    <n v="280"/>
    <m/>
    <n v="304"/>
    <n v="112"/>
    <m/>
    <n v="70"/>
    <n v="74.199999999999989"/>
    <n v="0"/>
    <n v="26.5"/>
    <n v="0.37857142857142856"/>
    <n v="0.4"/>
    <m/>
    <n v="0.32894736842105265"/>
    <n v="288"/>
    <n v="0.7"/>
    <m/>
    <m/>
    <m/>
    <m/>
    <m/>
    <m/>
    <n v="0"/>
    <n v="42"/>
    <m/>
    <n v="32"/>
    <m/>
    <m/>
    <m/>
    <m/>
    <m/>
    <n v="100"/>
    <n v="100"/>
    <s v="1 PG"/>
  </r>
  <r>
    <n v="193"/>
    <s v="VIETNAM"/>
    <x v="0"/>
    <x v="0"/>
    <x v="2"/>
    <x v="5"/>
    <x v="6"/>
    <x v="0"/>
    <x v="0"/>
    <x v="46"/>
    <x v="1"/>
    <n v="1250"/>
    <n v="350"/>
    <m/>
    <n v="432"/>
    <n v="140"/>
    <m/>
    <n v="44"/>
    <n v="92.399999999999991"/>
    <n v="0"/>
    <n v="64.833333333333343"/>
    <n v="1.4734848484848486"/>
    <n v="0.4"/>
    <m/>
    <n v="0.14550264550264552"/>
    <n v="339"/>
    <n v="0.8"/>
    <m/>
    <m/>
    <m/>
    <m/>
    <m/>
    <m/>
    <n v="61.333333333333336"/>
    <m/>
    <m/>
    <n v="7"/>
    <m/>
    <m/>
    <m/>
    <m/>
    <m/>
    <n v="100"/>
    <n v="100"/>
    <s v="1 PG"/>
  </r>
  <r>
    <n v="194"/>
    <s v="VIETNAM"/>
    <x v="0"/>
    <x v="0"/>
    <x v="2"/>
    <x v="5"/>
    <x v="6"/>
    <x v="0"/>
    <x v="0"/>
    <x v="47"/>
    <x v="1"/>
    <n v="1250"/>
    <n v="350"/>
    <m/>
    <n v="320"/>
    <n v="140"/>
    <m/>
    <n v="33"/>
    <n v="92.399999999999991"/>
    <n v="0"/>
    <n v="14.041666666666666"/>
    <n v="0.4255050505050505"/>
    <n v="0.4"/>
    <m/>
    <n v="0.14732142857142858"/>
    <n v="437"/>
    <n v="0.65"/>
    <m/>
    <m/>
    <m/>
    <m/>
    <m/>
    <m/>
    <n v="13.666666666666666"/>
    <m/>
    <n v="1"/>
    <m/>
    <m/>
    <m/>
    <m/>
    <m/>
    <m/>
    <n v="100"/>
    <n v="100"/>
    <s v="1 PG"/>
  </r>
  <r>
    <n v="195"/>
    <s v="VIETNAM"/>
    <x v="0"/>
    <x v="0"/>
    <x v="2"/>
    <x v="5"/>
    <x v="6"/>
    <x v="0"/>
    <x v="0"/>
    <x v="48"/>
    <x v="1"/>
    <n v="1250"/>
    <n v="350"/>
    <m/>
    <n v="272"/>
    <n v="140"/>
    <m/>
    <n v="42"/>
    <n v="92.399999999999991"/>
    <n v="2.75"/>
    <n v="11"/>
    <n v="0.32738095238095238"/>
    <n v="0.4"/>
    <m/>
    <n v="0.22058823529411767"/>
    <n v="275"/>
    <n v="0.65"/>
    <m/>
    <n v="4"/>
    <n v="2"/>
    <n v="2"/>
    <m/>
    <m/>
    <m/>
    <n v="24"/>
    <m/>
    <n v="10"/>
    <m/>
    <m/>
    <m/>
    <m/>
    <m/>
    <n v="100"/>
    <n v="100"/>
    <s v="1 PG"/>
  </r>
  <r>
    <n v="196"/>
    <s v="VIETNAM"/>
    <x v="0"/>
    <x v="0"/>
    <x v="2"/>
    <x v="5"/>
    <x v="6"/>
    <x v="0"/>
    <x v="1"/>
    <x v="49"/>
    <x v="1"/>
    <n v="1250"/>
    <n v="350"/>
    <m/>
    <n v="400"/>
    <n v="140"/>
    <m/>
    <n v="21"/>
    <n v="92.399999999999991"/>
    <n v="0"/>
    <n v="12.166666666666666"/>
    <n v="0.57936507936507931"/>
    <n v="0.4"/>
    <m/>
    <n v="7.4999999999999997E-2"/>
    <n v="395"/>
    <n v="0.65"/>
    <m/>
    <m/>
    <m/>
    <m/>
    <m/>
    <m/>
    <n v="12.166666666666666"/>
    <m/>
    <m/>
    <m/>
    <m/>
    <m/>
    <m/>
    <m/>
    <m/>
    <n v="100"/>
    <n v="100"/>
    <s v="1 PG"/>
  </r>
  <r>
    <n v="197"/>
    <s v="VIETNAM"/>
    <x v="0"/>
    <x v="0"/>
    <x v="2"/>
    <x v="5"/>
    <x v="6"/>
    <x v="0"/>
    <x v="4"/>
    <x v="50"/>
    <x v="1"/>
    <n v="1250"/>
    <n v="350"/>
    <m/>
    <n v="400"/>
    <n v="140"/>
    <m/>
    <n v="59"/>
    <n v="92.399999999999991"/>
    <n v="0"/>
    <n v="35.666666666666664"/>
    <n v="0.60451977401129942"/>
    <n v="0.4"/>
    <m/>
    <n v="0.21071428571428572"/>
    <n v="294"/>
    <n v="0.7"/>
    <m/>
    <m/>
    <m/>
    <m/>
    <m/>
    <m/>
    <n v="32.666666666666664"/>
    <n v="6"/>
    <m/>
    <n v="3"/>
    <m/>
    <m/>
    <m/>
    <m/>
    <m/>
    <n v="100"/>
    <n v="100"/>
    <s v="1 PG"/>
  </r>
  <r>
    <n v="198"/>
    <s v="VIETNAM"/>
    <x v="0"/>
    <x v="0"/>
    <x v="2"/>
    <x v="5"/>
    <x v="7"/>
    <x v="0"/>
    <x v="0"/>
    <x v="51"/>
    <x v="0"/>
    <n v="1000"/>
    <n v="280"/>
    <m/>
    <n v="304"/>
    <n v="112"/>
    <m/>
    <n v="14"/>
    <n v="74.199999999999989"/>
    <n v="0"/>
    <n v="6.666666666666667"/>
    <n v="0.47619047619047622"/>
    <n v="0.4"/>
    <m/>
    <n v="6.5789473684210537E-2"/>
    <n v="293"/>
    <n v="0.75"/>
    <m/>
    <m/>
    <m/>
    <m/>
    <m/>
    <m/>
    <n v="6.666666666666667"/>
    <m/>
    <m/>
    <m/>
    <m/>
    <m/>
    <m/>
    <m/>
    <m/>
    <n v="100"/>
    <n v="100"/>
    <s v="1 PG"/>
  </r>
  <r>
    <n v="199"/>
    <s v="VIETNAM"/>
    <x v="0"/>
    <x v="0"/>
    <x v="2"/>
    <x v="5"/>
    <x v="7"/>
    <x v="0"/>
    <x v="0"/>
    <x v="52"/>
    <x v="0"/>
    <n v="1000"/>
    <n v="280"/>
    <m/>
    <n v="272"/>
    <n v="112"/>
    <m/>
    <n v="18"/>
    <n v="74.199999999999989"/>
    <n v="0"/>
    <n v="10.333333333333334"/>
    <n v="0.57407407407407407"/>
    <n v="0.4"/>
    <m/>
    <n v="9.4537815126050431E-2"/>
    <n v="311"/>
    <n v="0.65"/>
    <m/>
    <m/>
    <m/>
    <m/>
    <m/>
    <m/>
    <n v="10.333333333333334"/>
    <m/>
    <m/>
    <m/>
    <m/>
    <m/>
    <m/>
    <m/>
    <m/>
    <n v="100"/>
    <n v="100"/>
    <s v="1 PG"/>
  </r>
  <r>
    <n v="200"/>
    <s v="VIETNAM"/>
    <x v="0"/>
    <x v="0"/>
    <x v="2"/>
    <x v="5"/>
    <x v="7"/>
    <x v="0"/>
    <x v="0"/>
    <x v="53"/>
    <x v="0"/>
    <n v="1000"/>
    <n v="280"/>
    <m/>
    <n v="160"/>
    <n v="112"/>
    <m/>
    <n v="18"/>
    <n v="74.199999999999989"/>
    <n v="4"/>
    <n v="4.125"/>
    <n v="0.4513888888888889"/>
    <n v="0.4"/>
    <m/>
    <n v="0.16071428571428573"/>
    <n v="246"/>
    <n v="0.65"/>
    <m/>
    <m/>
    <m/>
    <n v="8"/>
    <m/>
    <m/>
    <m/>
    <m/>
    <n v="7"/>
    <n v="3"/>
    <m/>
    <m/>
    <m/>
    <m/>
    <m/>
    <n v="100"/>
    <n v="100"/>
    <s v="1 PG"/>
  </r>
  <r>
    <n v="201"/>
    <s v="VIETNAM"/>
    <x v="0"/>
    <x v="0"/>
    <x v="2"/>
    <x v="5"/>
    <x v="7"/>
    <x v="0"/>
    <x v="0"/>
    <x v="54"/>
    <x v="0"/>
    <n v="1000"/>
    <n v="280"/>
    <m/>
    <n v="272"/>
    <n v="112"/>
    <m/>
    <n v="67"/>
    <n v="74.199999999999989"/>
    <n v="0"/>
    <n v="14.916666666666666"/>
    <n v="0.222636815920398"/>
    <n v="0.4"/>
    <m/>
    <n v="0.35189075630252103"/>
    <n v="503"/>
    <n v="0.7"/>
    <m/>
    <m/>
    <m/>
    <m/>
    <m/>
    <m/>
    <n v="11.166666666666666"/>
    <n v="7"/>
    <m/>
    <n v="4"/>
    <m/>
    <m/>
    <m/>
    <m/>
    <m/>
    <n v="100"/>
    <n v="100"/>
    <s v="1 PG"/>
  </r>
  <r>
    <n v="202"/>
    <s v="VIETNAM"/>
    <x v="0"/>
    <x v="0"/>
    <x v="2"/>
    <x v="5"/>
    <x v="7"/>
    <x v="0"/>
    <x v="0"/>
    <x v="55"/>
    <x v="0"/>
    <n v="1000"/>
    <n v="280"/>
    <m/>
    <n v="240"/>
    <n v="112"/>
    <m/>
    <n v="49"/>
    <n v="74.199999999999989"/>
    <n v="4.833333333333333"/>
    <n v="15.75"/>
    <n v="0.42006802721088432"/>
    <n v="0.4"/>
    <m/>
    <n v="0.29166666666666669"/>
    <n v="396"/>
    <n v="0.65"/>
    <n v="0.83333333333333337"/>
    <m/>
    <m/>
    <n v="8"/>
    <m/>
    <m/>
    <n v="7.5"/>
    <n v="9"/>
    <m/>
    <n v="12"/>
    <m/>
    <m/>
    <m/>
    <m/>
    <m/>
    <n v="100"/>
    <n v="100"/>
    <s v="1 PG"/>
  </r>
  <r>
    <n v="203"/>
    <s v="VIETNAM"/>
    <x v="0"/>
    <x v="0"/>
    <x v="2"/>
    <x v="5"/>
    <x v="7"/>
    <x v="0"/>
    <x v="0"/>
    <x v="56"/>
    <x v="0"/>
    <n v="1000"/>
    <n v="280"/>
    <m/>
    <n v="112"/>
    <n v="112"/>
    <m/>
    <n v="0"/>
    <n v="74.199999999999989"/>
    <n v="0"/>
    <n v="0"/>
    <e v="#DIV/0!"/>
    <n v="0.4"/>
    <m/>
    <n v="0"/>
    <n v="127"/>
    <n v="0.65"/>
    <m/>
    <m/>
    <m/>
    <m/>
    <m/>
    <m/>
    <m/>
    <m/>
    <m/>
    <m/>
    <m/>
    <m/>
    <m/>
    <m/>
    <m/>
    <n v="100"/>
    <n v="100"/>
    <s v="1 PG"/>
  </r>
  <r>
    <n v="204"/>
    <s v="VIETNAM"/>
    <x v="0"/>
    <x v="0"/>
    <x v="2"/>
    <x v="5"/>
    <x v="7"/>
    <x v="0"/>
    <x v="0"/>
    <x v="57"/>
    <x v="0"/>
    <n v="1000"/>
    <n v="280"/>
    <m/>
    <n v="208"/>
    <n v="112"/>
    <m/>
    <n v="40"/>
    <n v="74.199999999999989"/>
    <n v="5"/>
    <n v="20"/>
    <n v="0.625"/>
    <n v="0.4"/>
    <m/>
    <n v="0.27472527472527475"/>
    <n v="331"/>
    <n v="0.65"/>
    <n v="2"/>
    <m/>
    <m/>
    <n v="6"/>
    <m/>
    <m/>
    <n v="17"/>
    <n v="0"/>
    <m/>
    <n v="6"/>
    <m/>
    <m/>
    <m/>
    <m/>
    <m/>
    <n v="100"/>
    <n v="100"/>
    <s v="1 PG"/>
  </r>
  <r>
    <n v="205"/>
    <s v="VIETNAM"/>
    <x v="0"/>
    <x v="0"/>
    <x v="2"/>
    <x v="5"/>
    <x v="7"/>
    <x v="0"/>
    <x v="0"/>
    <x v="58"/>
    <x v="0"/>
    <n v="1000"/>
    <n v="280"/>
    <m/>
    <n v="160"/>
    <n v="112"/>
    <m/>
    <n v="25"/>
    <n v="74.199999999999989"/>
    <n v="0"/>
    <n v="12.5"/>
    <n v="0.5"/>
    <n v="0.4"/>
    <m/>
    <n v="0.22321428571428573"/>
    <n v="193"/>
    <n v="0.65"/>
    <m/>
    <m/>
    <m/>
    <m/>
    <m/>
    <m/>
    <m/>
    <n v="6"/>
    <m/>
    <n v="22"/>
    <m/>
    <m/>
    <m/>
    <m/>
    <m/>
    <n v="100"/>
    <n v="100"/>
    <s v="1 PG"/>
  </r>
  <r>
    <n v="206"/>
    <s v="VIETNAM"/>
    <x v="0"/>
    <x v="0"/>
    <x v="2"/>
    <x v="5"/>
    <x v="7"/>
    <x v="0"/>
    <x v="1"/>
    <x v="59"/>
    <x v="0"/>
    <n v="1000"/>
    <n v="280"/>
    <m/>
    <n v="144"/>
    <n v="112"/>
    <m/>
    <n v="7"/>
    <n v="74.199999999999989"/>
    <n v="0"/>
    <n v="3"/>
    <n v="0.42857142857142855"/>
    <n v="0.4"/>
    <m/>
    <n v="6.9444444444444448E-2"/>
    <n v="180"/>
    <n v="0.65"/>
    <m/>
    <m/>
    <m/>
    <m/>
    <m/>
    <m/>
    <n v="2.5"/>
    <n v="2"/>
    <m/>
    <m/>
    <m/>
    <m/>
    <m/>
    <m/>
    <m/>
    <n v="100"/>
    <n v="100"/>
    <s v="1 PG"/>
  </r>
  <r>
    <n v="207"/>
    <s v="VIETNAM"/>
    <x v="0"/>
    <x v="0"/>
    <x v="2"/>
    <x v="5"/>
    <x v="7"/>
    <x v="0"/>
    <x v="4"/>
    <x v="60"/>
    <x v="0"/>
    <n v="1000"/>
    <n v="280"/>
    <m/>
    <n v="368"/>
    <n v="112"/>
    <m/>
    <n v="18"/>
    <n v="74.199999999999989"/>
    <n v="1.25"/>
    <n v="12.75"/>
    <n v="0.77777777777777779"/>
    <n v="0.4"/>
    <m/>
    <n v="6.9875776397515535E-2"/>
    <n v="422"/>
    <n v="0.65"/>
    <m/>
    <n v="5"/>
    <m/>
    <m/>
    <m/>
    <m/>
    <n v="11"/>
    <n v="4"/>
    <n v="2"/>
    <m/>
    <m/>
    <m/>
    <m/>
    <m/>
    <m/>
    <n v="100"/>
    <n v="100"/>
    <s v="1 PG"/>
  </r>
  <r>
    <n v="208"/>
    <s v="VIETNAM"/>
    <x v="1"/>
    <x v="0"/>
    <x v="2"/>
    <x v="5"/>
    <x v="0"/>
    <x v="0"/>
    <x v="5"/>
    <x v="61"/>
    <x v="0"/>
    <n v="1200"/>
    <n v="336"/>
    <m/>
    <n v="384"/>
    <n v="134.39999999999998"/>
    <m/>
    <n v="94"/>
    <n v="88.899999999999991"/>
    <n v="0"/>
    <n v="53.916666666666664"/>
    <n v="0.5735815602836879"/>
    <n v="0.4"/>
    <m/>
    <n v="0.34970238095238099"/>
    <n v="713"/>
    <n v="0.7"/>
    <m/>
    <m/>
    <m/>
    <m/>
    <m/>
    <m/>
    <n v="48.666666666666664"/>
    <n v="10"/>
    <n v="6"/>
    <n v="1"/>
    <m/>
    <m/>
    <m/>
    <m/>
    <m/>
    <n v="100"/>
    <n v="100"/>
    <s v="1 PG"/>
  </r>
  <r>
    <n v="209"/>
    <s v="VIETNAM"/>
    <x v="1"/>
    <x v="0"/>
    <x v="2"/>
    <x v="5"/>
    <x v="0"/>
    <x v="0"/>
    <x v="7"/>
    <x v="62"/>
    <x v="0"/>
    <n v="1200"/>
    <n v="336"/>
    <m/>
    <n v="240"/>
    <n v="134.39999999999998"/>
    <m/>
    <n v="31"/>
    <n v="88.899999999999991"/>
    <n v="0"/>
    <n v="13"/>
    <n v="0.41935483870967744"/>
    <n v="0.4"/>
    <m/>
    <n v="0.18452380952380953"/>
    <n v="357"/>
    <n v="0.65"/>
    <m/>
    <m/>
    <m/>
    <m/>
    <m/>
    <m/>
    <n v="11"/>
    <n v="4"/>
    <m/>
    <n v="2"/>
    <m/>
    <m/>
    <m/>
    <m/>
    <m/>
    <n v="100"/>
    <n v="100"/>
    <s v="1 PG"/>
  </r>
  <r>
    <n v="210"/>
    <s v="VIETNAM"/>
    <x v="1"/>
    <x v="0"/>
    <x v="2"/>
    <x v="5"/>
    <x v="7"/>
    <x v="0"/>
    <x v="7"/>
    <x v="63"/>
    <x v="0"/>
    <n v="1000"/>
    <n v="280"/>
    <m/>
    <n v="240"/>
    <n v="112"/>
    <m/>
    <n v="29"/>
    <n v="74.199999999999989"/>
    <n v="0"/>
    <n v="15.6"/>
    <n v="0.53793103448275859"/>
    <n v="0.4"/>
    <m/>
    <n v="0.17261904761904762"/>
    <n v="305"/>
    <n v="0.6"/>
    <m/>
    <m/>
    <m/>
    <m/>
    <m/>
    <m/>
    <n v="15.6"/>
    <m/>
    <m/>
    <m/>
    <m/>
    <m/>
    <m/>
    <m/>
    <m/>
    <n v="100"/>
    <n v="100"/>
    <s v="1 PG"/>
  </r>
  <r>
    <n v="211"/>
    <s v="VIETNAM"/>
    <x v="1"/>
    <x v="0"/>
    <x v="2"/>
    <x v="5"/>
    <x v="7"/>
    <x v="1"/>
    <x v="8"/>
    <x v="64"/>
    <x v="0"/>
    <n v="1000"/>
    <n v="280"/>
    <m/>
    <n v="240"/>
    <n v="112"/>
    <m/>
    <n v="30"/>
    <n v="74.199999999999989"/>
    <n v="0"/>
    <n v="11"/>
    <n v="0.36666666666666664"/>
    <n v="0.4"/>
    <m/>
    <n v="0.17857142857142858"/>
    <n v="258"/>
    <n v="0.6"/>
    <m/>
    <m/>
    <m/>
    <m/>
    <m/>
    <m/>
    <m/>
    <n v="18"/>
    <n v="6"/>
    <n v="7"/>
    <n v="1"/>
    <m/>
    <m/>
    <m/>
    <m/>
    <n v="100"/>
    <n v="100"/>
    <s v="1 PG"/>
  </r>
  <r>
    <n v="212"/>
    <s v="VIETNAM"/>
    <x v="1"/>
    <x v="0"/>
    <x v="2"/>
    <x v="5"/>
    <x v="7"/>
    <x v="1"/>
    <x v="8"/>
    <x v="65"/>
    <x v="0"/>
    <n v="1000"/>
    <n v="280"/>
    <m/>
    <n v="240"/>
    <n v="112"/>
    <m/>
    <m/>
    <n v="74.199999999999989"/>
    <n v="0"/>
    <n v="0"/>
    <e v="#DIV/0!"/>
    <n v="0.4"/>
    <m/>
    <n v="0"/>
    <n v="279"/>
    <n v="0.6"/>
    <m/>
    <m/>
    <m/>
    <m/>
    <m/>
    <m/>
    <m/>
    <m/>
    <m/>
    <m/>
    <m/>
    <m/>
    <m/>
    <m/>
    <m/>
    <n v="100"/>
    <n v="100"/>
    <s v="1 PG"/>
  </r>
  <r>
    <n v="213"/>
    <s v="VIETNAM"/>
    <x v="1"/>
    <x v="0"/>
    <x v="2"/>
    <x v="5"/>
    <x v="7"/>
    <x v="1"/>
    <x v="8"/>
    <x v="66"/>
    <x v="0"/>
    <n v="1000"/>
    <n v="280"/>
    <m/>
    <n v="240"/>
    <n v="112"/>
    <m/>
    <n v="34"/>
    <n v="74.199999999999989"/>
    <n v="0"/>
    <n v="12.125"/>
    <n v="0.35661764705882354"/>
    <n v="0.4"/>
    <m/>
    <n v="0.20238095238095238"/>
    <n v="283"/>
    <n v="0.6"/>
    <m/>
    <m/>
    <m/>
    <m/>
    <m/>
    <m/>
    <n v="8.5"/>
    <n v="5"/>
    <n v="1"/>
    <n v="4"/>
    <m/>
    <m/>
    <m/>
    <m/>
    <m/>
    <n v="100"/>
    <n v="100"/>
    <s v="1 PG"/>
  </r>
  <r>
    <n v="214"/>
    <s v="VIETNAM"/>
    <x v="2"/>
    <x v="0"/>
    <x v="2"/>
    <x v="5"/>
    <x v="0"/>
    <x v="0"/>
    <x v="6"/>
    <x v="67"/>
    <x v="0"/>
    <n v="1200"/>
    <n v="336"/>
    <m/>
    <n v="292"/>
    <n v="96"/>
    <m/>
    <n v="39"/>
    <n v="63.5"/>
    <n v="0"/>
    <n v="32.714285714285715"/>
    <n v="0.83882783882783885"/>
    <n v="0.4"/>
    <m/>
    <n v="0.19080234833659493"/>
    <n v="334"/>
    <n v="0.65"/>
    <m/>
    <m/>
    <m/>
    <m/>
    <m/>
    <m/>
    <n v="25.714285714285715"/>
    <n v="12"/>
    <m/>
    <n v="8"/>
    <m/>
    <m/>
    <m/>
    <m/>
    <m/>
    <n v="100"/>
    <n v="100"/>
    <s v="1 PG"/>
  </r>
  <r>
    <n v="215"/>
    <s v="VIETNAM"/>
    <x v="2"/>
    <x v="0"/>
    <x v="2"/>
    <x v="5"/>
    <x v="0"/>
    <x v="0"/>
    <x v="6"/>
    <x v="68"/>
    <x v="0"/>
    <n v="1200"/>
    <n v="336"/>
    <m/>
    <n v="265"/>
    <n v="96"/>
    <m/>
    <n v="30"/>
    <n v="63.5"/>
    <n v="0"/>
    <n v="25.714285714285715"/>
    <n v="0.85714285714285721"/>
    <n v="0.4"/>
    <m/>
    <n v="0.16172506738544473"/>
    <n v="398"/>
    <n v="0.6"/>
    <m/>
    <m/>
    <m/>
    <m/>
    <m/>
    <m/>
    <n v="25.714285714285715"/>
    <m/>
    <m/>
    <m/>
    <m/>
    <m/>
    <m/>
    <m/>
    <m/>
    <n v="100"/>
    <n v="100"/>
    <s v="1 PG"/>
  </r>
  <r>
    <n v="216"/>
    <s v="VIETNAM"/>
    <x v="2"/>
    <x v="0"/>
    <x v="2"/>
    <x v="5"/>
    <x v="0"/>
    <x v="0"/>
    <x v="6"/>
    <x v="69"/>
    <x v="0"/>
    <n v="1200"/>
    <n v="336"/>
    <m/>
    <n v="256"/>
    <n v="96"/>
    <m/>
    <n v="46"/>
    <n v="63.5"/>
    <n v="0"/>
    <n v="39.642857142857146"/>
    <n v="0.86180124223602494"/>
    <n v="0.4"/>
    <m/>
    <n v="0.2566964285714286"/>
    <n v="378"/>
    <n v="0.6"/>
    <m/>
    <m/>
    <m/>
    <m/>
    <m/>
    <m/>
    <n v="36.142857142857146"/>
    <m/>
    <m/>
    <n v="7"/>
    <m/>
    <m/>
    <m/>
    <m/>
    <m/>
    <n v="100"/>
    <n v="100"/>
    <s v="1 PG"/>
  </r>
  <r>
    <n v="217"/>
    <s v="VIETNAM"/>
    <x v="2"/>
    <x v="0"/>
    <x v="2"/>
    <x v="5"/>
    <x v="0"/>
    <x v="0"/>
    <x v="9"/>
    <x v="70"/>
    <x v="0"/>
    <n v="1200"/>
    <n v="336"/>
    <m/>
    <n v="438"/>
    <n v="96"/>
    <m/>
    <n v="58"/>
    <n v="63.5"/>
    <n v="0"/>
    <n v="54.071428571428569"/>
    <n v="0.93226600985221675"/>
    <n v="0.4"/>
    <m/>
    <n v="0.18917155903457275"/>
    <n v="480"/>
    <n v="0.65"/>
    <m/>
    <m/>
    <m/>
    <m/>
    <m/>
    <m/>
    <n v="50.571428571428569"/>
    <m/>
    <m/>
    <n v="7"/>
    <m/>
    <m/>
    <m/>
    <m/>
    <m/>
    <n v="100"/>
    <n v="100"/>
    <s v="1 PG"/>
  </r>
  <r>
    <n v="218"/>
    <s v="VIETNAM"/>
    <x v="2"/>
    <x v="0"/>
    <x v="2"/>
    <x v="5"/>
    <x v="0"/>
    <x v="0"/>
    <x v="10"/>
    <x v="71"/>
    <x v="0"/>
    <n v="1200"/>
    <n v="336"/>
    <m/>
    <n v="440"/>
    <n v="96"/>
    <m/>
    <n v="43"/>
    <n v="63.5"/>
    <n v="0"/>
    <n v="36.321428571428569"/>
    <n v="0.8446843853820597"/>
    <n v="0.4"/>
    <m/>
    <n v="0.1396103896103896"/>
    <n v="497"/>
    <n v="0.6"/>
    <m/>
    <m/>
    <m/>
    <m/>
    <m/>
    <m/>
    <n v="32.571428571428569"/>
    <m/>
    <n v="10"/>
    <m/>
    <m/>
    <m/>
    <m/>
    <m/>
    <m/>
    <n v="100"/>
    <n v="100"/>
    <s v="1 PG"/>
  </r>
  <r>
    <n v="219"/>
    <s v="VIETNAM"/>
    <x v="2"/>
    <x v="0"/>
    <x v="2"/>
    <x v="5"/>
    <x v="0"/>
    <x v="1"/>
    <x v="11"/>
    <x v="72"/>
    <x v="0"/>
    <n v="1200"/>
    <n v="336"/>
    <m/>
    <n v="372"/>
    <n v="58"/>
    <m/>
    <n v="55"/>
    <n v="21.5"/>
    <n v="0"/>
    <n v="34.589285714285715"/>
    <n v="0.62889610389610395"/>
    <n v="0.4"/>
    <m/>
    <n v="0.21121351766513058"/>
    <n v="411"/>
    <n v="0.6"/>
    <m/>
    <m/>
    <m/>
    <m/>
    <m/>
    <m/>
    <n v="31.714285714285715"/>
    <n v="2"/>
    <n v="5"/>
    <n v="1"/>
    <m/>
    <m/>
    <m/>
    <m/>
    <m/>
    <n v="100"/>
    <n v="100"/>
    <s v="1 PG"/>
  </r>
  <r>
    <n v="220"/>
    <s v="VIETNAM"/>
    <x v="2"/>
    <x v="0"/>
    <x v="2"/>
    <x v="5"/>
    <x v="0"/>
    <x v="1"/>
    <x v="12"/>
    <x v="73"/>
    <x v="0"/>
    <n v="1200"/>
    <n v="336"/>
    <m/>
    <n v="450"/>
    <n v="58"/>
    <m/>
    <n v="73"/>
    <n v="21.5"/>
    <n v="0"/>
    <n v="65.321428571428569"/>
    <n v="0.89481409001956946"/>
    <n v="0.4"/>
    <m/>
    <n v="0.23174603174603176"/>
    <n v="489"/>
    <n v="0.6"/>
    <m/>
    <m/>
    <m/>
    <m/>
    <m/>
    <m/>
    <n v="62.571428571428569"/>
    <n v="11"/>
    <m/>
    <m/>
    <m/>
    <m/>
    <m/>
    <m/>
    <m/>
    <n v="100"/>
    <n v="100"/>
    <s v="1 PG"/>
  </r>
  <r>
    <n v="221"/>
    <s v="VIETNAM"/>
    <x v="2"/>
    <x v="0"/>
    <x v="2"/>
    <x v="5"/>
    <x v="0"/>
    <x v="1"/>
    <x v="13"/>
    <x v="74"/>
    <x v="0"/>
    <n v="1200"/>
    <n v="336"/>
    <m/>
    <n v="416"/>
    <n v="58"/>
    <m/>
    <n v="32"/>
    <n v="21.5"/>
    <n v="0"/>
    <n v="25.428571428571427"/>
    <n v="0.7946428571428571"/>
    <n v="0.4"/>
    <m/>
    <n v="0.10989010989010989"/>
    <n v="469"/>
    <n v="0.6"/>
    <m/>
    <m/>
    <m/>
    <m/>
    <m/>
    <m/>
    <n v="25.428571428571427"/>
    <m/>
    <m/>
    <m/>
    <m/>
    <m/>
    <m/>
    <m/>
    <m/>
    <n v="100"/>
    <n v="100"/>
    <s v="1 PG"/>
  </r>
  <r>
    <n v="222"/>
    <s v="VIETNAM"/>
    <x v="2"/>
    <x v="0"/>
    <x v="2"/>
    <x v="5"/>
    <x v="0"/>
    <x v="1"/>
    <x v="14"/>
    <x v="75"/>
    <x v="0"/>
    <n v="1200"/>
    <n v="336"/>
    <m/>
    <n v="384"/>
    <n v="58"/>
    <m/>
    <n v="39"/>
    <n v="21.5"/>
    <n v="0"/>
    <n v="32.25"/>
    <n v="0.82692307692307687"/>
    <n v="0.4"/>
    <m/>
    <n v="0.14508928571428573"/>
    <n v="423"/>
    <n v="0.6"/>
    <m/>
    <m/>
    <m/>
    <m/>
    <m/>
    <m/>
    <n v="26"/>
    <n v="9"/>
    <m/>
    <n v="8"/>
    <m/>
    <m/>
    <m/>
    <m/>
    <m/>
    <n v="100"/>
    <n v="100"/>
    <s v="1 PG"/>
  </r>
  <r>
    <n v="223"/>
    <s v="VIETNAM"/>
    <x v="2"/>
    <x v="0"/>
    <x v="2"/>
    <x v="5"/>
    <x v="0"/>
    <x v="1"/>
    <x v="15"/>
    <x v="76"/>
    <x v="0"/>
    <n v="1200"/>
    <n v="336"/>
    <m/>
    <n v="395"/>
    <n v="58"/>
    <m/>
    <n v="31"/>
    <n v="21.5"/>
    <n v="0"/>
    <n v="22.714285714285715"/>
    <n v="0.73271889400921664"/>
    <n v="0.4"/>
    <m/>
    <n v="0.11211573236889692"/>
    <n v="420"/>
    <n v="0.6"/>
    <m/>
    <m/>
    <m/>
    <m/>
    <m/>
    <m/>
    <n v="22.714285714285715"/>
    <m/>
    <m/>
    <m/>
    <m/>
    <m/>
    <m/>
    <m/>
    <m/>
    <n v="100"/>
    <n v="100"/>
    <s v="1 PG"/>
  </r>
  <r>
    <n v="224"/>
    <s v="VIETNAM"/>
    <x v="2"/>
    <x v="0"/>
    <x v="2"/>
    <x v="5"/>
    <x v="0"/>
    <x v="1"/>
    <x v="16"/>
    <x v="77"/>
    <x v="0"/>
    <n v="1200"/>
    <n v="336"/>
    <m/>
    <n v="370"/>
    <n v="58"/>
    <m/>
    <n v="34"/>
    <n v="21.5"/>
    <n v="0"/>
    <n v="24"/>
    <n v="0.70588235294117652"/>
    <n v="0.4"/>
    <m/>
    <n v="0.13127413127413126"/>
    <n v="389"/>
    <n v="0.6"/>
    <m/>
    <m/>
    <m/>
    <m/>
    <m/>
    <m/>
    <n v="24"/>
    <m/>
    <m/>
    <m/>
    <m/>
    <m/>
    <m/>
    <m/>
    <m/>
    <n v="100"/>
    <n v="100"/>
    <s v="1 PG"/>
  </r>
  <r>
    <n v="225"/>
    <s v="VIETNAM"/>
    <x v="2"/>
    <x v="0"/>
    <x v="2"/>
    <x v="5"/>
    <x v="4"/>
    <x v="0"/>
    <x v="6"/>
    <x v="78"/>
    <x v="0"/>
    <n v="1000"/>
    <n v="280"/>
    <m/>
    <n v="280"/>
    <n v="80"/>
    <m/>
    <n v="38"/>
    <n v="53"/>
    <n v="0"/>
    <n v="25"/>
    <n v="0.65789473684210531"/>
    <n v="0.4"/>
    <m/>
    <n v="0.19387755102040816"/>
    <n v="304"/>
    <n v="0.6"/>
    <m/>
    <m/>
    <m/>
    <m/>
    <m/>
    <m/>
    <n v="24"/>
    <m/>
    <m/>
    <n v="2"/>
    <m/>
    <m/>
    <m/>
    <m/>
    <m/>
    <n v="100"/>
    <n v="100"/>
    <s v="1 PG"/>
  </r>
  <r>
    <n v="226"/>
    <s v="VIETNAM"/>
    <x v="2"/>
    <x v="0"/>
    <x v="2"/>
    <x v="5"/>
    <x v="6"/>
    <x v="0"/>
    <x v="6"/>
    <x v="79"/>
    <x v="1"/>
    <n v="1250"/>
    <n v="350"/>
    <m/>
    <n v="310"/>
    <n v="100"/>
    <n v="3"/>
    <n v="30"/>
    <n v="66"/>
    <n v="3.4285714285714284"/>
    <n v="25.178571428571427"/>
    <n v="0.86688311688311681"/>
    <n v="0.4"/>
    <m/>
    <n v="0.13824884792626729"/>
    <n v="326"/>
    <n v="0.7"/>
    <n v="3.4285714285714284"/>
    <m/>
    <m/>
    <m/>
    <m/>
    <m/>
    <n v="21.428571428571427"/>
    <m/>
    <n v="10"/>
    <m/>
    <m/>
    <m/>
    <m/>
    <m/>
    <m/>
    <n v="100"/>
    <n v="100"/>
    <s v="1 PG"/>
  </r>
  <r>
    <n v="227"/>
    <s v="VIETNAM"/>
    <x v="2"/>
    <x v="0"/>
    <x v="2"/>
    <x v="5"/>
    <x v="6"/>
    <x v="0"/>
    <x v="6"/>
    <x v="80"/>
    <x v="1"/>
    <n v="1250"/>
    <n v="350"/>
    <m/>
    <n v="240"/>
    <n v="100"/>
    <n v="6"/>
    <n v="44"/>
    <n v="66"/>
    <n v="6.7142857142857144"/>
    <n v="36.785714285714285"/>
    <n v="0.87"/>
    <n v="0.4"/>
    <m/>
    <n v="0.26190476190476192"/>
    <n v="268"/>
    <n v="0.65"/>
    <n v="6.7142857142857144"/>
    <m/>
    <m/>
    <m/>
    <m/>
    <m/>
    <n v="36.285714285714285"/>
    <m/>
    <m/>
    <n v="1"/>
    <m/>
    <m/>
    <m/>
    <m/>
    <m/>
    <n v="100"/>
    <n v="100"/>
    <s v="1 PG"/>
  </r>
  <r>
    <n v="228"/>
    <s v="VIETNAM"/>
    <x v="2"/>
    <x v="0"/>
    <x v="2"/>
    <x v="5"/>
    <x v="6"/>
    <x v="0"/>
    <x v="6"/>
    <x v="81"/>
    <x v="1"/>
    <n v="1250"/>
    <n v="350"/>
    <m/>
    <n v="290"/>
    <n v="100"/>
    <n v="7"/>
    <n v="38"/>
    <n v="66"/>
    <n v="6.8571428571428568"/>
    <n v="29.964285714285715"/>
    <n v="0.81825396825396823"/>
    <n v="0.4"/>
    <m/>
    <n v="0.18719211822660098"/>
    <n v="321"/>
    <n v="0.6"/>
    <n v="6.8571428571428568"/>
    <m/>
    <m/>
    <m/>
    <m/>
    <m/>
    <n v="23.714285714285715"/>
    <n v="7"/>
    <m/>
    <n v="9"/>
    <m/>
    <m/>
    <m/>
    <m/>
    <m/>
    <n v="100"/>
    <n v="100"/>
    <s v="1 PG"/>
  </r>
  <r>
    <n v="229"/>
    <s v="VIETNAM"/>
    <x v="2"/>
    <x v="0"/>
    <x v="2"/>
    <x v="5"/>
    <x v="6"/>
    <x v="0"/>
    <x v="9"/>
    <x v="82"/>
    <x v="1"/>
    <n v="1250"/>
    <n v="350"/>
    <m/>
    <n v="392"/>
    <n v="100"/>
    <m/>
    <n v="50"/>
    <n v="66"/>
    <n v="0"/>
    <n v="40.339285714285715"/>
    <n v="0.80678571428571433"/>
    <n v="0.4"/>
    <m/>
    <n v="0.18221574344023325"/>
    <n v="412"/>
    <n v="0.6"/>
    <m/>
    <m/>
    <m/>
    <m/>
    <m/>
    <m/>
    <n v="23.714285714285715"/>
    <n v="7"/>
    <n v="21"/>
    <n v="14"/>
    <m/>
    <m/>
    <m/>
    <m/>
    <m/>
    <n v="100"/>
    <n v="100"/>
    <s v="1 PG"/>
  </r>
  <r>
    <n v="230"/>
    <s v="VIETNAM"/>
    <x v="2"/>
    <x v="0"/>
    <x v="2"/>
    <x v="5"/>
    <x v="7"/>
    <x v="0"/>
    <x v="6"/>
    <x v="83"/>
    <x v="0"/>
    <n v="1000"/>
    <n v="280"/>
    <m/>
    <n v="230"/>
    <n v="80"/>
    <m/>
    <n v="25"/>
    <n v="53"/>
    <n v="0"/>
    <n v="26.285714285714285"/>
    <n v="1.0514285714285714"/>
    <n v="0.4"/>
    <m/>
    <n v="0.15527950310559005"/>
    <n v="432"/>
    <n v="0.6"/>
    <m/>
    <m/>
    <m/>
    <m/>
    <m/>
    <m/>
    <n v="26.285714285714285"/>
    <m/>
    <m/>
    <m/>
    <m/>
    <m/>
    <m/>
    <m/>
    <m/>
    <n v="100"/>
    <n v="100"/>
    <s v="1 PG"/>
  </r>
  <r>
    <n v="231"/>
    <s v="VIETNAM"/>
    <x v="2"/>
    <x v="0"/>
    <x v="2"/>
    <x v="5"/>
    <x v="7"/>
    <x v="0"/>
    <x v="6"/>
    <x v="84"/>
    <x v="0"/>
    <n v="1000"/>
    <n v="280"/>
    <m/>
    <n v="234"/>
    <n v="80"/>
    <m/>
    <n v="34"/>
    <n v="53"/>
    <n v="0"/>
    <n v="27.375"/>
    <n v="0.80514705882352944"/>
    <n v="0.4"/>
    <m/>
    <n v="0.20757020757020758"/>
    <n v="258"/>
    <n v="0.6"/>
    <m/>
    <m/>
    <m/>
    <m/>
    <m/>
    <m/>
    <n v="27"/>
    <m/>
    <n v="1"/>
    <m/>
    <m/>
    <m/>
    <m/>
    <m/>
    <m/>
    <n v="100"/>
    <n v="100"/>
    <s v="1 PG"/>
  </r>
  <r>
    <n v="232"/>
    <s v="VIETNAM"/>
    <x v="2"/>
    <x v="0"/>
    <x v="2"/>
    <x v="5"/>
    <x v="7"/>
    <x v="0"/>
    <x v="6"/>
    <x v="85"/>
    <x v="0"/>
    <n v="1000"/>
    <n v="280"/>
    <m/>
    <n v="304"/>
    <n v="80"/>
    <n v="1"/>
    <n v="22"/>
    <n v="53"/>
    <n v="1.1428571428571428"/>
    <n v="28.607142857142858"/>
    <n v="1.2934782608695652"/>
    <n v="0.4"/>
    <m/>
    <n v="0.10338345864661655"/>
    <n v="343"/>
    <n v="0.7"/>
    <n v="1.1428571428571428"/>
    <m/>
    <m/>
    <m/>
    <m/>
    <m/>
    <n v="25.857142857142858"/>
    <n v="3"/>
    <m/>
    <n v="4"/>
    <m/>
    <m/>
    <m/>
    <m/>
    <m/>
    <n v="100"/>
    <n v="100"/>
    <s v="1 PG"/>
  </r>
  <r>
    <n v="233"/>
    <s v="VIETNAM"/>
    <x v="2"/>
    <x v="0"/>
    <x v="2"/>
    <x v="5"/>
    <x v="7"/>
    <x v="0"/>
    <x v="6"/>
    <x v="86"/>
    <x v="0"/>
    <n v="1000"/>
    <n v="280"/>
    <m/>
    <n v="288"/>
    <n v="80"/>
    <m/>
    <n v="40"/>
    <n v="53"/>
    <n v="0"/>
    <n v="32.821428571428569"/>
    <n v="0.82053571428571426"/>
    <n v="0.4"/>
    <m/>
    <n v="0.19841269841269843"/>
    <n v="320"/>
    <n v="0.7"/>
    <m/>
    <m/>
    <m/>
    <m/>
    <m/>
    <m/>
    <n v="24.571428571428573"/>
    <m/>
    <m/>
    <n v="9"/>
    <n v="5"/>
    <m/>
    <m/>
    <m/>
    <m/>
    <n v="100"/>
    <n v="100"/>
    <s v="1 PG"/>
  </r>
  <r>
    <n v="234"/>
    <s v="VIETNAM"/>
    <x v="2"/>
    <x v="0"/>
    <x v="2"/>
    <x v="5"/>
    <x v="7"/>
    <x v="0"/>
    <x v="6"/>
    <x v="87"/>
    <x v="0"/>
    <n v="1000"/>
    <n v="280"/>
    <m/>
    <n v="326"/>
    <n v="80"/>
    <m/>
    <n v="43"/>
    <n v="53"/>
    <n v="0"/>
    <n v="38.821428571428569"/>
    <n v="0.90282392026578073"/>
    <n v="0.4"/>
    <m/>
    <n v="0.18843120070113936"/>
    <n v="361"/>
    <n v="0.7"/>
    <m/>
    <m/>
    <m/>
    <m/>
    <m/>
    <m/>
    <n v="34.571428571428569"/>
    <n v="5"/>
    <m/>
    <n v="6"/>
    <m/>
    <m/>
    <m/>
    <m/>
    <m/>
    <n v="100"/>
    <n v="100"/>
    <s v="1 PG"/>
  </r>
  <r>
    <n v="235"/>
    <s v="VIETNAM"/>
    <x v="2"/>
    <x v="0"/>
    <x v="2"/>
    <x v="5"/>
    <x v="7"/>
    <x v="0"/>
    <x v="6"/>
    <x v="88"/>
    <x v="0"/>
    <n v="1000"/>
    <n v="280"/>
    <m/>
    <n v="360"/>
    <n v="80"/>
    <m/>
    <n v="51"/>
    <n v="53"/>
    <n v="0"/>
    <n v="46.392857142857146"/>
    <n v="0.90966386554621859"/>
    <n v="0.4"/>
    <m/>
    <n v="0.20238095238095241"/>
    <n v="384"/>
    <n v="0.7"/>
    <m/>
    <m/>
    <m/>
    <m/>
    <m/>
    <m/>
    <n v="40.142857142857146"/>
    <n v="8"/>
    <m/>
    <n v="7"/>
    <n v="1"/>
    <m/>
    <m/>
    <m/>
    <m/>
    <n v="100"/>
    <n v="100"/>
    <s v="1 PG"/>
  </r>
  <r>
    <n v="236"/>
    <s v="VIETNAM"/>
    <x v="2"/>
    <x v="0"/>
    <x v="2"/>
    <x v="5"/>
    <x v="7"/>
    <x v="0"/>
    <x v="6"/>
    <x v="89"/>
    <x v="0"/>
    <n v="1000"/>
    <n v="280"/>
    <m/>
    <n v="340"/>
    <n v="80"/>
    <m/>
    <n v="42"/>
    <n v="53"/>
    <n v="0"/>
    <n v="44.714285714285715"/>
    <n v="1.064625850340136"/>
    <n v="0.4"/>
    <m/>
    <n v="0.17647058823529413"/>
    <n v="372"/>
    <n v="0.7"/>
    <m/>
    <m/>
    <m/>
    <m/>
    <m/>
    <m/>
    <n v="38.714285714285715"/>
    <n v="4"/>
    <m/>
    <n v="10"/>
    <m/>
    <m/>
    <m/>
    <m/>
    <m/>
    <n v="100"/>
    <n v="100"/>
    <s v="1 PG"/>
  </r>
  <r>
    <n v="237"/>
    <s v="VIETNAM"/>
    <x v="2"/>
    <x v="0"/>
    <x v="2"/>
    <x v="5"/>
    <x v="7"/>
    <x v="0"/>
    <x v="6"/>
    <x v="90"/>
    <x v="0"/>
    <n v="1000"/>
    <n v="280"/>
    <m/>
    <n v="288"/>
    <n v="80"/>
    <m/>
    <n v="32"/>
    <n v="53"/>
    <n v="0"/>
    <n v="27.392857142857142"/>
    <n v="0.8560267857142857"/>
    <n v="0.4"/>
    <m/>
    <n v="0.15873015873015872"/>
    <n v="314"/>
    <n v="0.6"/>
    <m/>
    <m/>
    <m/>
    <m/>
    <m/>
    <m/>
    <n v="17.142857142857142"/>
    <n v="5"/>
    <m/>
    <n v="18"/>
    <m/>
    <m/>
    <m/>
    <m/>
    <m/>
    <n v="100"/>
    <n v="100"/>
    <s v="1 PG"/>
  </r>
  <r>
    <n v="238"/>
    <s v="VIETNAM"/>
    <x v="2"/>
    <x v="0"/>
    <x v="2"/>
    <x v="5"/>
    <x v="7"/>
    <x v="0"/>
    <x v="6"/>
    <x v="91"/>
    <x v="0"/>
    <n v="1000"/>
    <n v="280"/>
    <m/>
    <n v="226"/>
    <n v="80"/>
    <m/>
    <n v="28"/>
    <n v="53"/>
    <n v="0"/>
    <n v="27.857142857142858"/>
    <n v="0.99489795918367352"/>
    <n v="0.4"/>
    <m/>
    <n v="0.1769911504424779"/>
    <n v="278"/>
    <n v="0.6"/>
    <m/>
    <m/>
    <m/>
    <m/>
    <m/>
    <m/>
    <n v="16.857142857142858"/>
    <n v="4"/>
    <m/>
    <n v="20"/>
    <m/>
    <m/>
    <m/>
    <m/>
    <m/>
    <n v="100"/>
    <n v="100"/>
    <s v="1 PG"/>
  </r>
  <r>
    <n v="239"/>
    <s v="VIETNAM"/>
    <x v="2"/>
    <x v="0"/>
    <x v="2"/>
    <x v="5"/>
    <x v="7"/>
    <x v="0"/>
    <x v="6"/>
    <x v="92"/>
    <x v="0"/>
    <n v="1000"/>
    <n v="280"/>
    <m/>
    <n v="210"/>
    <n v="80"/>
    <m/>
    <n v="22"/>
    <n v="53"/>
    <n v="0"/>
    <n v="23.214285714285715"/>
    <n v="1.0551948051948052"/>
    <n v="0.4"/>
    <m/>
    <n v="0.14965986394557823"/>
    <n v="246"/>
    <n v="0.6"/>
    <m/>
    <m/>
    <m/>
    <m/>
    <m/>
    <m/>
    <n v="20.714285714285715"/>
    <n v="2"/>
    <m/>
    <n v="4"/>
    <m/>
    <m/>
    <m/>
    <m/>
    <m/>
    <n v="100"/>
    <n v="100"/>
    <s v="1 PG"/>
  </r>
  <r>
    <n v="240"/>
    <s v="VIETNAM"/>
    <x v="2"/>
    <x v="0"/>
    <x v="2"/>
    <x v="5"/>
    <x v="7"/>
    <x v="0"/>
    <x v="6"/>
    <x v="93"/>
    <x v="0"/>
    <n v="1000"/>
    <n v="280"/>
    <m/>
    <n v="200"/>
    <n v="80"/>
    <m/>
    <n v="37"/>
    <n v="53"/>
    <n v="0"/>
    <n v="34.071428571428569"/>
    <n v="0.92084942084942079"/>
    <n v="0.4"/>
    <m/>
    <n v="0.26428571428571429"/>
    <n v="229"/>
    <n v="0.6"/>
    <m/>
    <m/>
    <m/>
    <m/>
    <m/>
    <m/>
    <n v="31.571428571428573"/>
    <n v="2"/>
    <m/>
    <n v="4"/>
    <m/>
    <m/>
    <m/>
    <m/>
    <m/>
    <n v="100"/>
    <n v="100"/>
    <s v="1 PG"/>
  </r>
  <r>
    <n v="241"/>
    <s v="VIETNAM"/>
    <x v="2"/>
    <x v="0"/>
    <x v="2"/>
    <x v="5"/>
    <x v="7"/>
    <x v="0"/>
    <x v="6"/>
    <x v="94"/>
    <x v="0"/>
    <n v="1000"/>
    <n v="280"/>
    <m/>
    <n v="218"/>
    <n v="80"/>
    <m/>
    <n v="28"/>
    <n v="53"/>
    <n v="0"/>
    <n v="21.678571428571427"/>
    <n v="0.77423469387755095"/>
    <n v="0.4"/>
    <m/>
    <n v="0.1834862385321101"/>
    <n v="243"/>
    <n v="0.6"/>
    <m/>
    <m/>
    <m/>
    <m/>
    <m/>
    <m/>
    <n v="21.428571428571427"/>
    <n v="1"/>
    <m/>
    <m/>
    <m/>
    <m/>
    <m/>
    <m/>
    <m/>
    <n v="100"/>
    <n v="100"/>
    <s v="1 PG"/>
  </r>
  <r>
    <n v="242"/>
    <s v="VIETNAM"/>
    <x v="2"/>
    <x v="0"/>
    <x v="2"/>
    <x v="5"/>
    <x v="7"/>
    <x v="0"/>
    <x v="6"/>
    <x v="95"/>
    <x v="0"/>
    <n v="1000"/>
    <n v="280"/>
    <m/>
    <n v="256"/>
    <n v="80"/>
    <m/>
    <n v="23"/>
    <n v="53"/>
    <n v="0"/>
    <n v="25"/>
    <n v="1.0869565217391304"/>
    <n v="0.4"/>
    <m/>
    <n v="0.1283482142857143"/>
    <n v="265"/>
    <n v="0.6"/>
    <m/>
    <m/>
    <m/>
    <m/>
    <m/>
    <m/>
    <n v="24"/>
    <m/>
    <m/>
    <n v="2"/>
    <m/>
    <m/>
    <m/>
    <m/>
    <m/>
    <n v="100"/>
    <n v="100"/>
    <s v="1 PG"/>
  </r>
  <r>
    <n v="243"/>
    <s v="VIETNAM"/>
    <x v="2"/>
    <x v="0"/>
    <x v="2"/>
    <x v="5"/>
    <x v="7"/>
    <x v="0"/>
    <x v="6"/>
    <x v="96"/>
    <x v="0"/>
    <n v="1000"/>
    <n v="280"/>
    <m/>
    <n v="288"/>
    <n v="80"/>
    <m/>
    <n v="26"/>
    <n v="53"/>
    <n v="0"/>
    <n v="17.25"/>
    <n v="0.66346153846153844"/>
    <n v="0.4"/>
    <m/>
    <n v="0.12896825396825398"/>
    <n v="299"/>
    <n v="0.6"/>
    <m/>
    <m/>
    <m/>
    <m/>
    <m/>
    <m/>
    <n v="16"/>
    <n v="1"/>
    <m/>
    <n v="2"/>
    <m/>
    <m/>
    <m/>
    <m/>
    <m/>
    <n v="100"/>
    <n v="100"/>
    <s v="1 PG"/>
  </r>
  <r>
    <n v="244"/>
    <s v="VIETNAM"/>
    <x v="2"/>
    <x v="0"/>
    <x v="2"/>
    <x v="5"/>
    <x v="7"/>
    <x v="0"/>
    <x v="6"/>
    <x v="97"/>
    <x v="0"/>
    <n v="1000"/>
    <n v="280"/>
    <m/>
    <n v="150"/>
    <n v="80"/>
    <m/>
    <n v="22"/>
    <n v="53"/>
    <n v="0"/>
    <n v="18.285714285714285"/>
    <n v="0.83116883116883111"/>
    <n v="0.4"/>
    <m/>
    <n v="0.20952380952380953"/>
    <n v="182"/>
    <n v="0.6"/>
    <m/>
    <m/>
    <m/>
    <m/>
    <m/>
    <m/>
    <n v="18.285714285714285"/>
    <m/>
    <m/>
    <m/>
    <m/>
    <m/>
    <m/>
    <m/>
    <m/>
    <n v="100"/>
    <n v="100"/>
    <s v="1 PG"/>
  </r>
  <r>
    <n v="245"/>
    <s v="VIETNAM"/>
    <x v="2"/>
    <x v="0"/>
    <x v="2"/>
    <x v="5"/>
    <x v="7"/>
    <x v="0"/>
    <x v="6"/>
    <x v="98"/>
    <x v="0"/>
    <n v="1000"/>
    <n v="280"/>
    <m/>
    <n v="180"/>
    <n v="80"/>
    <m/>
    <n v="20"/>
    <n v="53"/>
    <n v="0"/>
    <n v="19.785714285714285"/>
    <n v="0.98928571428571421"/>
    <n v="0.4"/>
    <m/>
    <n v="0.15873015873015875"/>
    <n v="212"/>
    <n v="0.6"/>
    <m/>
    <m/>
    <m/>
    <m/>
    <m/>
    <m/>
    <n v="17.285714285714285"/>
    <n v="8"/>
    <m/>
    <n v="1"/>
    <m/>
    <m/>
    <m/>
    <m/>
    <m/>
    <n v="100"/>
    <n v="100"/>
    <s v="1 PG"/>
  </r>
  <r>
    <n v="246"/>
    <s v="VIETNAM"/>
    <x v="2"/>
    <x v="0"/>
    <x v="2"/>
    <x v="5"/>
    <x v="7"/>
    <x v="0"/>
    <x v="6"/>
    <x v="99"/>
    <x v="0"/>
    <n v="1000"/>
    <n v="280"/>
    <m/>
    <n v="288"/>
    <n v="80"/>
    <m/>
    <n v="22"/>
    <n v="53"/>
    <n v="0"/>
    <n v="19.035714285714285"/>
    <n v="0.86525974025974017"/>
    <n v="0.4"/>
    <m/>
    <n v="0.10912698412698413"/>
    <n v="303"/>
    <n v="0.6"/>
    <m/>
    <m/>
    <m/>
    <m/>
    <m/>
    <m/>
    <n v="15.285714285714286"/>
    <n v="5"/>
    <m/>
    <n v="5"/>
    <m/>
    <m/>
    <m/>
    <m/>
    <m/>
    <n v="100"/>
    <n v="100"/>
    <s v="1 PG"/>
  </r>
  <r>
    <n v="247"/>
    <s v="VIETNAM"/>
    <x v="2"/>
    <x v="0"/>
    <x v="2"/>
    <x v="5"/>
    <x v="7"/>
    <x v="0"/>
    <x v="6"/>
    <x v="100"/>
    <x v="0"/>
    <n v="1000"/>
    <n v="280"/>
    <m/>
    <n v="210"/>
    <n v="80"/>
    <m/>
    <n v="21"/>
    <n v="53"/>
    <n v="0"/>
    <n v="18.392857142857142"/>
    <n v="0.87585034013605445"/>
    <n v="0.4"/>
    <m/>
    <n v="0.14285714285714285"/>
    <n v="243"/>
    <n v="0.6"/>
    <m/>
    <m/>
    <m/>
    <m/>
    <m/>
    <m/>
    <n v="18.142857142857142"/>
    <n v="1"/>
    <m/>
    <m/>
    <m/>
    <m/>
    <m/>
    <m/>
    <m/>
    <n v="100"/>
    <n v="100"/>
    <s v="1 PG"/>
  </r>
  <r>
    <n v="248"/>
    <s v="VIETNAM"/>
    <x v="2"/>
    <x v="0"/>
    <x v="2"/>
    <x v="5"/>
    <x v="7"/>
    <x v="0"/>
    <x v="6"/>
    <x v="101"/>
    <x v="0"/>
    <n v="1000"/>
    <n v="280"/>
    <m/>
    <n v="288"/>
    <n v="80"/>
    <m/>
    <n v="21"/>
    <n v="53"/>
    <n v="0"/>
    <n v="18"/>
    <n v="0.8571428571428571"/>
    <n v="0.4"/>
    <m/>
    <n v="0.10416666666666667"/>
    <n v="327"/>
    <n v="0.6"/>
    <m/>
    <m/>
    <m/>
    <m/>
    <m/>
    <m/>
    <n v="18"/>
    <m/>
    <m/>
    <m/>
    <m/>
    <m/>
    <m/>
    <m/>
    <m/>
    <n v="100"/>
    <n v="100"/>
    <s v="1 PG"/>
  </r>
  <r>
    <n v="249"/>
    <s v="VIETNAM"/>
    <x v="2"/>
    <x v="0"/>
    <x v="2"/>
    <x v="5"/>
    <x v="7"/>
    <x v="0"/>
    <x v="6"/>
    <x v="102"/>
    <x v="0"/>
    <n v="1000"/>
    <n v="280"/>
    <m/>
    <n v="170"/>
    <n v="80"/>
    <m/>
    <n v="25"/>
    <n v="53"/>
    <n v="0"/>
    <n v="18.214285714285715"/>
    <n v="0.72857142857142865"/>
    <n v="0.4"/>
    <m/>
    <n v="0.21008403361344541"/>
    <n v="217"/>
    <n v="0.6"/>
    <m/>
    <m/>
    <m/>
    <m/>
    <m/>
    <m/>
    <n v="15.714285714285714"/>
    <n v="2"/>
    <m/>
    <n v="4"/>
    <m/>
    <m/>
    <m/>
    <m/>
    <m/>
    <n v="100"/>
    <n v="100"/>
    <s v="1 PG"/>
  </r>
  <r>
    <n v="250"/>
    <s v="VIETNAM"/>
    <x v="2"/>
    <x v="0"/>
    <x v="2"/>
    <x v="5"/>
    <x v="7"/>
    <x v="0"/>
    <x v="6"/>
    <x v="103"/>
    <x v="0"/>
    <n v="1000"/>
    <n v="280"/>
    <m/>
    <n v="282"/>
    <n v="80"/>
    <m/>
    <n v="39"/>
    <n v="53"/>
    <n v="0"/>
    <n v="31.107142857142858"/>
    <n v="0.79761904761904767"/>
    <n v="0.4"/>
    <m/>
    <n v="0.19756838905775079"/>
    <n v="323"/>
    <n v="0.6"/>
    <m/>
    <m/>
    <m/>
    <m/>
    <m/>
    <m/>
    <n v="27.857142857142858"/>
    <n v="5"/>
    <m/>
    <n v="4"/>
    <m/>
    <m/>
    <m/>
    <m/>
    <m/>
    <n v="100"/>
    <n v="100"/>
    <s v="1 PG"/>
  </r>
  <r>
    <n v="251"/>
    <s v="VIETNAM"/>
    <x v="2"/>
    <x v="0"/>
    <x v="2"/>
    <x v="5"/>
    <x v="7"/>
    <x v="0"/>
    <x v="9"/>
    <x v="104"/>
    <x v="0"/>
    <n v="1000"/>
    <n v="280"/>
    <m/>
    <n v="394"/>
    <n v="80"/>
    <m/>
    <n v="41"/>
    <n v="53"/>
    <n v="0"/>
    <n v="39.107142857142854"/>
    <n v="0.9538327526132403"/>
    <n v="0.4"/>
    <m/>
    <n v="0.14865844815083396"/>
    <n v="421"/>
    <n v="0.65"/>
    <m/>
    <m/>
    <m/>
    <m/>
    <m/>
    <m/>
    <n v="34.857142857142854"/>
    <n v="3"/>
    <m/>
    <n v="7"/>
    <m/>
    <m/>
    <m/>
    <m/>
    <m/>
    <n v="100"/>
    <n v="100"/>
    <s v="1 PG"/>
  </r>
  <r>
    <n v="252"/>
    <s v="VIETNAM"/>
    <x v="2"/>
    <x v="0"/>
    <x v="2"/>
    <x v="5"/>
    <x v="7"/>
    <x v="0"/>
    <x v="9"/>
    <x v="105"/>
    <x v="0"/>
    <n v="1000"/>
    <n v="280"/>
    <m/>
    <n v="430"/>
    <n v="80"/>
    <m/>
    <n v="40"/>
    <n v="53"/>
    <n v="0"/>
    <n v="42.392857142857139"/>
    <n v="1.0598214285714285"/>
    <n v="0.4"/>
    <m/>
    <n v="0.13289036544850499"/>
    <n v="476"/>
    <n v="0.65"/>
    <m/>
    <m/>
    <m/>
    <m/>
    <m/>
    <m/>
    <n v="30.142857142857142"/>
    <n v="7"/>
    <m/>
    <n v="21"/>
    <m/>
    <m/>
    <m/>
    <m/>
    <m/>
    <n v="100"/>
    <n v="100"/>
    <s v="1 PG"/>
  </r>
  <r>
    <n v="253"/>
    <s v="VIETNAM"/>
    <x v="0"/>
    <x v="0"/>
    <x v="3"/>
    <x v="6"/>
    <x v="3"/>
    <x v="0"/>
    <x v="0"/>
    <x v="32"/>
    <x v="1"/>
    <n v="2700"/>
    <n v="567"/>
    <m/>
    <n v="400"/>
    <n v="226.79999999999998"/>
    <n v="38"/>
    <n v="138"/>
    <n v="149.79999999999998"/>
    <n v="27.25"/>
    <n v="151"/>
    <n v="1.0127840909090908"/>
    <n v="0.4"/>
    <m/>
    <n v="0.62857142857142856"/>
    <n v="755"/>
    <n v="0.8"/>
    <n v="24"/>
    <n v="3"/>
    <m/>
    <n v="5"/>
    <m/>
    <m/>
    <n v="140.5"/>
    <n v="6"/>
    <m/>
    <n v="18"/>
    <m/>
    <m/>
    <m/>
    <m/>
    <m/>
    <n v="100"/>
    <n v="100"/>
    <s v="1 PG"/>
  </r>
  <r>
    <n v="254"/>
    <s v="VIETNAM"/>
    <x v="0"/>
    <x v="0"/>
    <x v="3"/>
    <x v="6"/>
    <x v="0"/>
    <x v="0"/>
    <x v="0"/>
    <x v="0"/>
    <x v="0"/>
    <n v="1200"/>
    <n v="336"/>
    <m/>
    <n v="176"/>
    <n v="134.39999999999998"/>
    <n v="33"/>
    <n v="100"/>
    <n v="149.79999999999998"/>
    <n v="22.416666666666668"/>
    <n v="95.416666666666657"/>
    <n v="0.88596491228070173"/>
    <n v="0.4"/>
    <m/>
    <n v="1.0795454545454546"/>
    <n v="455"/>
    <n v="0.8"/>
    <n v="20.166666666666668"/>
    <n v="3"/>
    <m/>
    <n v="3"/>
    <m/>
    <m/>
    <n v="90.166666666666657"/>
    <n v="5"/>
    <m/>
    <n v="8"/>
    <m/>
    <m/>
    <m/>
    <m/>
    <m/>
    <n v="100"/>
    <n v="100"/>
    <s v="1 PG"/>
  </r>
  <r>
    <n v="255"/>
    <s v="VIETNAM"/>
    <x v="0"/>
    <x v="0"/>
    <x v="3"/>
    <x v="6"/>
    <x v="0"/>
    <x v="0"/>
    <x v="0"/>
    <x v="1"/>
    <x v="0"/>
    <n v="1200"/>
    <n v="336"/>
    <m/>
    <n v="303"/>
    <n v="134.39999999999998"/>
    <n v="16"/>
    <n v="74"/>
    <n v="149.79999999999998"/>
    <n v="11.5"/>
    <n v="47.833333333333329"/>
    <n v="0.65925925925925921"/>
    <n v="0.4"/>
    <m/>
    <n v="0.42432814710042432"/>
    <n v="393"/>
    <n v="0.75"/>
    <n v="11.5"/>
    <m/>
    <m/>
    <m/>
    <m/>
    <m/>
    <n v="47.833333333333329"/>
    <m/>
    <m/>
    <m/>
    <m/>
    <m/>
    <m/>
    <m/>
    <m/>
    <n v="100"/>
    <n v="100"/>
    <s v="1 PG"/>
  </r>
  <r>
    <n v="256"/>
    <s v="VIETNAM"/>
    <x v="0"/>
    <x v="0"/>
    <x v="3"/>
    <x v="6"/>
    <x v="0"/>
    <x v="0"/>
    <x v="0"/>
    <x v="12"/>
    <x v="0"/>
    <n v="1200"/>
    <n v="336"/>
    <m/>
    <n v="198"/>
    <n v="134.39999999999998"/>
    <n v="8"/>
    <n v="31"/>
    <n v="88.899999999999991"/>
    <n v="5.6666666666666661"/>
    <n v="34.5"/>
    <n v="1.0299145299145298"/>
    <n v="0.4"/>
    <m/>
    <n v="0.2813852813852814"/>
    <n v="411"/>
    <n v="0.75"/>
    <n v="5.6666666666666661"/>
    <m/>
    <m/>
    <m/>
    <m/>
    <m/>
    <n v="34"/>
    <n v="2"/>
    <m/>
    <m/>
    <m/>
    <m/>
    <m/>
    <m/>
    <m/>
    <n v="100"/>
    <n v="100"/>
    <s v="1 PG"/>
  </r>
  <r>
    <n v="257"/>
    <s v="VIETNAM"/>
    <x v="0"/>
    <x v="0"/>
    <x v="3"/>
    <x v="6"/>
    <x v="0"/>
    <x v="0"/>
    <x v="0"/>
    <x v="13"/>
    <x v="0"/>
    <n v="1200"/>
    <n v="336"/>
    <m/>
    <n v="448"/>
    <n v="134.39999999999998"/>
    <n v="26"/>
    <n v="123"/>
    <n v="88.899999999999991"/>
    <n v="20"/>
    <n v="107.66666666666667"/>
    <n v="0.85682326621923943"/>
    <n v="0.4"/>
    <m/>
    <n v="0.47512755102040821"/>
    <n v="401"/>
    <n v="0.65"/>
    <n v="20"/>
    <m/>
    <m/>
    <m/>
    <m/>
    <m/>
    <n v="107.66666666666667"/>
    <m/>
    <m/>
    <m/>
    <m/>
    <m/>
    <m/>
    <m/>
    <m/>
    <n v="100"/>
    <n v="100"/>
    <s v="1 PG"/>
  </r>
  <r>
    <n v="258"/>
    <s v="VIETNAM"/>
    <x v="0"/>
    <x v="0"/>
    <x v="3"/>
    <x v="6"/>
    <x v="0"/>
    <x v="0"/>
    <x v="0"/>
    <x v="2"/>
    <x v="0"/>
    <n v="1200"/>
    <n v="336"/>
    <m/>
    <n v="494"/>
    <n v="134.39999999999998"/>
    <n v="21"/>
    <n v="115"/>
    <n v="88.899999999999991"/>
    <n v="21.5"/>
    <n v="99.666666666666657"/>
    <n v="0.89093137254901955"/>
    <n v="0.4"/>
    <m/>
    <n v="0.39329091960670914"/>
    <n v="486"/>
    <n v="0.7"/>
    <n v="21.5"/>
    <m/>
    <m/>
    <m/>
    <m/>
    <m/>
    <n v="99.666666666666657"/>
    <m/>
    <m/>
    <m/>
    <m/>
    <m/>
    <m/>
    <m/>
    <m/>
    <n v="100"/>
    <n v="100"/>
    <s v="1 PG"/>
  </r>
  <r>
    <n v="259"/>
    <s v="VIETNAM"/>
    <x v="0"/>
    <x v="0"/>
    <x v="3"/>
    <x v="6"/>
    <x v="0"/>
    <x v="0"/>
    <x v="0"/>
    <x v="14"/>
    <x v="0"/>
    <n v="1200"/>
    <n v="336"/>
    <m/>
    <n v="352"/>
    <n v="134.39999999999998"/>
    <n v="8"/>
    <n v="53"/>
    <n v="88.899999999999991"/>
    <n v="5"/>
    <n v="36"/>
    <n v="0.67213114754098358"/>
    <n v="0.4"/>
    <m/>
    <n v="0.2475649350649351"/>
    <n v="451"/>
    <n v="0.75"/>
    <n v="5"/>
    <m/>
    <m/>
    <m/>
    <m/>
    <m/>
    <n v="36"/>
    <m/>
    <m/>
    <m/>
    <m/>
    <m/>
    <m/>
    <m/>
    <m/>
    <n v="100"/>
    <n v="100"/>
    <s v="1 PG"/>
  </r>
  <r>
    <n v="260"/>
    <s v="VIETNAM"/>
    <x v="0"/>
    <x v="0"/>
    <x v="3"/>
    <x v="6"/>
    <x v="0"/>
    <x v="0"/>
    <x v="0"/>
    <x v="15"/>
    <x v="0"/>
    <n v="1200"/>
    <n v="336"/>
    <m/>
    <n v="288"/>
    <n v="134.39999999999998"/>
    <n v="10"/>
    <n v="49"/>
    <n v="88.899999999999991"/>
    <n v="5.3333333333333339"/>
    <n v="47.166666666666664"/>
    <n v="0.88983050847457623"/>
    <n v="0.4"/>
    <m/>
    <n v="0.29265873015873017"/>
    <n v="360"/>
    <n v="0.7"/>
    <n v="5.3333333333333339"/>
    <m/>
    <m/>
    <m/>
    <m/>
    <m/>
    <n v="44.166666666666664"/>
    <m/>
    <m/>
    <n v="6"/>
    <m/>
    <m/>
    <m/>
    <m/>
    <m/>
    <n v="100"/>
    <n v="100"/>
    <s v="1 PG"/>
  </r>
  <r>
    <n v="261"/>
    <s v="VIETNAM"/>
    <x v="0"/>
    <x v="0"/>
    <x v="3"/>
    <x v="6"/>
    <x v="0"/>
    <x v="0"/>
    <x v="0"/>
    <x v="16"/>
    <x v="0"/>
    <n v="1200"/>
    <n v="336"/>
    <m/>
    <n v="384"/>
    <n v="134.39999999999998"/>
    <n v="8"/>
    <n v="61"/>
    <n v="88.899999999999991"/>
    <n v="5.166666666666667"/>
    <n v="68.166666666666657"/>
    <n v="1.0628019323671496"/>
    <n v="0.4"/>
    <m/>
    <n v="0.2566964285714286"/>
    <n v="294"/>
    <n v="0.7"/>
    <n v="5.166666666666667"/>
    <m/>
    <m/>
    <m/>
    <m/>
    <m/>
    <n v="68.166666666666657"/>
    <m/>
    <m/>
    <m/>
    <m/>
    <m/>
    <m/>
    <m/>
    <m/>
    <n v="100"/>
    <n v="100"/>
    <s v="1 PG"/>
  </r>
  <r>
    <n v="262"/>
    <s v="VIETNAM"/>
    <x v="0"/>
    <x v="0"/>
    <x v="3"/>
    <x v="6"/>
    <x v="0"/>
    <x v="0"/>
    <x v="0"/>
    <x v="3"/>
    <x v="0"/>
    <n v="1200"/>
    <n v="336"/>
    <m/>
    <n v="268"/>
    <n v="134.39999999999998"/>
    <m/>
    <n v="30"/>
    <n v="88.899999999999991"/>
    <n v="0"/>
    <n v="22.833333333333332"/>
    <n v="0.76111111111111107"/>
    <n v="0.4"/>
    <m/>
    <n v="0.15991471215351813"/>
    <n v="294"/>
    <n v="0.7"/>
    <m/>
    <m/>
    <m/>
    <m/>
    <m/>
    <m/>
    <n v="19.333333333333332"/>
    <n v="4"/>
    <m/>
    <n v="5"/>
    <m/>
    <m/>
    <m/>
    <m/>
    <m/>
    <n v="100"/>
    <n v="100"/>
    <s v="1 PG"/>
  </r>
  <r>
    <n v="263"/>
    <s v="VIETNAM"/>
    <x v="0"/>
    <x v="0"/>
    <x v="3"/>
    <x v="6"/>
    <x v="0"/>
    <x v="0"/>
    <x v="1"/>
    <x v="17"/>
    <x v="0"/>
    <n v="1200"/>
    <n v="336"/>
    <m/>
    <n v="496"/>
    <n v="134.39999999999998"/>
    <n v="17"/>
    <n v="131"/>
    <n v="88.899999999999991"/>
    <n v="19.083333333333332"/>
    <n v="93.5"/>
    <n v="0.76069819819819817"/>
    <n v="0.4"/>
    <m/>
    <n v="0.42626728110599083"/>
    <n v="280"/>
    <n v="0.75"/>
    <n v="16.833333333333332"/>
    <n v="9"/>
    <m/>
    <m/>
    <m/>
    <m/>
    <n v="93.5"/>
    <m/>
    <m/>
    <m/>
    <m/>
    <m/>
    <m/>
    <m/>
    <m/>
    <n v="100"/>
    <n v="100"/>
    <s v="1 PG"/>
  </r>
  <r>
    <n v="264"/>
    <s v="VIETNAM"/>
    <x v="0"/>
    <x v="0"/>
    <x v="3"/>
    <x v="6"/>
    <x v="0"/>
    <x v="0"/>
    <x v="1"/>
    <x v="4"/>
    <x v="0"/>
    <n v="1200"/>
    <n v="336"/>
    <m/>
    <n v="268"/>
    <n v="134.39999999999998"/>
    <n v="6"/>
    <n v="37"/>
    <n v="88.899999999999991"/>
    <n v="3.1666666666666665"/>
    <n v="30.333333333333336"/>
    <n v="0.77906976744186052"/>
    <n v="0.4"/>
    <m/>
    <n v="0.22921108742004265"/>
    <n v="215"/>
    <n v="0.7"/>
    <n v="2.6666666666666665"/>
    <m/>
    <m/>
    <n v="1"/>
    <m/>
    <m/>
    <n v="28.833333333333336"/>
    <n v="2"/>
    <m/>
    <n v="2"/>
    <m/>
    <m/>
    <m/>
    <m/>
    <m/>
    <n v="100"/>
    <n v="100"/>
    <s v="1 PG"/>
  </r>
  <r>
    <n v="265"/>
    <s v="VIETNAM"/>
    <x v="0"/>
    <x v="0"/>
    <x v="3"/>
    <x v="6"/>
    <x v="0"/>
    <x v="0"/>
    <x v="4"/>
    <x v="18"/>
    <x v="0"/>
    <n v="1200"/>
    <n v="336"/>
    <m/>
    <n v="288"/>
    <n v="134.39999999999998"/>
    <n v="7"/>
    <n v="27"/>
    <n v="88.899999999999991"/>
    <n v="3.5"/>
    <n v="24.783333333333335"/>
    <n v="0.83186274509803926"/>
    <n v="0.4"/>
    <m/>
    <n v="0.16865079365079366"/>
    <n v="343"/>
    <n v="0.75"/>
    <n v="3"/>
    <n v="2"/>
    <m/>
    <m/>
    <m/>
    <m/>
    <n v="20.033333333333335"/>
    <n v="4"/>
    <n v="2"/>
    <n v="6"/>
    <m/>
    <m/>
    <m/>
    <m/>
    <m/>
    <n v="100"/>
    <n v="100"/>
    <s v="1 PG"/>
  </r>
  <r>
    <n v="266"/>
    <s v="VIETNAM"/>
    <x v="0"/>
    <x v="0"/>
    <x v="3"/>
    <x v="6"/>
    <x v="0"/>
    <x v="0"/>
    <x v="4"/>
    <x v="19"/>
    <x v="0"/>
    <n v="1200"/>
    <n v="336"/>
    <m/>
    <n v="288"/>
    <n v="134.39999999999998"/>
    <n v="18"/>
    <n v="78"/>
    <n v="88.899999999999991"/>
    <n v="38.833333333333336"/>
    <n v="11.333333333333332"/>
    <n v="0.52256944444444453"/>
    <n v="0.4"/>
    <m/>
    <n v="0.47619047619047622"/>
    <n v="321"/>
    <n v="0.65"/>
    <n v="38.833333333333336"/>
    <m/>
    <m/>
    <m/>
    <m/>
    <m/>
    <n v="11.333333333333332"/>
    <m/>
    <m/>
    <m/>
    <m/>
    <m/>
    <m/>
    <m/>
    <m/>
    <n v="100"/>
    <n v="100"/>
    <s v="1 PG"/>
  </r>
  <r>
    <n v="267"/>
    <s v="VIETNAM"/>
    <x v="0"/>
    <x v="0"/>
    <x v="3"/>
    <x v="6"/>
    <x v="0"/>
    <x v="0"/>
    <x v="3"/>
    <x v="6"/>
    <x v="0"/>
    <n v="1200"/>
    <n v="336"/>
    <m/>
    <n v="288"/>
    <n v="134.39999999999998"/>
    <m/>
    <n v="17"/>
    <n v="88.899999999999991"/>
    <n v="0"/>
    <n v="6.25"/>
    <n v="0.36764705882352944"/>
    <n v="0.4"/>
    <m/>
    <n v="8.4325396825396831E-2"/>
    <n v="320"/>
    <n v="0.65"/>
    <m/>
    <m/>
    <m/>
    <m/>
    <m/>
    <m/>
    <m/>
    <n v="9"/>
    <m/>
    <n v="8"/>
    <m/>
    <m/>
    <m/>
    <m/>
    <m/>
    <n v="100"/>
    <n v="100"/>
    <s v="1 PG"/>
  </r>
  <r>
    <n v="268"/>
    <s v="VIETNAM"/>
    <x v="0"/>
    <x v="0"/>
    <x v="3"/>
    <x v="6"/>
    <x v="0"/>
    <x v="0"/>
    <x v="2"/>
    <x v="5"/>
    <x v="0"/>
    <n v="1200"/>
    <n v="336"/>
    <m/>
    <n v="384"/>
    <n v="134.39999999999998"/>
    <n v="45"/>
    <n v="82"/>
    <n v="88.899999999999991"/>
    <n v="23"/>
    <n v="60.166666666666664"/>
    <n v="0.6548556430446193"/>
    <n v="0.4"/>
    <m/>
    <n v="0.47247023809523819"/>
    <n v="659"/>
    <n v="0.7"/>
    <n v="22.5"/>
    <m/>
    <m/>
    <n v="1"/>
    <m/>
    <m/>
    <n v="58.166666666666664"/>
    <n v="4"/>
    <m/>
    <n v="2"/>
    <m/>
    <m/>
    <m/>
    <m/>
    <m/>
    <n v="100"/>
    <n v="100"/>
    <s v="1 PG"/>
  </r>
  <r>
    <n v="269"/>
    <s v="VIETNAM"/>
    <x v="0"/>
    <x v="0"/>
    <x v="3"/>
    <x v="6"/>
    <x v="4"/>
    <x v="0"/>
    <x v="0"/>
    <x v="33"/>
    <x v="0"/>
    <n v="1000"/>
    <n v="336"/>
    <m/>
    <n v="224"/>
    <n v="112"/>
    <n v="11"/>
    <n v="42"/>
    <n v="88.899999999999991"/>
    <n v="10.166666666666666"/>
    <n v="36.583333333333329"/>
    <n v="0.88207547169811307"/>
    <n v="0.4"/>
    <m/>
    <n v="0.33801020408163268"/>
    <n v="462"/>
    <n v="0.65"/>
    <n v="8.6666666666666661"/>
    <m/>
    <m/>
    <n v="3"/>
    <m/>
    <m/>
    <n v="21.333333333333332"/>
    <n v="2"/>
    <n v="2"/>
    <n v="28"/>
    <m/>
    <m/>
    <m/>
    <m/>
    <m/>
    <n v="100"/>
    <n v="100"/>
    <s v="1 PG"/>
  </r>
  <r>
    <n v="270"/>
    <s v="VIETNAM"/>
    <x v="0"/>
    <x v="0"/>
    <x v="3"/>
    <x v="6"/>
    <x v="4"/>
    <x v="0"/>
    <x v="0"/>
    <x v="34"/>
    <x v="0"/>
    <n v="1000"/>
    <n v="336"/>
    <m/>
    <n v="372"/>
    <n v="112"/>
    <m/>
    <n v="28"/>
    <n v="88.899999999999991"/>
    <n v="0"/>
    <n v="12.166666666666668"/>
    <n v="0.43452380952380959"/>
    <n v="0.4"/>
    <m/>
    <n v="0.10752688172043012"/>
    <n v="444"/>
    <n v="0.65"/>
    <m/>
    <m/>
    <m/>
    <m/>
    <m/>
    <m/>
    <n v="11.666666666666668"/>
    <m/>
    <m/>
    <n v="1"/>
    <m/>
    <m/>
    <m/>
    <m/>
    <m/>
    <n v="100"/>
    <n v="100"/>
    <s v="1 PG"/>
  </r>
  <r>
    <n v="271"/>
    <s v="VIETNAM"/>
    <x v="0"/>
    <x v="0"/>
    <x v="3"/>
    <x v="6"/>
    <x v="4"/>
    <x v="0"/>
    <x v="0"/>
    <x v="35"/>
    <x v="0"/>
    <n v="1000"/>
    <n v="280"/>
    <m/>
    <n v="256"/>
    <n v="112"/>
    <n v="2"/>
    <n v="25"/>
    <n v="74.199999999999989"/>
    <n v="0.83333333333333337"/>
    <n v="17.833333333333332"/>
    <n v="0.69135802469135799"/>
    <n v="0.4"/>
    <m/>
    <n v="0.15066964285714288"/>
    <n v="237"/>
    <n v="0.65"/>
    <n v="0.83333333333333337"/>
    <m/>
    <m/>
    <m/>
    <m/>
    <m/>
    <n v="16.833333333333332"/>
    <m/>
    <m/>
    <n v="2"/>
    <m/>
    <m/>
    <m/>
    <m/>
    <m/>
    <n v="100"/>
    <n v="100"/>
    <s v="1 PG"/>
  </r>
  <r>
    <n v="272"/>
    <s v="VIETNAM"/>
    <x v="0"/>
    <x v="0"/>
    <x v="3"/>
    <x v="6"/>
    <x v="4"/>
    <x v="0"/>
    <x v="0"/>
    <x v="36"/>
    <x v="0"/>
    <n v="1000"/>
    <n v="280"/>
    <m/>
    <n v="256"/>
    <n v="288"/>
    <m/>
    <n v="24"/>
    <n v="74.199999999999989"/>
    <n v="2"/>
    <n v="23.333333333333332"/>
    <n v="1.0555555555555556"/>
    <n v="0.4"/>
    <m/>
    <n v="0.13392857142857142"/>
    <n v="332"/>
    <n v="0.65"/>
    <m/>
    <m/>
    <m/>
    <n v="4"/>
    <m/>
    <m/>
    <n v="18.833333333333332"/>
    <m/>
    <m/>
    <n v="9"/>
    <m/>
    <m/>
    <m/>
    <m/>
    <m/>
    <n v="100"/>
    <n v="100"/>
    <s v="1 PG"/>
  </r>
  <r>
    <n v="273"/>
    <s v="VIETNAM"/>
    <x v="0"/>
    <x v="0"/>
    <x v="3"/>
    <x v="6"/>
    <x v="4"/>
    <x v="0"/>
    <x v="0"/>
    <x v="37"/>
    <x v="0"/>
    <n v="1000"/>
    <n v="280"/>
    <m/>
    <n v="176"/>
    <n v="112"/>
    <m/>
    <n v="27"/>
    <n v="74.199999999999989"/>
    <n v="3.5"/>
    <n v="21.5"/>
    <n v="0.92592592592592593"/>
    <n v="0.4"/>
    <m/>
    <n v="0.21915584415584419"/>
    <n v="260"/>
    <n v="0.65"/>
    <m/>
    <m/>
    <m/>
    <n v="7"/>
    <m/>
    <m/>
    <n v="15.5"/>
    <m/>
    <m/>
    <n v="12"/>
    <m/>
    <m/>
    <m/>
    <m/>
    <m/>
    <n v="100"/>
    <n v="100"/>
    <s v="1 PG"/>
  </r>
  <r>
    <n v="274"/>
    <s v="VIETNAM"/>
    <x v="0"/>
    <x v="0"/>
    <x v="3"/>
    <x v="6"/>
    <x v="4"/>
    <x v="0"/>
    <x v="0"/>
    <x v="38"/>
    <x v="0"/>
    <n v="1000"/>
    <n v="280"/>
    <m/>
    <n v="144"/>
    <n v="112"/>
    <n v="10"/>
    <n v="18"/>
    <n v="74.199999999999989"/>
    <n v="12.5"/>
    <n v="17.916666666666664"/>
    <n v="1.0863095238095237"/>
    <n v="0.4"/>
    <m/>
    <n v="0.27777777777777779"/>
    <n v="196"/>
    <n v="0.7"/>
    <n v="7"/>
    <n v="2"/>
    <m/>
    <n v="10"/>
    <m/>
    <m/>
    <n v="10.666666666666666"/>
    <n v="1"/>
    <m/>
    <n v="14"/>
    <m/>
    <m/>
    <m/>
    <m/>
    <m/>
    <n v="100"/>
    <n v="100"/>
    <s v="1 PG"/>
  </r>
  <r>
    <n v="275"/>
    <s v="VIETNAM"/>
    <x v="0"/>
    <x v="0"/>
    <x v="3"/>
    <x v="6"/>
    <x v="4"/>
    <x v="0"/>
    <x v="0"/>
    <x v="106"/>
    <x v="0"/>
    <n v="1000"/>
    <n v="280"/>
    <m/>
    <n v="208"/>
    <n v="112"/>
    <n v="7"/>
    <n v="16"/>
    <n v="74.199999999999989"/>
    <n v="5.333333333333333"/>
    <n v="11.166666666666666"/>
    <n v="0.71739130434782605"/>
    <n v="0.4"/>
    <m/>
    <n v="0.15796703296703296"/>
    <n v="323"/>
    <n v="0.7"/>
    <n v="3.833333333333333"/>
    <m/>
    <m/>
    <n v="3"/>
    <m/>
    <m/>
    <n v="9.6666666666666661"/>
    <n v="2"/>
    <m/>
    <n v="2"/>
    <m/>
    <m/>
    <m/>
    <m/>
    <m/>
    <n v="100"/>
    <n v="100"/>
    <s v="1 PG"/>
  </r>
  <r>
    <n v="276"/>
    <s v="VIETNAM"/>
    <x v="0"/>
    <x v="0"/>
    <x v="3"/>
    <x v="6"/>
    <x v="4"/>
    <x v="0"/>
    <x v="0"/>
    <x v="107"/>
    <x v="0"/>
    <n v="1000"/>
    <n v="280"/>
    <m/>
    <n v="272"/>
    <n v="112"/>
    <m/>
    <n v="21"/>
    <n v="74.199999999999989"/>
    <n v="0"/>
    <n v="12.5"/>
    <n v="0.59523809523809523"/>
    <n v="0.4"/>
    <m/>
    <n v="0.11029411764705883"/>
    <n v="291"/>
    <n v="0.7"/>
    <m/>
    <m/>
    <m/>
    <m/>
    <m/>
    <m/>
    <n v="12"/>
    <m/>
    <m/>
    <n v="1"/>
    <m/>
    <m/>
    <m/>
    <m/>
    <m/>
    <n v="100"/>
    <n v="100"/>
    <s v="1 PG"/>
  </r>
  <r>
    <n v="277"/>
    <s v="VIETNAM"/>
    <x v="0"/>
    <x v="0"/>
    <x v="3"/>
    <x v="6"/>
    <x v="4"/>
    <x v="0"/>
    <x v="0"/>
    <x v="108"/>
    <x v="0"/>
    <n v="1000"/>
    <n v="280"/>
    <m/>
    <n v="272"/>
    <n v="112"/>
    <m/>
    <n v="23"/>
    <n v="74.199999999999989"/>
    <n v="1"/>
    <n v="14.416666666666666"/>
    <n v="0.67028985507246375"/>
    <n v="0.4"/>
    <m/>
    <n v="0.12079831932773111"/>
    <n v="359"/>
    <n v="0.65"/>
    <m/>
    <m/>
    <m/>
    <n v="2"/>
    <m/>
    <m/>
    <n v="12.166666666666666"/>
    <n v="5"/>
    <m/>
    <n v="2"/>
    <m/>
    <m/>
    <m/>
    <m/>
    <m/>
    <n v="100"/>
    <n v="100"/>
    <s v="1 PG"/>
  </r>
  <r>
    <n v="278"/>
    <s v="VIETNAM"/>
    <x v="0"/>
    <x v="0"/>
    <x v="3"/>
    <x v="6"/>
    <x v="4"/>
    <x v="0"/>
    <x v="0"/>
    <x v="109"/>
    <x v="0"/>
    <n v="1000"/>
    <n v="280"/>
    <m/>
    <n v="160"/>
    <n v="112"/>
    <m/>
    <n v="5"/>
    <n v="74.199999999999989"/>
    <n v="5.5"/>
    <n v="7.3333333333333339"/>
    <n v="2.5666666666666669"/>
    <n v="0.4"/>
    <m/>
    <n v="4.4642857142857144E-2"/>
    <n v="186"/>
    <n v="0.7"/>
    <m/>
    <m/>
    <m/>
    <n v="11"/>
    <m/>
    <m/>
    <n v="2.8333333333333335"/>
    <m/>
    <m/>
    <n v="9"/>
    <m/>
    <m/>
    <m/>
    <m/>
    <m/>
    <n v="100"/>
    <n v="100"/>
    <s v="1 PG"/>
  </r>
  <r>
    <n v="279"/>
    <s v="VIETNAM"/>
    <x v="0"/>
    <x v="0"/>
    <x v="3"/>
    <x v="6"/>
    <x v="4"/>
    <x v="0"/>
    <x v="0"/>
    <x v="110"/>
    <x v="0"/>
    <n v="1000"/>
    <n v="280"/>
    <m/>
    <n v="176"/>
    <n v="112"/>
    <n v="3"/>
    <n v="14"/>
    <n v="74.199999999999989"/>
    <n v="2"/>
    <n v="9.4166666666666661"/>
    <n v="0.67156862745098034"/>
    <n v="0.4"/>
    <m/>
    <n v="0.13798701298701299"/>
    <n v="174"/>
    <n v="0.7"/>
    <n v="2"/>
    <m/>
    <m/>
    <m/>
    <m/>
    <m/>
    <n v="8.6666666666666661"/>
    <m/>
    <n v="2"/>
    <m/>
    <m/>
    <m/>
    <m/>
    <m/>
    <m/>
    <n v="100"/>
    <n v="100"/>
    <s v="1 PG"/>
  </r>
  <r>
    <n v="280"/>
    <s v="VIETNAM"/>
    <x v="0"/>
    <x v="0"/>
    <x v="3"/>
    <x v="6"/>
    <x v="5"/>
    <x v="0"/>
    <x v="0"/>
    <x v="42"/>
    <x v="1"/>
    <n v="1500"/>
    <n v="420"/>
    <m/>
    <n v="320"/>
    <n v="112"/>
    <n v="4"/>
    <n v="28"/>
    <n v="74.199999999999989"/>
    <n v="6.75"/>
    <n v="27.041666666666664"/>
    <n v="1.0559895833333333"/>
    <n v="0.4"/>
    <m/>
    <n v="0.14285714285714285"/>
    <n v="220"/>
    <n v="0.75"/>
    <n v="2.5"/>
    <n v="2"/>
    <n v="2"/>
    <n v="6"/>
    <m/>
    <m/>
    <n v="20.166666666666664"/>
    <n v="4"/>
    <n v="1"/>
    <n v="11"/>
    <m/>
    <m/>
    <m/>
    <m/>
    <m/>
    <n v="100"/>
    <n v="100"/>
    <s v="1 PG"/>
  </r>
  <r>
    <n v="281"/>
    <s v="VIETNAM"/>
    <x v="0"/>
    <x v="0"/>
    <x v="3"/>
    <x v="6"/>
    <x v="5"/>
    <x v="0"/>
    <x v="0"/>
    <x v="43"/>
    <x v="1"/>
    <n v="1500"/>
    <n v="420"/>
    <m/>
    <n v="320"/>
    <n v="112"/>
    <n v="11"/>
    <n v="29"/>
    <n v="74.199999999999989"/>
    <n v="4.0833333333333339"/>
    <n v="13.416666666666666"/>
    <n v="0.4375"/>
    <n v="0.4"/>
    <m/>
    <n v="0.17857142857142858"/>
    <n v="220"/>
    <n v="0.75"/>
    <n v="2.3333333333333335"/>
    <n v="3"/>
    <m/>
    <n v="2"/>
    <m/>
    <m/>
    <n v="9.1666666666666661"/>
    <n v="3"/>
    <m/>
    <n v="7"/>
    <m/>
    <m/>
    <m/>
    <m/>
    <m/>
    <n v="100"/>
    <n v="100"/>
    <s v="1 PG"/>
  </r>
  <r>
    <n v="282"/>
    <s v="VIETNAM"/>
    <x v="0"/>
    <x v="0"/>
    <x v="3"/>
    <x v="6"/>
    <x v="5"/>
    <x v="0"/>
    <x v="0"/>
    <x v="45"/>
    <x v="1"/>
    <n v="1500"/>
    <n v="420"/>
    <m/>
    <n v="336"/>
    <n v="112"/>
    <m/>
    <n v="5"/>
    <n v="74.199999999999989"/>
    <n v="9"/>
    <n v="17.75"/>
    <n v="5.35"/>
    <n v="0.4"/>
    <m/>
    <n v="2.1258503401360544E-2"/>
    <n v="258"/>
    <n v="0.75"/>
    <m/>
    <m/>
    <m/>
    <n v="18"/>
    <m/>
    <m/>
    <n v="2.5"/>
    <n v="5"/>
    <m/>
    <n v="28"/>
    <m/>
    <m/>
    <m/>
    <m/>
    <m/>
    <n v="100"/>
    <n v="100"/>
    <s v="1 PG"/>
  </r>
  <r>
    <n v="283"/>
    <s v="VIETNAM"/>
    <x v="0"/>
    <x v="0"/>
    <x v="3"/>
    <x v="6"/>
    <x v="1"/>
    <x v="0"/>
    <x v="0"/>
    <x v="7"/>
    <x v="1"/>
    <n v="2700"/>
    <n v="875"/>
    <m/>
    <n v="640"/>
    <n v="352.79999999999995"/>
    <n v="21"/>
    <n v="44"/>
    <n v="74.199999999999989"/>
    <n v="20.833333333333332"/>
    <n v="33.166666666666671"/>
    <n v="0.83076923076923082"/>
    <n v="0.4"/>
    <m/>
    <n v="0.14508928571428573"/>
    <n v="506"/>
    <n v="0.7"/>
    <n v="20.833333333333332"/>
    <m/>
    <m/>
    <m/>
    <m/>
    <m/>
    <n v="32.166666666666671"/>
    <n v="2"/>
    <m/>
    <n v="1"/>
    <m/>
    <m/>
    <m/>
    <m/>
    <m/>
    <n v="100"/>
    <n v="100"/>
    <s v="1 PG"/>
  </r>
  <r>
    <n v="284"/>
    <s v="VIETNAM"/>
    <x v="0"/>
    <x v="0"/>
    <x v="3"/>
    <x v="6"/>
    <x v="2"/>
    <x v="0"/>
    <x v="0"/>
    <x v="20"/>
    <x v="1"/>
    <n v="1200"/>
    <n v="336"/>
    <m/>
    <n v="464"/>
    <n v="134.39999999999998"/>
    <m/>
    <n v="34"/>
    <n v="92.399999999999991"/>
    <n v="0"/>
    <n v="24.333333333333332"/>
    <n v="0.71568627450980393"/>
    <n v="0.4"/>
    <m/>
    <n v="0.10467980295566504"/>
    <n v="591"/>
    <n v="0.8"/>
    <m/>
    <m/>
    <m/>
    <m/>
    <m/>
    <m/>
    <n v="19.333333333333332"/>
    <n v="4"/>
    <m/>
    <n v="8"/>
    <m/>
    <m/>
    <m/>
    <m/>
    <m/>
    <n v="100"/>
    <n v="100"/>
    <s v="1 PG"/>
  </r>
  <r>
    <n v="285"/>
    <s v="VIETNAM"/>
    <x v="0"/>
    <x v="0"/>
    <x v="3"/>
    <x v="6"/>
    <x v="2"/>
    <x v="0"/>
    <x v="0"/>
    <x v="8"/>
    <x v="1"/>
    <n v="1200"/>
    <n v="336"/>
    <m/>
    <n v="400"/>
    <n v="134.39999999999998"/>
    <n v="12"/>
    <n v="38"/>
    <n v="92.399999999999991"/>
    <n v="8.75"/>
    <n v="31.083333333333336"/>
    <n v="0.79666666666666675"/>
    <n v="0.4"/>
    <m/>
    <n v="0.17857142857142858"/>
    <n v="408"/>
    <n v="0.65"/>
    <n v="8"/>
    <m/>
    <n v="2"/>
    <m/>
    <m/>
    <m/>
    <n v="28.833333333333336"/>
    <m/>
    <n v="6"/>
    <m/>
    <m/>
    <m/>
    <m/>
    <m/>
    <m/>
    <n v="100"/>
    <n v="100"/>
    <s v="1 PG"/>
  </r>
  <r>
    <n v="286"/>
    <s v="VIETNAM"/>
    <x v="0"/>
    <x v="0"/>
    <x v="3"/>
    <x v="6"/>
    <x v="2"/>
    <x v="0"/>
    <x v="4"/>
    <x v="111"/>
    <x v="1"/>
    <n v="1200"/>
    <n v="336"/>
    <m/>
    <n v="176"/>
    <n v="134.39999999999998"/>
    <m/>
    <n v="25"/>
    <n v="92.399999999999991"/>
    <n v="0"/>
    <n v="17.25"/>
    <n v="0.69"/>
    <n v="0.4"/>
    <m/>
    <n v="0.20292207792207795"/>
    <n v="232"/>
    <n v="0.65"/>
    <m/>
    <m/>
    <m/>
    <m/>
    <m/>
    <m/>
    <n v="15.5"/>
    <n v="3"/>
    <m/>
    <n v="2"/>
    <m/>
    <m/>
    <m/>
    <m/>
    <m/>
    <n v="100"/>
    <n v="100"/>
    <s v="1 PG"/>
  </r>
  <r>
    <n v="287"/>
    <s v="VIETNAM"/>
    <x v="0"/>
    <x v="0"/>
    <x v="3"/>
    <x v="6"/>
    <x v="2"/>
    <x v="0"/>
    <x v="17"/>
    <x v="112"/>
    <x v="1"/>
    <n v="1200"/>
    <n v="336"/>
    <m/>
    <n v="224"/>
    <n v="134.39999999999998"/>
    <m/>
    <n v="28"/>
    <n v="92.399999999999991"/>
    <n v="1.6666666666666665"/>
    <n v="19.333333333333332"/>
    <n v="0.75"/>
    <n v="0.4"/>
    <m/>
    <n v="0.1785714285714286"/>
    <n v="435"/>
    <n v="0.65"/>
    <n v="0.66666666666666663"/>
    <m/>
    <m/>
    <n v="2"/>
    <m/>
    <m/>
    <n v="18.333333333333332"/>
    <m/>
    <m/>
    <n v="2"/>
    <m/>
    <m/>
    <m/>
    <m/>
    <m/>
    <n v="100"/>
    <n v="100"/>
    <s v="1 PG"/>
  </r>
  <r>
    <n v="288"/>
    <s v="VIETNAM"/>
    <x v="0"/>
    <x v="0"/>
    <x v="3"/>
    <x v="6"/>
    <x v="2"/>
    <x v="1"/>
    <x v="2"/>
    <x v="113"/>
    <x v="1"/>
    <n v="1200"/>
    <n v="336"/>
    <m/>
    <n v="192"/>
    <n v="134.39999999999998"/>
    <m/>
    <n v="28"/>
    <n v="92.399999999999991"/>
    <n v="3"/>
    <n v="8.3333333333333321"/>
    <n v="0.40476190476190471"/>
    <n v="0.24"/>
    <m/>
    <n v="0.20833333333333337"/>
    <n v="232"/>
    <n v="0.7"/>
    <m/>
    <m/>
    <m/>
    <n v="6"/>
    <m/>
    <m/>
    <n v="6.333333333333333"/>
    <m/>
    <m/>
    <n v="4"/>
    <m/>
    <m/>
    <m/>
    <m/>
    <m/>
    <n v="100"/>
    <n v="100"/>
    <s v="1 PG"/>
  </r>
  <r>
    <n v="289"/>
    <s v="VIETNAM"/>
    <x v="0"/>
    <x v="0"/>
    <x v="3"/>
    <x v="6"/>
    <x v="7"/>
    <x v="0"/>
    <x v="0"/>
    <x v="51"/>
    <x v="0"/>
    <n v="1000"/>
    <n v="280"/>
    <m/>
    <n v="128"/>
    <n v="112"/>
    <m/>
    <n v="15"/>
    <n v="74.199999999999989"/>
    <n v="0"/>
    <n v="9.3333333333333339"/>
    <n v="0.62222222222222223"/>
    <n v="0.4"/>
    <m/>
    <n v="0.1674107142857143"/>
    <n v="345"/>
    <n v="0.75"/>
    <m/>
    <m/>
    <m/>
    <m/>
    <m/>
    <m/>
    <n v="6.8333333333333339"/>
    <n v="2"/>
    <m/>
    <n v="4"/>
    <m/>
    <m/>
    <m/>
    <m/>
    <m/>
    <n v="100"/>
    <n v="100"/>
    <s v="1 PG"/>
  </r>
  <r>
    <n v="290"/>
    <s v="VIETNAM"/>
    <x v="0"/>
    <x v="0"/>
    <x v="3"/>
    <x v="6"/>
    <x v="7"/>
    <x v="0"/>
    <x v="0"/>
    <x v="52"/>
    <x v="0"/>
    <n v="1000"/>
    <n v="280"/>
    <m/>
    <n v="192"/>
    <n v="112"/>
    <m/>
    <n v="25"/>
    <n v="74.199999999999989"/>
    <n v="0"/>
    <n v="13.916666666666668"/>
    <n v="0.55666666666666675"/>
    <n v="0.4"/>
    <m/>
    <n v="0.18601190476190479"/>
    <n v="215"/>
    <n v="0.65"/>
    <m/>
    <m/>
    <m/>
    <m/>
    <m/>
    <m/>
    <n v="12.166666666666668"/>
    <n v="3"/>
    <m/>
    <n v="2"/>
    <m/>
    <m/>
    <m/>
    <m/>
    <m/>
    <n v="100"/>
    <n v="100"/>
    <s v="1 PG"/>
  </r>
  <r>
    <n v="291"/>
    <s v="VIETNAM"/>
    <x v="0"/>
    <x v="0"/>
    <x v="3"/>
    <x v="6"/>
    <x v="7"/>
    <x v="0"/>
    <x v="0"/>
    <x v="53"/>
    <x v="0"/>
    <n v="1000"/>
    <n v="280"/>
    <m/>
    <n v="170"/>
    <n v="112"/>
    <m/>
    <n v="5"/>
    <n v="74.199999999999989"/>
    <n v="0"/>
    <n v="12.375"/>
    <n v="2.4750000000000001"/>
    <n v="0.4"/>
    <m/>
    <n v="4.2016806722689079E-2"/>
    <n v="198"/>
    <n v="0.65"/>
    <m/>
    <m/>
    <m/>
    <m/>
    <m/>
    <m/>
    <n v="2"/>
    <m/>
    <n v="5"/>
    <n v="17"/>
    <m/>
    <m/>
    <m/>
    <m/>
    <m/>
    <n v="100"/>
    <n v="100"/>
    <s v="1 PG"/>
  </r>
  <r>
    <n v="292"/>
    <s v="VIETNAM"/>
    <x v="0"/>
    <x v="0"/>
    <x v="3"/>
    <x v="6"/>
    <x v="7"/>
    <x v="0"/>
    <x v="0"/>
    <x v="54"/>
    <x v="0"/>
    <n v="1000"/>
    <n v="280"/>
    <m/>
    <n v="270"/>
    <n v="112"/>
    <n v="2"/>
    <n v="29"/>
    <n v="74.199999999999989"/>
    <n v="1.6666666666666667"/>
    <n v="25"/>
    <n v="0.86021505376344087"/>
    <n v="0.4"/>
    <m/>
    <n v="0.16402116402116401"/>
    <n v="356"/>
    <n v="0.7"/>
    <n v="1.6666666666666667"/>
    <m/>
    <m/>
    <m/>
    <m/>
    <m/>
    <n v="25"/>
    <m/>
    <m/>
    <m/>
    <m/>
    <m/>
    <m/>
    <m/>
    <m/>
    <n v="100"/>
    <n v="100"/>
    <s v="1 PG"/>
  </r>
  <r>
    <n v="293"/>
    <s v="VIETNAM"/>
    <x v="0"/>
    <x v="0"/>
    <x v="3"/>
    <x v="6"/>
    <x v="7"/>
    <x v="0"/>
    <x v="0"/>
    <x v="55"/>
    <x v="0"/>
    <n v="1000"/>
    <n v="280"/>
    <m/>
    <n v="272"/>
    <n v="112"/>
    <n v="2"/>
    <n v="31"/>
    <n v="74.199999999999989"/>
    <n v="2.666666666666667"/>
    <n v="31.166666666666664"/>
    <n v="1.0252525252525251"/>
    <n v="0.4"/>
    <m/>
    <n v="0.17331932773109246"/>
    <n v="761"/>
    <n v="0.65"/>
    <n v="1.6666666666666667"/>
    <m/>
    <m/>
    <n v="2"/>
    <m/>
    <m/>
    <n v="30.166666666666664"/>
    <m/>
    <m/>
    <n v="2"/>
    <m/>
    <m/>
    <m/>
    <m/>
    <m/>
    <n v="100"/>
    <n v="100"/>
    <s v="1 PG"/>
  </r>
  <r>
    <n v="294"/>
    <s v="VIETNAM"/>
    <x v="0"/>
    <x v="0"/>
    <x v="3"/>
    <x v="6"/>
    <x v="7"/>
    <x v="0"/>
    <x v="0"/>
    <x v="56"/>
    <x v="0"/>
    <n v="1000"/>
    <n v="280"/>
    <m/>
    <n v="160"/>
    <n v="112"/>
    <m/>
    <n v="21"/>
    <n v="74.199999999999989"/>
    <n v="0"/>
    <n v="12.083333333333334"/>
    <n v="0.57539682539682546"/>
    <n v="0.4"/>
    <m/>
    <n v="0.1875"/>
    <n v="177"/>
    <n v="0.65"/>
    <m/>
    <m/>
    <m/>
    <m/>
    <m/>
    <m/>
    <n v="11.333333333333334"/>
    <n v="1"/>
    <m/>
    <n v="1"/>
    <m/>
    <m/>
    <m/>
    <m/>
    <m/>
    <n v="100"/>
    <n v="100"/>
    <s v="1 PG"/>
  </r>
  <r>
    <n v="295"/>
    <s v="VIETNAM"/>
    <x v="0"/>
    <x v="0"/>
    <x v="3"/>
    <x v="6"/>
    <x v="7"/>
    <x v="0"/>
    <x v="0"/>
    <x v="57"/>
    <x v="0"/>
    <n v="1000"/>
    <n v="280"/>
    <m/>
    <n v="160"/>
    <n v="112"/>
    <n v="4"/>
    <n v="23"/>
    <n v="74.199999999999989"/>
    <n v="2.166666666666667"/>
    <n v="24.5"/>
    <n v="0.98765432098765438"/>
    <n v="0.4"/>
    <m/>
    <n v="0.24107142857142858"/>
    <n v="252"/>
    <n v="0.65"/>
    <n v="2.166666666666667"/>
    <m/>
    <m/>
    <m/>
    <m/>
    <m/>
    <n v="24.5"/>
    <m/>
    <m/>
    <m/>
    <m/>
    <m/>
    <m/>
    <m/>
    <m/>
    <n v="100"/>
    <n v="100"/>
    <s v="1 PG"/>
  </r>
  <r>
    <n v="296"/>
    <s v="VIETNAM"/>
    <x v="0"/>
    <x v="0"/>
    <x v="3"/>
    <x v="6"/>
    <x v="7"/>
    <x v="0"/>
    <x v="4"/>
    <x v="60"/>
    <x v="0"/>
    <n v="1000"/>
    <n v="280"/>
    <m/>
    <n v="240"/>
    <n v="112"/>
    <m/>
    <n v="28"/>
    <n v="74.199999999999989"/>
    <n v="0"/>
    <n v="34.083333333333336"/>
    <n v="1.2172619047619049"/>
    <n v="0.4"/>
    <m/>
    <n v="0.16666666666666666"/>
    <n v="137"/>
    <n v="0.65"/>
    <m/>
    <m/>
    <m/>
    <m/>
    <m/>
    <m/>
    <n v="33.333333333333336"/>
    <n v="3"/>
    <m/>
    <m/>
    <m/>
    <m/>
    <m/>
    <m/>
    <m/>
    <n v="100"/>
    <n v="100"/>
    <s v="1 PG"/>
  </r>
  <r>
    <n v="297"/>
    <s v="VIETNAM"/>
    <x v="1"/>
    <x v="0"/>
    <x v="3"/>
    <x v="6"/>
    <x v="0"/>
    <x v="1"/>
    <x v="8"/>
    <x v="114"/>
    <x v="0"/>
    <n v="1200"/>
    <n v="336"/>
    <m/>
    <n v="336"/>
    <n v="115.4"/>
    <m/>
    <n v="33"/>
    <n v="42.5"/>
    <n v="0"/>
    <n v="10.875"/>
    <n v="0.32954545454545453"/>
    <n v="0.24"/>
    <m/>
    <n v="0.14030612244897961"/>
    <n v="371"/>
    <n v="0.75"/>
    <m/>
    <m/>
    <m/>
    <m/>
    <m/>
    <m/>
    <n v="7"/>
    <n v="4"/>
    <n v="5"/>
    <n v="2"/>
    <m/>
    <m/>
    <m/>
    <m/>
    <m/>
    <n v="100"/>
    <n v="100"/>
    <s v="1 PG"/>
  </r>
  <r>
    <n v="298"/>
    <s v="VIETNAM"/>
    <x v="1"/>
    <x v="0"/>
    <x v="3"/>
    <x v="6"/>
    <x v="0"/>
    <x v="1"/>
    <x v="18"/>
    <x v="115"/>
    <x v="0"/>
    <n v="1200"/>
    <n v="336"/>
    <m/>
    <n v="224"/>
    <n v="115.4"/>
    <m/>
    <n v="69"/>
    <n v="42.5"/>
    <n v="29.333333333333332"/>
    <n v="40.375"/>
    <n v="1.0102657004830917"/>
    <n v="0.24"/>
    <m/>
    <n v="0.4400510204081633"/>
    <n v="334"/>
    <n v="0.65"/>
    <n v="29.333333333333332"/>
    <m/>
    <m/>
    <m/>
    <m/>
    <m/>
    <n v="36"/>
    <n v="4"/>
    <n v="1"/>
    <n v="6"/>
    <m/>
    <m/>
    <m/>
    <m/>
    <m/>
    <n v="100"/>
    <n v="100"/>
    <s v="1 PG"/>
  </r>
  <r>
    <n v="299"/>
    <s v="VIETNAM"/>
    <x v="1"/>
    <x v="0"/>
    <x v="3"/>
    <x v="6"/>
    <x v="0"/>
    <x v="1"/>
    <x v="19"/>
    <x v="116"/>
    <x v="0"/>
    <n v="1200"/>
    <n v="336"/>
    <m/>
    <n v="336"/>
    <n v="115.4"/>
    <n v="19"/>
    <n v="39"/>
    <n v="42.5"/>
    <n v="12.75"/>
    <n v="21.083333333333336"/>
    <n v="0.58333333333333337"/>
    <n v="0.24"/>
    <m/>
    <n v="0.24659863945578234"/>
    <n v="422"/>
    <n v="0.6"/>
    <n v="11"/>
    <n v="3"/>
    <m/>
    <n v="2"/>
    <m/>
    <m/>
    <n v="13.833333333333334"/>
    <n v="9"/>
    <m/>
    <n v="10"/>
    <m/>
    <m/>
    <m/>
    <m/>
    <m/>
    <n v="100"/>
    <n v="100"/>
    <s v="1 PG"/>
  </r>
  <r>
    <n v="300"/>
    <s v="VIETNAM"/>
    <x v="1"/>
    <x v="0"/>
    <x v="3"/>
    <x v="6"/>
    <x v="4"/>
    <x v="1"/>
    <x v="5"/>
    <x v="117"/>
    <x v="0"/>
    <n v="1000"/>
    <n v="280"/>
    <m/>
    <n v="288"/>
    <n v="96"/>
    <m/>
    <n v="29"/>
    <n v="35"/>
    <n v="0"/>
    <n v="10.833333333333332"/>
    <n v="0.37356321839080453"/>
    <n v="0.24"/>
    <m/>
    <n v="0.14384920634920637"/>
    <n v="323"/>
    <n v="0.6"/>
    <m/>
    <m/>
    <m/>
    <m/>
    <m/>
    <m/>
    <n v="7.833333333333333"/>
    <m/>
    <m/>
    <n v="6"/>
    <m/>
    <m/>
    <m/>
    <m/>
    <m/>
    <n v="100"/>
    <n v="100"/>
    <s v="1 PG"/>
  </r>
  <r>
    <n v="301"/>
    <s v="VIETNAM"/>
    <x v="1"/>
    <x v="0"/>
    <x v="3"/>
    <x v="6"/>
    <x v="2"/>
    <x v="0"/>
    <x v="5"/>
    <x v="23"/>
    <x v="1"/>
    <n v="1200"/>
    <n v="336"/>
    <m/>
    <n v="352"/>
    <n v="134.39999999999998"/>
    <m/>
    <n v="43"/>
    <n v="74.199999999999989"/>
    <n v="0"/>
    <n v="24.333333333333332"/>
    <n v="0.56589147286821706"/>
    <n v="0.4"/>
    <m/>
    <n v="0.17451298701298704"/>
    <n v="418"/>
    <n v="0.6"/>
    <m/>
    <m/>
    <m/>
    <m/>
    <m/>
    <m/>
    <n v="20.333333333333332"/>
    <m/>
    <m/>
    <n v="8"/>
    <m/>
    <m/>
    <m/>
    <m/>
    <m/>
    <n v="100"/>
    <n v="100"/>
    <s v="1 PG"/>
  </r>
  <r>
    <n v="302"/>
    <s v="VIETNAM"/>
    <x v="1"/>
    <x v="0"/>
    <x v="3"/>
    <x v="6"/>
    <x v="2"/>
    <x v="1"/>
    <x v="8"/>
    <x v="118"/>
    <x v="1"/>
    <n v="1200"/>
    <n v="336"/>
    <m/>
    <n v="336"/>
    <n v="115.4"/>
    <m/>
    <n v="26"/>
    <n v="42.5"/>
    <n v="0.5"/>
    <n v="7.916666666666667"/>
    <n v="0.32371794871794879"/>
    <n v="0.24"/>
    <m/>
    <n v="0.11054421768707484"/>
    <n v="385"/>
    <n v="0.6"/>
    <m/>
    <m/>
    <m/>
    <n v="1"/>
    <m/>
    <m/>
    <n v="5.166666666666667"/>
    <n v="4"/>
    <n v="2"/>
    <n v="2"/>
    <m/>
    <m/>
    <m/>
    <m/>
    <m/>
    <n v="100"/>
    <n v="100"/>
    <s v="1 PG"/>
  </r>
  <r>
    <n v="303"/>
    <s v="VIETNAM"/>
    <x v="1"/>
    <x v="0"/>
    <x v="3"/>
    <x v="6"/>
    <x v="2"/>
    <x v="1"/>
    <x v="20"/>
    <x v="119"/>
    <x v="1"/>
    <n v="1200"/>
    <n v="336"/>
    <m/>
    <n v="256"/>
    <n v="115.4"/>
    <m/>
    <n v="29"/>
    <n v="42.5"/>
    <n v="0"/>
    <n v="16.458333333333336"/>
    <n v="0.56752873563218398"/>
    <n v="0.24"/>
    <m/>
    <n v="0.16183035714285715"/>
    <n v="541"/>
    <n v="0.6"/>
    <m/>
    <m/>
    <m/>
    <m/>
    <m/>
    <m/>
    <n v="12.333333333333334"/>
    <n v="2"/>
    <n v="3"/>
    <n v="5"/>
    <m/>
    <m/>
    <m/>
    <m/>
    <m/>
    <n v="100"/>
    <n v="100"/>
    <s v="1 PG"/>
  </r>
  <r>
    <n v="304"/>
    <s v="VIETNAM"/>
    <x v="1"/>
    <x v="0"/>
    <x v="3"/>
    <x v="6"/>
    <x v="7"/>
    <x v="0"/>
    <x v="5"/>
    <x v="120"/>
    <x v="0"/>
    <n v="1000"/>
    <n v="280"/>
    <m/>
    <n v="272"/>
    <n v="112"/>
    <n v="6"/>
    <n v="43"/>
    <n v="74.199999999999989"/>
    <n v="2.75"/>
    <n v="20.083333333333332"/>
    <n v="0.46598639455782309"/>
    <n v="0.4"/>
    <m/>
    <n v="0.25735294117647062"/>
    <n v="334"/>
    <n v="0.6"/>
    <n v="2"/>
    <n v="3"/>
    <m/>
    <m/>
    <m/>
    <m/>
    <n v="17.833333333333332"/>
    <n v="7"/>
    <m/>
    <n v="1"/>
    <m/>
    <m/>
    <m/>
    <m/>
    <m/>
    <n v="100"/>
    <n v="100"/>
    <s v="1 PG"/>
  </r>
  <r>
    <n v="305"/>
    <s v="VIETNAM"/>
    <x v="1"/>
    <x v="0"/>
    <x v="3"/>
    <x v="6"/>
    <x v="7"/>
    <x v="0"/>
    <x v="7"/>
    <x v="63"/>
    <x v="0"/>
    <n v="1000"/>
    <n v="280"/>
    <m/>
    <n v="272"/>
    <n v="112"/>
    <m/>
    <n v="57"/>
    <n v="74.199999999999989"/>
    <n v="0"/>
    <n v="28.333333333333332"/>
    <n v="0.49707602339181284"/>
    <n v="0.4"/>
    <m/>
    <n v="0.29936974789915971"/>
    <n v="445"/>
    <n v="0.6"/>
    <m/>
    <m/>
    <m/>
    <m/>
    <m/>
    <m/>
    <n v="26.833333333333332"/>
    <m/>
    <m/>
    <n v="3"/>
    <m/>
    <m/>
    <m/>
    <m/>
    <m/>
    <n v="100"/>
    <n v="100"/>
    <s v="1 PG"/>
  </r>
  <r>
    <n v="306"/>
    <s v="VIETNAM"/>
    <x v="2"/>
    <x v="0"/>
    <x v="3"/>
    <x v="6"/>
    <x v="3"/>
    <x v="0"/>
    <x v="6"/>
    <x v="121"/>
    <x v="1"/>
    <n v="2700"/>
    <n v="567"/>
    <m/>
    <n v="576"/>
    <n v="162"/>
    <n v="19"/>
    <n v="78"/>
    <n v="106.5"/>
    <n v="19.857142857142858"/>
    <n v="67.035714285714278"/>
    <n v="0.89580265095729006"/>
    <n v="0.4"/>
    <m/>
    <n v="0.24057539682539683"/>
    <n v="646"/>
    <n v="0.7"/>
    <n v="19.857142857142858"/>
    <m/>
    <m/>
    <m/>
    <m/>
    <m/>
    <n v="58.285714285714285"/>
    <n v="18"/>
    <n v="6"/>
    <n v="4"/>
    <m/>
    <m/>
    <m/>
    <m/>
    <m/>
    <n v="100"/>
    <n v="100"/>
    <s v="1 PG"/>
  </r>
  <r>
    <n v="307"/>
    <s v="VIETNAM"/>
    <x v="2"/>
    <x v="0"/>
    <x v="3"/>
    <x v="6"/>
    <x v="0"/>
    <x v="1"/>
    <x v="21"/>
    <x v="122"/>
    <x v="0"/>
    <n v="1200"/>
    <n v="336"/>
    <m/>
    <n v="368"/>
    <n v="115.4"/>
    <n v="2"/>
    <n v="42"/>
    <n v="42.5"/>
    <n v="2"/>
    <n v="51.285714285714285"/>
    <n v="1.2110389610389609"/>
    <n v="0.24"/>
    <m/>
    <n v="0.17080745341614909"/>
    <n v="413"/>
    <n v="0.6"/>
    <n v="2"/>
    <m/>
    <m/>
    <m/>
    <m/>
    <m/>
    <n v="51.285714285714285"/>
    <m/>
    <m/>
    <m/>
    <m/>
    <m/>
    <m/>
    <m/>
    <m/>
    <n v="100"/>
    <n v="100"/>
    <s v="1 PG"/>
  </r>
  <r>
    <n v="308"/>
    <s v="VIETNAM"/>
    <x v="2"/>
    <x v="0"/>
    <x v="3"/>
    <x v="6"/>
    <x v="0"/>
    <x v="1"/>
    <x v="22"/>
    <x v="123"/>
    <x v="0"/>
    <n v="1200"/>
    <n v="336"/>
    <m/>
    <n v="384"/>
    <n v="115.4"/>
    <n v="2"/>
    <n v="50"/>
    <n v="42.5"/>
    <n v="0.42857142857142855"/>
    <n v="41"/>
    <n v="0.79670329670329676"/>
    <n v="0.24"/>
    <m/>
    <n v="0.19345238095238099"/>
    <n v="396"/>
    <n v="0.6"/>
    <n v="0.42857142857142855"/>
    <m/>
    <m/>
    <m/>
    <m/>
    <m/>
    <n v="41"/>
    <m/>
    <m/>
    <m/>
    <m/>
    <m/>
    <m/>
    <m/>
    <m/>
    <n v="100"/>
    <n v="100"/>
    <s v="1 PG"/>
  </r>
  <r>
    <n v="309"/>
    <s v="VIETNAM"/>
    <x v="2"/>
    <x v="0"/>
    <x v="3"/>
    <x v="6"/>
    <x v="4"/>
    <x v="0"/>
    <x v="6"/>
    <x v="78"/>
    <x v="0"/>
    <n v="1000"/>
    <n v="280"/>
    <m/>
    <n v="160"/>
    <n v="96"/>
    <n v="13"/>
    <n v="12"/>
    <n v="35"/>
    <n v="9.1428571428571423"/>
    <n v="27.714285714285715"/>
    <n v="1.4742857142857144"/>
    <n v="0.24"/>
    <m/>
    <n v="0.22321428571428573"/>
    <n v="246"/>
    <n v="0.6"/>
    <n v="9.1428571428571423"/>
    <m/>
    <m/>
    <m/>
    <m/>
    <m/>
    <n v="26.714285714285715"/>
    <n v="2"/>
    <m/>
    <n v="1"/>
    <m/>
    <m/>
    <m/>
    <m/>
    <m/>
    <n v="100"/>
    <n v="100"/>
    <s v="1 PG"/>
  </r>
  <r>
    <n v="310"/>
    <s v="VIETNAM"/>
    <x v="2"/>
    <x v="0"/>
    <x v="3"/>
    <x v="6"/>
    <x v="4"/>
    <x v="1"/>
    <x v="9"/>
    <x v="124"/>
    <x v="0"/>
    <n v="1000"/>
    <n v="280"/>
    <m/>
    <n v="276"/>
    <n v="96"/>
    <m/>
    <n v="30"/>
    <n v="35"/>
    <n v="0"/>
    <n v="27.732142857142858"/>
    <n v="0.92440476190476195"/>
    <n v="0.24"/>
    <m/>
    <n v="0.15527950310559008"/>
    <n v="246"/>
    <n v="0.6"/>
    <m/>
    <m/>
    <m/>
    <m/>
    <m/>
    <m/>
    <n v="26.857142857142858"/>
    <n v="2"/>
    <n v="1"/>
    <m/>
    <m/>
    <m/>
    <m/>
    <m/>
    <m/>
    <n v="100"/>
    <n v="100"/>
    <s v="1 PG"/>
  </r>
  <r>
    <n v="311"/>
    <s v="VIETNAM"/>
    <x v="2"/>
    <x v="0"/>
    <x v="3"/>
    <x v="6"/>
    <x v="2"/>
    <x v="0"/>
    <x v="6"/>
    <x v="29"/>
    <x v="1"/>
    <n v="1200"/>
    <n v="336"/>
    <m/>
    <n v="224"/>
    <n v="96"/>
    <n v="22"/>
    <n v="40"/>
    <n v="63"/>
    <n v="19.285714285714285"/>
    <n v="37.107142857142861"/>
    <n v="0.90956221198156684"/>
    <n v="0.4"/>
    <m/>
    <n v="0.39540816326530615"/>
    <n v="281"/>
    <n v="0.6"/>
    <n v="19.285714285714285"/>
    <m/>
    <m/>
    <m/>
    <m/>
    <m/>
    <n v="31.857142857142858"/>
    <n v="5"/>
    <m/>
    <n v="8"/>
    <m/>
    <m/>
    <m/>
    <m/>
    <m/>
    <n v="100"/>
    <n v="100"/>
    <s v="1 PG"/>
  </r>
  <r>
    <n v="312"/>
    <s v="VIETNAM"/>
    <x v="2"/>
    <x v="0"/>
    <x v="3"/>
    <x v="6"/>
    <x v="2"/>
    <x v="0"/>
    <x v="6"/>
    <x v="30"/>
    <x v="1"/>
    <n v="1200"/>
    <n v="336"/>
    <m/>
    <n v="240"/>
    <n v="96"/>
    <n v="6"/>
    <n v="33"/>
    <n v="63"/>
    <n v="3.2142857142857144"/>
    <n v="27.964285714285715"/>
    <n v="0.7994505494505495"/>
    <n v="0.4"/>
    <m/>
    <n v="0.23214285714285715"/>
    <n v="254"/>
    <n v="0.6"/>
    <n v="2.7142857142857144"/>
    <n v="2"/>
    <m/>
    <m/>
    <m/>
    <m/>
    <n v="23.714285714285715"/>
    <n v="9"/>
    <n v="4"/>
    <n v="1"/>
    <m/>
    <m/>
    <m/>
    <m/>
    <m/>
    <n v="100"/>
    <n v="100"/>
    <s v="1 PG"/>
  </r>
  <r>
    <n v="313"/>
    <s v="VIETNAM"/>
    <x v="2"/>
    <x v="0"/>
    <x v="3"/>
    <x v="6"/>
    <x v="2"/>
    <x v="0"/>
    <x v="6"/>
    <x v="31"/>
    <x v="1"/>
    <n v="1200"/>
    <n v="336"/>
    <m/>
    <n v="201"/>
    <n v="96"/>
    <m/>
    <n v="29"/>
    <n v="63"/>
    <n v="0"/>
    <n v="22.5"/>
    <n v="0.77586206896551724"/>
    <n v="0.4"/>
    <m/>
    <n v="0.20611229566453448"/>
    <n v="300"/>
    <n v="0.6"/>
    <m/>
    <m/>
    <m/>
    <m/>
    <m/>
    <m/>
    <n v="12"/>
    <n v="10"/>
    <m/>
    <n v="16"/>
    <m/>
    <m/>
    <m/>
    <m/>
    <m/>
    <n v="100"/>
    <n v="100"/>
    <s v="1 PG"/>
  </r>
  <r>
    <n v="314"/>
    <s v="VIETNAM"/>
    <x v="2"/>
    <x v="0"/>
    <x v="3"/>
    <x v="6"/>
    <x v="7"/>
    <x v="0"/>
    <x v="6"/>
    <x v="125"/>
    <x v="0"/>
    <n v="1000"/>
    <n v="280"/>
    <m/>
    <n v="240"/>
    <n v="80"/>
    <m/>
    <n v="45"/>
    <n v="52.5"/>
    <n v="0"/>
    <n v="34.25"/>
    <n v="0.76111111111111107"/>
    <n v="0.4"/>
    <m/>
    <n v="0.26785714285714285"/>
    <n v="326"/>
    <n v="0.6"/>
    <m/>
    <m/>
    <m/>
    <m/>
    <m/>
    <m/>
    <n v="34.25"/>
    <m/>
    <m/>
    <m/>
    <m/>
    <m/>
    <m/>
    <m/>
    <m/>
    <n v="100"/>
    <n v="100"/>
    <s v="1 PG"/>
  </r>
  <r>
    <n v="315"/>
    <s v="VIETNAM"/>
    <x v="2"/>
    <x v="0"/>
    <x v="3"/>
    <x v="6"/>
    <x v="7"/>
    <x v="0"/>
    <x v="6"/>
    <x v="84"/>
    <x v="0"/>
    <n v="1000"/>
    <n v="280"/>
    <m/>
    <n v="240"/>
    <n v="80"/>
    <m/>
    <n v="30"/>
    <n v="52.5"/>
    <n v="0"/>
    <n v="25.214285714285715"/>
    <n v="0.84047619047619049"/>
    <n v="0.4"/>
    <m/>
    <n v="0.17857142857142858"/>
    <n v="282"/>
    <n v="0.6"/>
    <m/>
    <m/>
    <m/>
    <m/>
    <m/>
    <m/>
    <n v="23.714285714285715"/>
    <n v="4"/>
    <m/>
    <n v="1"/>
    <m/>
    <m/>
    <m/>
    <m/>
    <m/>
    <n v="100"/>
    <n v="100"/>
    <s v="1 PG"/>
  </r>
  <r>
    <n v="316"/>
    <s v="VIETNAM"/>
    <x v="2"/>
    <x v="0"/>
    <x v="3"/>
    <x v="6"/>
    <x v="7"/>
    <x v="0"/>
    <x v="6"/>
    <x v="126"/>
    <x v="0"/>
    <n v="1000"/>
    <n v="280"/>
    <m/>
    <n v="258"/>
    <n v="80"/>
    <m/>
    <n v="48"/>
    <n v="52.5"/>
    <n v="0"/>
    <n v="80.107142857142861"/>
    <n v="1.6688988095238095"/>
    <n v="0.4"/>
    <m/>
    <n v="0.26578073089700999"/>
    <n v="400"/>
    <n v="0.6"/>
    <m/>
    <m/>
    <m/>
    <m/>
    <m/>
    <m/>
    <n v="23.857142857142858"/>
    <n v="20"/>
    <n v="24"/>
    <n v="12"/>
    <n v="19"/>
    <n v="22"/>
    <m/>
    <m/>
    <m/>
    <n v="100"/>
    <n v="100"/>
    <s v="1 PG"/>
  </r>
  <r>
    <n v="317"/>
    <s v="VIETNAM"/>
    <x v="2"/>
    <x v="0"/>
    <x v="3"/>
    <x v="6"/>
    <x v="7"/>
    <x v="0"/>
    <x v="6"/>
    <x v="127"/>
    <x v="0"/>
    <n v="1000"/>
    <n v="280"/>
    <m/>
    <n v="208"/>
    <n v="80"/>
    <n v="3"/>
    <n v="27"/>
    <n v="52.5"/>
    <n v="1.4285714285714286"/>
    <n v="24.428571428571427"/>
    <n v="0.86190476190476184"/>
    <n v="0.4"/>
    <m/>
    <n v="0.20604395604395606"/>
    <n v="256"/>
    <n v="0.6"/>
    <n v="1.4285714285714286"/>
    <m/>
    <m/>
    <m/>
    <m/>
    <m/>
    <n v="24.428571428571427"/>
    <m/>
    <m/>
    <m/>
    <m/>
    <m/>
    <m/>
    <m/>
    <m/>
    <n v="100"/>
    <n v="100"/>
    <s v="1 PG"/>
  </r>
  <r>
    <n v="318"/>
    <s v="VIETNAM"/>
    <x v="2"/>
    <x v="0"/>
    <x v="3"/>
    <x v="6"/>
    <x v="7"/>
    <x v="0"/>
    <x v="6"/>
    <x v="128"/>
    <x v="0"/>
    <n v="1000"/>
    <n v="280"/>
    <m/>
    <n v="240"/>
    <n v="80"/>
    <n v="5"/>
    <n v="64"/>
    <n v="52.5"/>
    <n v="3.5714285714285716"/>
    <n v="38.714285714285715"/>
    <n v="0.61283643892339545"/>
    <n v="0.4"/>
    <m/>
    <n v="0.4107142857142857"/>
    <n v="296"/>
    <n v="0.6"/>
    <n v="3.5714285714285716"/>
    <m/>
    <m/>
    <m/>
    <m/>
    <m/>
    <n v="38.714285714285715"/>
    <m/>
    <m/>
    <m/>
    <m/>
    <m/>
    <m/>
    <m/>
    <m/>
    <n v="100"/>
    <n v="100"/>
    <s v="1 PG"/>
  </r>
  <r>
    <n v="319"/>
    <s v="VIETNAM"/>
    <x v="2"/>
    <x v="0"/>
    <x v="3"/>
    <x v="6"/>
    <x v="7"/>
    <x v="0"/>
    <x v="6"/>
    <x v="129"/>
    <x v="0"/>
    <n v="1000"/>
    <n v="280"/>
    <m/>
    <n v="160"/>
    <n v="80"/>
    <m/>
    <n v="31"/>
    <n v="52.5"/>
    <n v="0"/>
    <n v="33.857142857142854"/>
    <n v="1.0921658986175113"/>
    <n v="0.4"/>
    <m/>
    <n v="0.2767857142857143"/>
    <n v="205"/>
    <n v="0.6"/>
    <m/>
    <m/>
    <m/>
    <m/>
    <m/>
    <m/>
    <n v="33.857142857142854"/>
    <m/>
    <m/>
    <m/>
    <m/>
    <m/>
    <m/>
    <m/>
    <m/>
    <n v="100"/>
    <n v="100"/>
    <s v="1 PG"/>
  </r>
  <r>
    <n v="320"/>
    <s v="VIETNAM"/>
    <x v="2"/>
    <x v="0"/>
    <x v="3"/>
    <x v="6"/>
    <x v="7"/>
    <x v="0"/>
    <x v="6"/>
    <x v="85"/>
    <x v="0"/>
    <n v="1000"/>
    <n v="280"/>
    <m/>
    <n v="240"/>
    <n v="80"/>
    <m/>
    <n v="62"/>
    <n v="52.5"/>
    <n v="0"/>
    <n v="47.571428571428569"/>
    <n v="0.76728110599078336"/>
    <n v="0.4"/>
    <m/>
    <n v="0.36904761904761907"/>
    <n v="282"/>
    <n v="0.65"/>
    <m/>
    <m/>
    <m/>
    <m/>
    <m/>
    <m/>
    <n v="47.571428571428569"/>
    <m/>
    <m/>
    <m/>
    <m/>
    <m/>
    <m/>
    <m/>
    <m/>
    <n v="100"/>
    <n v="100"/>
    <s v="1 PG"/>
  </r>
  <r>
    <n v="321"/>
    <s v="VIETNAM"/>
    <x v="2"/>
    <x v="0"/>
    <x v="3"/>
    <x v="6"/>
    <x v="7"/>
    <x v="0"/>
    <x v="6"/>
    <x v="86"/>
    <x v="0"/>
    <n v="1000"/>
    <n v="280"/>
    <m/>
    <n v="224"/>
    <n v="80"/>
    <m/>
    <n v="46"/>
    <n v="52.5"/>
    <n v="0"/>
    <n v="38.964285714285715"/>
    <n v="0.84704968944099379"/>
    <n v="0.4"/>
    <m/>
    <n v="0.29336734693877553"/>
    <n v="290"/>
    <n v="0.65"/>
    <m/>
    <m/>
    <m/>
    <m/>
    <m/>
    <m/>
    <n v="37.714285714285715"/>
    <m/>
    <m/>
    <n v="1"/>
    <n v="1"/>
    <m/>
    <m/>
    <m/>
    <m/>
    <n v="100"/>
    <n v="100"/>
    <s v="1 PG"/>
  </r>
  <r>
    <n v="322"/>
    <s v="VIETNAM"/>
    <x v="2"/>
    <x v="0"/>
    <x v="3"/>
    <x v="6"/>
    <x v="7"/>
    <x v="0"/>
    <x v="6"/>
    <x v="87"/>
    <x v="0"/>
    <n v="1000"/>
    <n v="280"/>
    <m/>
    <n v="272"/>
    <n v="80"/>
    <n v="1"/>
    <n v="70"/>
    <n v="52.5"/>
    <n v="1"/>
    <n v="61.285714285714285"/>
    <n v="0.87726358148893357"/>
    <n v="0.4"/>
    <m/>
    <n v="0.37289915966386561"/>
    <n v="427"/>
    <n v="0.7"/>
    <n v="1"/>
    <m/>
    <m/>
    <m/>
    <m/>
    <m/>
    <n v="61.285714285714285"/>
    <m/>
    <m/>
    <m/>
    <m/>
    <m/>
    <m/>
    <m/>
    <m/>
    <n v="100"/>
    <n v="100"/>
    <s v="1 PG"/>
  </r>
  <r>
    <n v="323"/>
    <s v="VIETNAM"/>
    <x v="2"/>
    <x v="0"/>
    <x v="3"/>
    <x v="6"/>
    <x v="7"/>
    <x v="0"/>
    <x v="6"/>
    <x v="88"/>
    <x v="0"/>
    <n v="1000"/>
    <n v="280"/>
    <m/>
    <n v="450"/>
    <n v="80"/>
    <m/>
    <n v="73"/>
    <n v="52.5"/>
    <n v="0"/>
    <n v="71.428571428571431"/>
    <n v="0.9784735812133073"/>
    <n v="0.4"/>
    <m/>
    <n v="0.23174603174603176"/>
    <n v="234"/>
    <n v="0.7"/>
    <m/>
    <m/>
    <m/>
    <m/>
    <m/>
    <m/>
    <n v="60.428571428571431"/>
    <n v="16"/>
    <n v="8"/>
    <n v="8"/>
    <m/>
    <m/>
    <m/>
    <m/>
    <m/>
    <n v="100"/>
    <n v="100"/>
    <s v="1 PG"/>
  </r>
  <r>
    <n v="324"/>
    <s v="VIETNAM"/>
    <x v="2"/>
    <x v="0"/>
    <x v="3"/>
    <x v="6"/>
    <x v="7"/>
    <x v="0"/>
    <x v="6"/>
    <x v="89"/>
    <x v="0"/>
    <n v="1000"/>
    <n v="280"/>
    <m/>
    <n v="436"/>
    <n v="80"/>
    <n v="4"/>
    <n v="58"/>
    <n v="52.5"/>
    <n v="2.0714285714285712"/>
    <n v="62.785714285714285"/>
    <n v="1.0460829493087558"/>
    <n v="0.4"/>
    <m/>
    <n v="0.20314547837483618"/>
    <n v="562"/>
    <n v="0.7"/>
    <n v="1.5714285714285714"/>
    <n v="2"/>
    <m/>
    <m/>
    <m/>
    <m/>
    <n v="56.285714285714285"/>
    <n v="12"/>
    <m/>
    <n v="7"/>
    <m/>
    <m/>
    <m/>
    <m/>
    <m/>
    <n v="100"/>
    <n v="100"/>
    <s v="1 PG"/>
  </r>
  <r>
    <n v="325"/>
    <s v="VIETNAM"/>
    <x v="2"/>
    <x v="0"/>
    <x v="3"/>
    <x v="6"/>
    <x v="7"/>
    <x v="0"/>
    <x v="6"/>
    <x v="90"/>
    <x v="0"/>
    <n v="1000"/>
    <n v="280"/>
    <m/>
    <n v="272"/>
    <n v="80"/>
    <n v="5"/>
    <n v="36"/>
    <n v="52.5"/>
    <n v="1.5714285714285714"/>
    <n v="28.285714285714285"/>
    <n v="0.72822299651567945"/>
    <n v="0.4"/>
    <m/>
    <n v="0.21533613445378152"/>
    <n v="294"/>
    <n v="0.6"/>
    <n v="1.5714285714285714"/>
    <m/>
    <m/>
    <m/>
    <m/>
    <m/>
    <n v="17.285714285714285"/>
    <n v="4"/>
    <m/>
    <n v="20"/>
    <m/>
    <m/>
    <m/>
    <m/>
    <m/>
    <n v="100"/>
    <n v="100"/>
    <s v="1 PG"/>
  </r>
  <r>
    <n v="326"/>
    <s v="VIETNAM"/>
    <x v="2"/>
    <x v="0"/>
    <x v="3"/>
    <x v="6"/>
    <x v="7"/>
    <x v="0"/>
    <x v="6"/>
    <x v="130"/>
    <x v="0"/>
    <n v="1000"/>
    <n v="280"/>
    <m/>
    <n v="272"/>
    <n v="80"/>
    <m/>
    <n v="65"/>
    <n v="52.5"/>
    <n v="0"/>
    <n v="49"/>
    <n v="0.75384615384615383"/>
    <n v="0.4"/>
    <m/>
    <n v="0.3413865546218488"/>
    <n v="293"/>
    <n v="0.6"/>
    <m/>
    <m/>
    <m/>
    <m/>
    <m/>
    <m/>
    <n v="49"/>
    <m/>
    <m/>
    <m/>
    <m/>
    <m/>
    <m/>
    <m/>
    <m/>
    <n v="100"/>
    <n v="100"/>
    <s v="1 PG"/>
  </r>
  <r>
    <n v="327"/>
    <s v="VIETNAM"/>
    <x v="2"/>
    <x v="0"/>
    <x v="3"/>
    <x v="6"/>
    <x v="7"/>
    <x v="0"/>
    <x v="6"/>
    <x v="131"/>
    <x v="0"/>
    <n v="1000"/>
    <n v="280"/>
    <m/>
    <n v="352"/>
    <n v="80"/>
    <m/>
    <n v="40"/>
    <n v="52.5"/>
    <n v="0"/>
    <n v="50.285714285714285"/>
    <n v="1.2571428571428571"/>
    <n v="0.4"/>
    <m/>
    <n v="0.16233766233766236"/>
    <n v="375"/>
    <n v="0.6"/>
    <m/>
    <m/>
    <m/>
    <m/>
    <m/>
    <m/>
    <n v="50.285714285714285"/>
    <m/>
    <m/>
    <m/>
    <m/>
    <m/>
    <m/>
    <m/>
    <m/>
    <n v="100"/>
    <n v="100"/>
    <s v="1 PG"/>
  </r>
  <r>
    <n v="328"/>
    <s v="VIETNAM"/>
    <x v="2"/>
    <x v="0"/>
    <x v="3"/>
    <x v="6"/>
    <x v="7"/>
    <x v="0"/>
    <x v="6"/>
    <x v="92"/>
    <x v="0"/>
    <n v="1000"/>
    <n v="280"/>
    <m/>
    <n v="272"/>
    <n v="80"/>
    <n v="1"/>
    <n v="51"/>
    <n v="52.5"/>
    <n v="1.4285714285714286"/>
    <n v="29.589285714285715"/>
    <n v="0.59649725274725274"/>
    <n v="0.4"/>
    <m/>
    <n v="0.27310924369747902"/>
    <n v="352"/>
    <n v="0.6"/>
    <n v="1.4285714285714286"/>
    <m/>
    <m/>
    <m/>
    <m/>
    <m/>
    <n v="27.714285714285715"/>
    <n v="2"/>
    <n v="1"/>
    <n v="2"/>
    <m/>
    <m/>
    <m/>
    <m/>
    <m/>
    <n v="100"/>
    <n v="100"/>
    <s v="1 PG"/>
  </r>
  <r>
    <n v="329"/>
    <s v="VIETNAM"/>
    <x v="2"/>
    <x v="0"/>
    <x v="3"/>
    <x v="6"/>
    <x v="7"/>
    <x v="0"/>
    <x v="6"/>
    <x v="93"/>
    <x v="0"/>
    <n v="1000"/>
    <n v="280"/>
    <m/>
    <n v="176"/>
    <n v="80"/>
    <n v="5"/>
    <n v="37"/>
    <n v="52.5"/>
    <n v="5.2857142857142856"/>
    <n v="28.142857142857142"/>
    <n v="0.79591836734693877"/>
    <n v="0.4"/>
    <m/>
    <n v="0.34090909090909094"/>
    <n v="204"/>
    <n v="0.6"/>
    <n v="5.2857142857142856"/>
    <m/>
    <m/>
    <m/>
    <m/>
    <m/>
    <n v="28.142857142857142"/>
    <m/>
    <m/>
    <m/>
    <m/>
    <m/>
    <m/>
    <m/>
    <m/>
    <n v="100"/>
    <n v="100"/>
    <s v="1 PG"/>
  </r>
  <r>
    <n v="330"/>
    <s v="VIETNAM"/>
    <x v="2"/>
    <x v="0"/>
    <x v="3"/>
    <x v="6"/>
    <x v="7"/>
    <x v="0"/>
    <x v="6"/>
    <x v="94"/>
    <x v="0"/>
    <n v="1000"/>
    <n v="280"/>
    <m/>
    <n v="240"/>
    <n v="80"/>
    <n v="2"/>
    <n v="29"/>
    <n v="52.5"/>
    <n v="1.1428571428571428"/>
    <n v="23"/>
    <n v="0.77880184331797231"/>
    <n v="0.4"/>
    <m/>
    <n v="0.18452380952380953"/>
    <n v="202"/>
    <n v="0.6"/>
    <n v="1.1428571428571428"/>
    <m/>
    <m/>
    <m/>
    <m/>
    <m/>
    <n v="22"/>
    <n v="4"/>
    <m/>
    <m/>
    <m/>
    <m/>
    <m/>
    <m/>
    <m/>
    <n v="100"/>
    <n v="100"/>
    <s v="1 PG"/>
  </r>
  <r>
    <n v="331"/>
    <s v="VIETNAM"/>
    <x v="2"/>
    <x v="0"/>
    <x v="3"/>
    <x v="6"/>
    <x v="7"/>
    <x v="0"/>
    <x v="6"/>
    <x v="95"/>
    <x v="0"/>
    <n v="1000"/>
    <n v="280"/>
    <m/>
    <n v="192"/>
    <n v="80"/>
    <m/>
    <n v="24"/>
    <n v="52.5"/>
    <n v="0"/>
    <n v="21.857142857142858"/>
    <n v="0.9107142857142857"/>
    <n v="0.4"/>
    <m/>
    <n v="0.1785714285714286"/>
    <n v="210"/>
    <n v="0.6"/>
    <m/>
    <m/>
    <m/>
    <m/>
    <m/>
    <m/>
    <n v="21.857142857142858"/>
    <m/>
    <m/>
    <m/>
    <m/>
    <m/>
    <m/>
    <m/>
    <m/>
    <n v="100"/>
    <n v="100"/>
    <s v="1 PG"/>
  </r>
  <r>
    <n v="332"/>
    <s v="VIETNAM"/>
    <x v="2"/>
    <x v="0"/>
    <x v="3"/>
    <x v="6"/>
    <x v="7"/>
    <x v="0"/>
    <x v="6"/>
    <x v="96"/>
    <x v="0"/>
    <n v="1000"/>
    <n v="280"/>
    <m/>
    <n v="192"/>
    <n v="80"/>
    <m/>
    <n v="43"/>
    <n v="52.5"/>
    <n v="0"/>
    <n v="48.857142857142854"/>
    <n v="1.1362126245847175"/>
    <n v="0.4"/>
    <m/>
    <n v="0.31994047619047622"/>
    <n v="290"/>
    <n v="0.6"/>
    <m/>
    <m/>
    <m/>
    <m/>
    <m/>
    <m/>
    <n v="48.857142857142854"/>
    <m/>
    <m/>
    <m/>
    <m/>
    <m/>
    <m/>
    <m/>
    <m/>
    <n v="100"/>
    <n v="100"/>
    <s v="1 PG"/>
  </r>
  <r>
    <n v="333"/>
    <s v="VIETNAM"/>
    <x v="2"/>
    <x v="0"/>
    <x v="3"/>
    <x v="6"/>
    <x v="7"/>
    <x v="0"/>
    <x v="6"/>
    <x v="97"/>
    <x v="0"/>
    <n v="1000"/>
    <n v="280"/>
    <m/>
    <n v="160"/>
    <n v="80"/>
    <m/>
    <n v="32"/>
    <n v="52.5"/>
    <n v="0.5"/>
    <n v="26"/>
    <n v="0.828125"/>
    <n v="0.4"/>
    <m/>
    <n v="0.2857142857142857"/>
    <n v="275"/>
    <n v="0.6"/>
    <m/>
    <m/>
    <m/>
    <n v="1"/>
    <m/>
    <m/>
    <n v="26"/>
    <m/>
    <m/>
    <m/>
    <m/>
    <m/>
    <m/>
    <m/>
    <m/>
    <n v="100"/>
    <n v="100"/>
    <s v="1 PG"/>
  </r>
  <r>
    <n v="334"/>
    <s v="VIETNAM"/>
    <x v="2"/>
    <x v="0"/>
    <x v="3"/>
    <x v="6"/>
    <x v="7"/>
    <x v="0"/>
    <x v="6"/>
    <x v="98"/>
    <x v="0"/>
    <n v="1000"/>
    <n v="280"/>
    <m/>
    <n v="224"/>
    <n v="80"/>
    <n v="4"/>
    <n v="32"/>
    <n v="52.5"/>
    <n v="1.25"/>
    <n v="18.071428571428569"/>
    <n v="0.53670634920634919"/>
    <n v="0.4"/>
    <m/>
    <n v="0.22959183673469391"/>
    <n v="233"/>
    <n v="0.6"/>
    <n v="1"/>
    <n v="1"/>
    <m/>
    <m/>
    <m/>
    <m/>
    <n v="4.5714285714285712"/>
    <n v="6"/>
    <n v="8"/>
    <n v="3"/>
    <n v="6"/>
    <n v="3"/>
    <m/>
    <m/>
    <m/>
    <n v="100"/>
    <n v="100"/>
    <s v="1 PG"/>
  </r>
  <r>
    <n v="335"/>
    <s v="VIETNAM"/>
    <x v="2"/>
    <x v="0"/>
    <x v="3"/>
    <x v="6"/>
    <x v="7"/>
    <x v="0"/>
    <x v="6"/>
    <x v="99"/>
    <x v="0"/>
    <n v="1000"/>
    <n v="280"/>
    <m/>
    <n v="260"/>
    <n v="80"/>
    <n v="1"/>
    <n v="53"/>
    <n v="52.5"/>
    <n v="1.1428571428571428"/>
    <n v="42.5"/>
    <n v="0.80820105820105825"/>
    <n v="0.4"/>
    <m/>
    <n v="0.2967032967032967"/>
    <n v="275"/>
    <n v="0.6"/>
    <n v="1.1428571428571428"/>
    <m/>
    <m/>
    <m/>
    <m/>
    <m/>
    <n v="42"/>
    <m/>
    <m/>
    <n v="1"/>
    <m/>
    <m/>
    <m/>
    <m/>
    <m/>
    <n v="100"/>
    <n v="100"/>
    <s v="1 PG"/>
  </r>
  <r>
    <n v="336"/>
    <s v="VIETNAM"/>
    <x v="2"/>
    <x v="0"/>
    <x v="3"/>
    <x v="6"/>
    <x v="7"/>
    <x v="0"/>
    <x v="6"/>
    <x v="100"/>
    <x v="0"/>
    <n v="1000"/>
    <n v="280"/>
    <m/>
    <n v="96"/>
    <n v="80"/>
    <n v="2"/>
    <n v="31"/>
    <n v="52.5"/>
    <n v="1.1428571428571428"/>
    <n v="25.285714285714285"/>
    <n v="0.80086580086580084"/>
    <n v="0.4"/>
    <m/>
    <n v="0.49107142857142866"/>
    <n v="145"/>
    <n v="0.6"/>
    <n v="1.1428571428571428"/>
    <m/>
    <m/>
    <m/>
    <m/>
    <m/>
    <n v="25.285714285714285"/>
    <m/>
    <m/>
    <m/>
    <m/>
    <m/>
    <m/>
    <m/>
    <m/>
    <n v="100"/>
    <n v="100"/>
    <s v="1 PG"/>
  </r>
  <r>
    <n v="337"/>
    <s v="VIETNAM"/>
    <x v="2"/>
    <x v="0"/>
    <x v="3"/>
    <x v="6"/>
    <x v="7"/>
    <x v="0"/>
    <x v="6"/>
    <x v="101"/>
    <x v="0"/>
    <n v="1000"/>
    <n v="280"/>
    <m/>
    <n v="228"/>
    <n v="80"/>
    <n v="14"/>
    <n v="56"/>
    <n v="52.5"/>
    <n v="6.4285714285714288"/>
    <n v="29.857142857142858"/>
    <n v="0.51836734693877551"/>
    <n v="0.4"/>
    <m/>
    <n v="0.43859649122807021"/>
    <n v="292"/>
    <n v="0.6"/>
    <n v="6.4285714285714288"/>
    <m/>
    <m/>
    <m/>
    <m/>
    <m/>
    <n v="22.857142857142858"/>
    <n v="9"/>
    <n v="6"/>
    <n v="5"/>
    <m/>
    <m/>
    <m/>
    <m/>
    <m/>
    <n v="100"/>
    <n v="100"/>
    <s v="1 PG"/>
  </r>
  <r>
    <n v="338"/>
    <s v="VIETNAM"/>
    <x v="2"/>
    <x v="0"/>
    <x v="3"/>
    <x v="6"/>
    <x v="7"/>
    <x v="0"/>
    <x v="6"/>
    <x v="132"/>
    <x v="0"/>
    <n v="1000"/>
    <n v="280"/>
    <m/>
    <n v="240"/>
    <n v="80"/>
    <n v="3"/>
    <n v="55"/>
    <n v="52.5"/>
    <n v="2.3571428571428572"/>
    <n v="42"/>
    <n v="0.76477832512315269"/>
    <n v="0.4"/>
    <m/>
    <n v="0.34523809523809523"/>
    <n v="236"/>
    <n v="0.6"/>
    <n v="1.8571428571428572"/>
    <m/>
    <m/>
    <n v="1"/>
    <m/>
    <m/>
    <n v="38"/>
    <n v="3"/>
    <n v="2"/>
    <n v="5"/>
    <m/>
    <m/>
    <m/>
    <m/>
    <m/>
    <n v="100"/>
    <n v="100"/>
    <s v="1 PG"/>
  </r>
  <r>
    <n v="339"/>
    <s v="VIETNAM"/>
    <x v="2"/>
    <x v="0"/>
    <x v="3"/>
    <x v="6"/>
    <x v="7"/>
    <x v="0"/>
    <x v="6"/>
    <x v="133"/>
    <x v="0"/>
    <n v="1000"/>
    <n v="280"/>
    <m/>
    <n v="96"/>
    <n v="80"/>
    <n v="9"/>
    <n v="16"/>
    <n v="52.5"/>
    <n v="5.1428571428571432"/>
    <n v="19.821428571428573"/>
    <n v="0.99857142857142867"/>
    <n v="0.4"/>
    <m/>
    <n v="0.37202380952380959"/>
    <n v="144"/>
    <n v="0.6"/>
    <n v="5.1428571428571432"/>
    <m/>
    <m/>
    <m/>
    <m/>
    <m/>
    <n v="17.571428571428573"/>
    <n v="5"/>
    <m/>
    <n v="2"/>
    <m/>
    <m/>
    <m/>
    <m/>
    <m/>
    <n v="100"/>
    <n v="100"/>
    <s v="1 PG"/>
  </r>
  <r>
    <n v="340"/>
    <s v="VIETNAM"/>
    <x v="2"/>
    <x v="0"/>
    <x v="3"/>
    <x v="6"/>
    <x v="7"/>
    <x v="0"/>
    <x v="6"/>
    <x v="134"/>
    <x v="0"/>
    <n v="1000"/>
    <n v="280"/>
    <m/>
    <n v="272"/>
    <n v="80"/>
    <n v="5"/>
    <n v="35"/>
    <n v="52.5"/>
    <n v="1.4285714285714286"/>
    <n v="32.071428571428569"/>
    <n v="0.83750000000000002"/>
    <n v="0.4"/>
    <m/>
    <n v="0.21008403361344541"/>
    <n v="316"/>
    <n v="0.6"/>
    <n v="1.4285714285714286"/>
    <m/>
    <m/>
    <m/>
    <m/>
    <m/>
    <n v="19.571428571428573"/>
    <n v="2"/>
    <m/>
    <n v="24"/>
    <m/>
    <m/>
    <m/>
    <m/>
    <m/>
    <n v="100"/>
    <n v="100"/>
    <s v="1 PG"/>
  </r>
  <r>
    <n v="341"/>
    <s v="VIETNAM"/>
    <x v="2"/>
    <x v="0"/>
    <x v="3"/>
    <x v="6"/>
    <x v="7"/>
    <x v="0"/>
    <x v="6"/>
    <x v="103"/>
    <x v="0"/>
    <n v="1000"/>
    <n v="280"/>
    <m/>
    <n v="240"/>
    <n v="80"/>
    <n v="3"/>
    <n v="35"/>
    <n v="52.5"/>
    <n v="1.6428571428571428"/>
    <n v="28.571428571428573"/>
    <n v="0.79511278195488722"/>
    <n v="0.4"/>
    <m/>
    <n v="0.22619047619047619"/>
    <n v="281"/>
    <n v="0.6"/>
    <n v="1.1428571428571428"/>
    <m/>
    <m/>
    <n v="1"/>
    <m/>
    <m/>
    <n v="24.571428571428573"/>
    <m/>
    <m/>
    <n v="8"/>
    <m/>
    <m/>
    <m/>
    <m/>
    <m/>
    <n v="100"/>
    <n v="100"/>
    <s v="1 PG"/>
  </r>
  <r>
    <n v="342"/>
    <s v="VIETNAM"/>
    <x v="2"/>
    <x v="0"/>
    <x v="3"/>
    <x v="6"/>
    <x v="7"/>
    <x v="0"/>
    <x v="9"/>
    <x v="104"/>
    <x v="0"/>
    <n v="1000"/>
    <n v="280"/>
    <m/>
    <n v="214"/>
    <n v="80"/>
    <m/>
    <n v="17"/>
    <n v="52.5"/>
    <n v="0"/>
    <n v="6"/>
    <n v="0.35294117647058826"/>
    <n v="0.4"/>
    <m/>
    <n v="0.11348464619492658"/>
    <n v="232"/>
    <n v="0.6"/>
    <m/>
    <m/>
    <m/>
    <m/>
    <m/>
    <m/>
    <n v="1"/>
    <n v="10"/>
    <m/>
    <n v="5"/>
    <m/>
    <m/>
    <m/>
    <m/>
    <m/>
    <n v="100"/>
    <n v="100"/>
    <s v="1 PG"/>
  </r>
  <r>
    <n v="343"/>
    <s v="VIETNAM"/>
    <x v="2"/>
    <x v="0"/>
    <x v="3"/>
    <x v="6"/>
    <x v="7"/>
    <x v="0"/>
    <x v="9"/>
    <x v="105"/>
    <x v="0"/>
    <n v="1000"/>
    <n v="280"/>
    <m/>
    <n v="216"/>
    <n v="80"/>
    <n v="4"/>
    <n v="34"/>
    <n v="52.5"/>
    <n v="3.2142857142857144"/>
    <n v="17.392857142857142"/>
    <n v="0.54229323308270683"/>
    <n v="0.4"/>
    <m/>
    <n v="0.25132275132275134"/>
    <n v="236"/>
    <n v="0.6"/>
    <n v="1.7142857142857142"/>
    <m/>
    <m/>
    <m/>
    <n v="2"/>
    <m/>
    <n v="11.142857142857142"/>
    <n v="2"/>
    <n v="2"/>
    <n v="10"/>
    <m/>
    <m/>
    <m/>
    <m/>
    <m/>
    <n v="100"/>
    <n v="100"/>
    <s v="1 PG"/>
  </r>
  <r>
    <n v="344"/>
    <s v="VIETNAM"/>
    <x v="0"/>
    <x v="0"/>
    <x v="3"/>
    <x v="7"/>
    <x v="3"/>
    <x v="0"/>
    <x v="0"/>
    <x v="32"/>
    <x v="1"/>
    <n v="2700"/>
    <n v="567"/>
    <m/>
    <n v="544"/>
    <n v="226.79999999999998"/>
    <n v="57"/>
    <n v="126"/>
    <n v="149.79999999999998"/>
    <n v="33.833333333333336"/>
    <n v="113.45"/>
    <n v="0.80482695810564664"/>
    <n v="0.4"/>
    <m/>
    <n v="0.48056722689075637"/>
    <n v="785"/>
    <n v="0.8"/>
    <n v="31.833333333333336"/>
    <n v="2"/>
    <m/>
    <n v="3"/>
    <m/>
    <m/>
    <n v="107.7"/>
    <n v="3"/>
    <m/>
    <n v="10"/>
    <m/>
    <m/>
    <m/>
    <m/>
    <m/>
    <n v="100"/>
    <n v="100"/>
    <s v="1 PG"/>
  </r>
  <r>
    <n v="345"/>
    <s v="VIETNAM"/>
    <x v="0"/>
    <x v="0"/>
    <x v="3"/>
    <x v="7"/>
    <x v="0"/>
    <x v="0"/>
    <x v="0"/>
    <x v="0"/>
    <x v="0"/>
    <n v="1200"/>
    <n v="336"/>
    <m/>
    <n v="400"/>
    <n v="134.39999999999998"/>
    <n v="18"/>
    <n v="71"/>
    <n v="149.79999999999998"/>
    <n v="12.166666666666668"/>
    <n v="68.833333333333343"/>
    <n v="0.91011235955056191"/>
    <n v="0.4"/>
    <m/>
    <n v="0.31785714285714284"/>
    <n v="600"/>
    <n v="0.8"/>
    <n v="11.166666666666668"/>
    <n v="2"/>
    <m/>
    <n v="1"/>
    <m/>
    <m/>
    <n v="66.833333333333343"/>
    <n v="2"/>
    <m/>
    <n v="3"/>
    <m/>
    <m/>
    <m/>
    <m/>
    <m/>
    <n v="100"/>
    <n v="100"/>
    <s v="1 PG"/>
  </r>
  <r>
    <n v="346"/>
    <s v="VIETNAM"/>
    <x v="0"/>
    <x v="0"/>
    <x v="3"/>
    <x v="7"/>
    <x v="0"/>
    <x v="0"/>
    <x v="0"/>
    <x v="1"/>
    <x v="0"/>
    <n v="1200"/>
    <n v="336"/>
    <m/>
    <n v="384"/>
    <n v="134.39999999999998"/>
    <n v="10"/>
    <n v="111"/>
    <n v="149.79999999999998"/>
    <n v="6.6666666666666661"/>
    <n v="75.333333333333343"/>
    <n v="0.67768595041322321"/>
    <n v="0.4"/>
    <m/>
    <n v="0.45014880952380959"/>
    <n v="768"/>
    <n v="0.75"/>
    <n v="6.6666666666666661"/>
    <m/>
    <m/>
    <m/>
    <m/>
    <m/>
    <n v="75.333333333333343"/>
    <m/>
    <m/>
    <m/>
    <m/>
    <m/>
    <m/>
    <m/>
    <m/>
    <n v="100"/>
    <n v="100"/>
    <s v="1 PG"/>
  </r>
  <r>
    <n v="347"/>
    <s v="VIETNAM"/>
    <x v="0"/>
    <x v="0"/>
    <x v="3"/>
    <x v="7"/>
    <x v="0"/>
    <x v="0"/>
    <x v="0"/>
    <x v="12"/>
    <x v="0"/>
    <n v="1200"/>
    <n v="336"/>
    <m/>
    <n v="128"/>
    <n v="134.39999999999998"/>
    <n v="28"/>
    <n v="9"/>
    <n v="88.899999999999991"/>
    <n v="26.166666666666668"/>
    <n v="13.5"/>
    <n v="1.0720720720720722"/>
    <n v="0.4"/>
    <m/>
    <n v="0.4129464285714286"/>
    <n v="102"/>
    <n v="0.75"/>
    <n v="24.166666666666668"/>
    <m/>
    <m/>
    <n v="4"/>
    <m/>
    <m/>
    <n v="12.5"/>
    <m/>
    <m/>
    <n v="2"/>
    <m/>
    <m/>
    <m/>
    <m/>
    <m/>
    <n v="100"/>
    <n v="100"/>
    <s v="1 PG"/>
  </r>
  <r>
    <n v="348"/>
    <s v="VIETNAM"/>
    <x v="0"/>
    <x v="0"/>
    <x v="3"/>
    <x v="7"/>
    <x v="0"/>
    <x v="0"/>
    <x v="0"/>
    <x v="13"/>
    <x v="0"/>
    <n v="1200"/>
    <n v="336"/>
    <m/>
    <n v="208"/>
    <n v="134.39999999999998"/>
    <n v="35"/>
    <n v="152"/>
    <n v="88.899999999999991"/>
    <n v="20.166666666666664"/>
    <n v="139.41666666666666"/>
    <n v="0.85338680926916211"/>
    <n v="0.4"/>
    <m/>
    <n v="1.2843406593406594"/>
    <n v="1375"/>
    <n v="0.65"/>
    <n v="20.166666666666664"/>
    <m/>
    <m/>
    <m/>
    <m/>
    <m/>
    <n v="138.66666666666666"/>
    <n v="3"/>
    <m/>
    <m/>
    <m/>
    <m/>
    <m/>
    <m/>
    <m/>
    <n v="100"/>
    <n v="100"/>
    <s v="1 PG"/>
  </r>
  <r>
    <n v="349"/>
    <s v="VIETNAM"/>
    <x v="0"/>
    <x v="0"/>
    <x v="3"/>
    <x v="7"/>
    <x v="0"/>
    <x v="0"/>
    <x v="0"/>
    <x v="2"/>
    <x v="0"/>
    <n v="1200"/>
    <n v="336"/>
    <m/>
    <n v="240"/>
    <n v="134.39999999999998"/>
    <n v="46"/>
    <n v="104"/>
    <n v="88.899999999999991"/>
    <n v="48.833333333333336"/>
    <n v="125.5"/>
    <n v="1.1622222222222223"/>
    <n v="0.4"/>
    <m/>
    <n v="0.8928571428571429"/>
    <n v="680"/>
    <n v="0.7"/>
    <n v="48.833333333333336"/>
    <m/>
    <m/>
    <m/>
    <m/>
    <m/>
    <n v="125.5"/>
    <m/>
    <m/>
    <m/>
    <m/>
    <m/>
    <m/>
    <m/>
    <m/>
    <n v="100"/>
    <n v="100"/>
    <s v="1 PG"/>
  </r>
  <r>
    <n v="350"/>
    <s v="VIETNAM"/>
    <x v="0"/>
    <x v="0"/>
    <x v="3"/>
    <x v="7"/>
    <x v="0"/>
    <x v="0"/>
    <x v="0"/>
    <x v="14"/>
    <x v="0"/>
    <n v="1200"/>
    <n v="336"/>
    <m/>
    <n v="228"/>
    <n v="134.39999999999998"/>
    <n v="4"/>
    <n v="44"/>
    <n v="88.899999999999991"/>
    <n v="2.333333333333333"/>
    <n v="34.333333333333336"/>
    <n v="0.76388888888888895"/>
    <n v="0.4"/>
    <m/>
    <n v="0.3007518796992481"/>
    <n v="230"/>
    <n v="0.75"/>
    <n v="2.333333333333333"/>
    <m/>
    <m/>
    <m/>
    <m/>
    <m/>
    <n v="34.333333333333336"/>
    <m/>
    <m/>
    <m/>
    <m/>
    <m/>
    <m/>
    <m/>
    <m/>
    <n v="100"/>
    <n v="100"/>
    <s v="1 PG"/>
  </r>
  <r>
    <n v="351"/>
    <s v="VIETNAM"/>
    <x v="0"/>
    <x v="0"/>
    <x v="3"/>
    <x v="7"/>
    <x v="0"/>
    <x v="0"/>
    <x v="0"/>
    <x v="15"/>
    <x v="0"/>
    <n v="1200"/>
    <n v="336"/>
    <m/>
    <n v="288"/>
    <n v="134.39999999999998"/>
    <n v="12"/>
    <n v="54"/>
    <n v="88.899999999999991"/>
    <n v="10.666666666666668"/>
    <n v="50.5"/>
    <n v="0.9267676767676768"/>
    <n v="0.4"/>
    <m/>
    <n v="0.32738095238095238"/>
    <n v="430"/>
    <n v="0.7"/>
    <n v="7.166666666666667"/>
    <m/>
    <m/>
    <n v="7"/>
    <m/>
    <m/>
    <n v="44.5"/>
    <m/>
    <m/>
    <n v="12"/>
    <m/>
    <m/>
    <m/>
    <m/>
    <m/>
    <n v="100"/>
    <n v="100"/>
    <s v="1 PG"/>
  </r>
  <r>
    <n v="352"/>
    <s v="VIETNAM"/>
    <x v="0"/>
    <x v="0"/>
    <x v="3"/>
    <x v="7"/>
    <x v="0"/>
    <x v="0"/>
    <x v="0"/>
    <x v="16"/>
    <x v="0"/>
    <n v="1200"/>
    <n v="336"/>
    <m/>
    <n v="288"/>
    <n v="134.39999999999998"/>
    <n v="12"/>
    <n v="127"/>
    <n v="88.899999999999991"/>
    <n v="10.666666666666666"/>
    <n v="122.83333333333333"/>
    <n v="0.96043165467625902"/>
    <n v="0.4"/>
    <m/>
    <n v="0.68948412698412698"/>
    <n v="729"/>
    <n v="0.7"/>
    <n v="10.666666666666666"/>
    <m/>
    <m/>
    <m/>
    <m/>
    <m/>
    <n v="122.83333333333333"/>
    <m/>
    <m/>
    <m/>
    <m/>
    <m/>
    <m/>
    <m/>
    <m/>
    <n v="100"/>
    <n v="100"/>
    <s v="1 PG"/>
  </r>
  <r>
    <n v="353"/>
    <s v="VIETNAM"/>
    <x v="0"/>
    <x v="0"/>
    <x v="3"/>
    <x v="7"/>
    <x v="0"/>
    <x v="0"/>
    <x v="0"/>
    <x v="3"/>
    <x v="0"/>
    <n v="1200"/>
    <n v="336"/>
    <m/>
    <n v="336"/>
    <n v="134.39999999999998"/>
    <m/>
    <n v="39"/>
    <n v="88.899999999999991"/>
    <n v="0"/>
    <n v="31"/>
    <n v="0.79487179487179482"/>
    <n v="0.4"/>
    <m/>
    <n v="0.16581632653061226"/>
    <n v="396"/>
    <n v="0.7"/>
    <m/>
    <m/>
    <m/>
    <m/>
    <m/>
    <m/>
    <n v="25"/>
    <n v="6"/>
    <m/>
    <n v="9"/>
    <m/>
    <m/>
    <m/>
    <m/>
    <m/>
    <n v="100"/>
    <n v="100"/>
    <s v="1 PG"/>
  </r>
  <r>
    <n v="354"/>
    <s v="VIETNAM"/>
    <x v="0"/>
    <x v="0"/>
    <x v="3"/>
    <x v="7"/>
    <x v="0"/>
    <x v="0"/>
    <x v="1"/>
    <x v="17"/>
    <x v="0"/>
    <n v="1200"/>
    <n v="336"/>
    <m/>
    <n v="176"/>
    <n v="134.39999999999998"/>
    <n v="20"/>
    <n v="151"/>
    <n v="88.899999999999991"/>
    <n v="16.916666666666668"/>
    <n v="90.666666666666657"/>
    <n v="0.62914230019493178"/>
    <n v="0.4"/>
    <m/>
    <n v="1.3879870129870131"/>
    <n v="411"/>
    <n v="0.75"/>
    <n v="12.666666666666668"/>
    <n v="17"/>
    <m/>
    <m/>
    <m/>
    <m/>
    <n v="90.666666666666657"/>
    <m/>
    <m/>
    <m/>
    <m/>
    <m/>
    <m/>
    <m/>
    <m/>
    <n v="100"/>
    <n v="100"/>
    <s v="1 PG"/>
  </r>
  <r>
    <n v="355"/>
    <s v="VIETNAM"/>
    <x v="0"/>
    <x v="0"/>
    <x v="3"/>
    <x v="7"/>
    <x v="0"/>
    <x v="0"/>
    <x v="1"/>
    <x v="4"/>
    <x v="0"/>
    <n v="1200"/>
    <n v="336"/>
    <m/>
    <n v="320"/>
    <n v="134.39999999999998"/>
    <n v="22"/>
    <n v="65"/>
    <n v="88.899999999999991"/>
    <n v="13"/>
    <n v="57.5"/>
    <n v="0.81034482758620685"/>
    <n v="0.4"/>
    <m/>
    <n v="0.38839285714285715"/>
    <n v="266"/>
    <n v="0.7"/>
    <n v="11.5"/>
    <m/>
    <m/>
    <n v="3"/>
    <m/>
    <m/>
    <n v="54.5"/>
    <n v="2"/>
    <m/>
    <n v="5"/>
    <m/>
    <m/>
    <m/>
    <m/>
    <m/>
    <n v="100"/>
    <n v="100"/>
    <s v="1 PG"/>
  </r>
  <r>
    <n v="356"/>
    <s v="VIETNAM"/>
    <x v="0"/>
    <x v="0"/>
    <x v="3"/>
    <x v="7"/>
    <x v="0"/>
    <x v="0"/>
    <x v="4"/>
    <x v="18"/>
    <x v="0"/>
    <n v="1200"/>
    <n v="336"/>
    <m/>
    <n v="288"/>
    <n v="134.39999999999998"/>
    <n v="20"/>
    <n v="67"/>
    <n v="88.899999999999991"/>
    <n v="29.916666666666668"/>
    <n v="58.25"/>
    <n v="1.0134099616858239"/>
    <n v="0.4"/>
    <m/>
    <n v="0.43154761904761907"/>
    <n v="346"/>
    <n v="0.75"/>
    <n v="27.666666666666668"/>
    <n v="5"/>
    <m/>
    <n v="2"/>
    <m/>
    <m/>
    <n v="52.5"/>
    <n v="11"/>
    <m/>
    <n v="6"/>
    <m/>
    <m/>
    <m/>
    <m/>
    <m/>
    <n v="100"/>
    <n v="100"/>
    <s v="1 PG"/>
  </r>
  <r>
    <n v="357"/>
    <s v="VIETNAM"/>
    <x v="0"/>
    <x v="0"/>
    <x v="3"/>
    <x v="7"/>
    <x v="0"/>
    <x v="0"/>
    <x v="4"/>
    <x v="19"/>
    <x v="0"/>
    <n v="1200"/>
    <n v="336"/>
    <m/>
    <n v="400"/>
    <n v="134.39999999999998"/>
    <n v="7"/>
    <n v="79"/>
    <n v="88.899999999999991"/>
    <n v="11.833333333333332"/>
    <n v="75.833333333333343"/>
    <n v="1.0193798449612403"/>
    <n v="0.4"/>
    <m/>
    <n v="0.30714285714285716"/>
    <n v="371"/>
    <n v="0.65"/>
    <n v="8.3333333333333321"/>
    <n v="10"/>
    <m/>
    <n v="2"/>
    <m/>
    <m/>
    <n v="72.833333333333343"/>
    <n v="4"/>
    <m/>
    <n v="4"/>
    <m/>
    <m/>
    <m/>
    <m/>
    <m/>
    <n v="100"/>
    <n v="100"/>
    <s v="1 PG"/>
  </r>
  <r>
    <n v="358"/>
    <s v="VIETNAM"/>
    <x v="0"/>
    <x v="0"/>
    <x v="3"/>
    <x v="7"/>
    <x v="0"/>
    <x v="0"/>
    <x v="3"/>
    <x v="6"/>
    <x v="0"/>
    <n v="1200"/>
    <n v="336"/>
    <m/>
    <n v="288"/>
    <n v="134.39999999999998"/>
    <m/>
    <n v="30"/>
    <n v="88.899999999999991"/>
    <n v="2"/>
    <n v="9.25"/>
    <n v="0.375"/>
    <n v="0.4"/>
    <m/>
    <n v="0.14880952380952381"/>
    <n v="460"/>
    <n v="0.65"/>
    <m/>
    <m/>
    <m/>
    <n v="4"/>
    <m/>
    <m/>
    <m/>
    <n v="15"/>
    <m/>
    <n v="11"/>
    <m/>
    <m/>
    <m/>
    <m/>
    <m/>
    <n v="100"/>
    <n v="100"/>
    <s v="1 PG"/>
  </r>
  <r>
    <n v="359"/>
    <s v="VIETNAM"/>
    <x v="0"/>
    <x v="0"/>
    <x v="3"/>
    <x v="7"/>
    <x v="0"/>
    <x v="0"/>
    <x v="2"/>
    <x v="5"/>
    <x v="0"/>
    <n v="1200"/>
    <n v="336"/>
    <m/>
    <n v="384"/>
    <n v="134.39999999999998"/>
    <n v="97"/>
    <n v="126"/>
    <n v="88.899999999999991"/>
    <n v="50.416666666666664"/>
    <n v="64.416666666666657"/>
    <n v="0.51494768310911798"/>
    <n v="0.4"/>
    <m/>
    <n v="0.82961309523809534"/>
    <n v="603"/>
    <n v="0.7"/>
    <n v="48.166666666666664"/>
    <n v="5"/>
    <m/>
    <n v="2"/>
    <m/>
    <m/>
    <n v="54.166666666666664"/>
    <n v="17"/>
    <m/>
    <n v="12"/>
    <m/>
    <m/>
    <m/>
    <m/>
    <m/>
    <n v="100"/>
    <n v="100"/>
    <s v="1 PG"/>
  </r>
  <r>
    <n v="360"/>
    <s v="VIETNAM"/>
    <x v="0"/>
    <x v="0"/>
    <x v="3"/>
    <x v="7"/>
    <x v="4"/>
    <x v="0"/>
    <x v="0"/>
    <x v="33"/>
    <x v="0"/>
    <n v="1000"/>
    <n v="336"/>
    <m/>
    <n v="240"/>
    <n v="112"/>
    <n v="11"/>
    <n v="29"/>
    <n v="88.899999999999991"/>
    <n v="7.8333333333333339"/>
    <n v="22.166666666666668"/>
    <n v="0.75"/>
    <n v="0.4"/>
    <m/>
    <n v="0.23809523809523808"/>
    <n v="380"/>
    <n v="0.65"/>
    <n v="5.3333333333333339"/>
    <n v="6"/>
    <m/>
    <n v="2"/>
    <m/>
    <m/>
    <n v="12.666666666666668"/>
    <m/>
    <m/>
    <n v="19"/>
    <m/>
    <m/>
    <m/>
    <m/>
    <m/>
    <n v="100"/>
    <n v="100"/>
    <s v="1 PG"/>
  </r>
  <r>
    <n v="361"/>
    <s v="VIETNAM"/>
    <x v="0"/>
    <x v="0"/>
    <x v="3"/>
    <x v="7"/>
    <x v="4"/>
    <x v="0"/>
    <x v="0"/>
    <x v="34"/>
    <x v="0"/>
    <n v="1000"/>
    <n v="336"/>
    <m/>
    <n v="256"/>
    <n v="112"/>
    <n v="4"/>
    <n v="28"/>
    <n v="88.899999999999991"/>
    <n v="1.6666666666666667"/>
    <n v="12.166666666666668"/>
    <n v="0.43229166666666669"/>
    <n v="0.4"/>
    <m/>
    <n v="0.17857142857142858"/>
    <n v="461"/>
    <n v="0.65"/>
    <n v="1.6666666666666667"/>
    <m/>
    <m/>
    <m/>
    <m/>
    <m/>
    <n v="11.666666666666668"/>
    <m/>
    <m/>
    <n v="1"/>
    <m/>
    <m/>
    <m/>
    <m/>
    <m/>
    <n v="100"/>
    <n v="100"/>
    <s v="1 PG"/>
  </r>
  <r>
    <n v="362"/>
    <s v="VIETNAM"/>
    <x v="0"/>
    <x v="0"/>
    <x v="3"/>
    <x v="7"/>
    <x v="4"/>
    <x v="0"/>
    <x v="0"/>
    <x v="35"/>
    <x v="0"/>
    <n v="1000"/>
    <n v="280"/>
    <m/>
    <n v="192"/>
    <n v="112"/>
    <m/>
    <n v="19"/>
    <n v="74.199999999999989"/>
    <n v="0"/>
    <n v="10.333333333333332"/>
    <n v="0.54385964912280693"/>
    <n v="0.4"/>
    <m/>
    <n v="0.14136904761904764"/>
    <n v="162"/>
    <n v="0.65"/>
    <m/>
    <m/>
    <m/>
    <m/>
    <m/>
    <m/>
    <n v="8.8333333333333321"/>
    <m/>
    <m/>
    <n v="3"/>
    <m/>
    <m/>
    <m/>
    <m/>
    <m/>
    <n v="100"/>
    <n v="100"/>
    <s v="1 PG"/>
  </r>
  <r>
    <n v="363"/>
    <s v="VIETNAM"/>
    <x v="0"/>
    <x v="0"/>
    <x v="3"/>
    <x v="7"/>
    <x v="4"/>
    <x v="0"/>
    <x v="0"/>
    <x v="36"/>
    <x v="0"/>
    <n v="1000"/>
    <n v="280"/>
    <m/>
    <n v="272"/>
    <n v="112"/>
    <m/>
    <n v="29"/>
    <n v="74.199999999999989"/>
    <n v="0"/>
    <n v="22.75"/>
    <n v="0.78448275862068961"/>
    <n v="0.4"/>
    <m/>
    <n v="0.15231092436974791"/>
    <n v="299"/>
    <n v="0.65"/>
    <m/>
    <m/>
    <m/>
    <m/>
    <m/>
    <m/>
    <n v="18.5"/>
    <n v="1"/>
    <m/>
    <n v="8"/>
    <m/>
    <m/>
    <m/>
    <m/>
    <m/>
    <n v="100"/>
    <n v="100"/>
    <s v="1 PG"/>
  </r>
  <r>
    <n v="364"/>
    <s v="VIETNAM"/>
    <x v="0"/>
    <x v="0"/>
    <x v="3"/>
    <x v="7"/>
    <x v="4"/>
    <x v="0"/>
    <x v="0"/>
    <x v="37"/>
    <x v="0"/>
    <n v="1000"/>
    <n v="280"/>
    <m/>
    <n v="224"/>
    <n v="112"/>
    <m/>
    <n v="37"/>
    <n v="74.199999999999989"/>
    <n v="5.5"/>
    <n v="33.083333333333336"/>
    <n v="1.0427927927927929"/>
    <n v="0.4"/>
    <m/>
    <n v="0.23596938775510207"/>
    <n v="269"/>
    <n v="0.65"/>
    <m/>
    <m/>
    <m/>
    <n v="11"/>
    <m/>
    <m/>
    <n v="25.333333333333336"/>
    <n v="5"/>
    <m/>
    <n v="13"/>
    <m/>
    <m/>
    <m/>
    <m/>
    <m/>
    <n v="100"/>
    <n v="100"/>
    <s v="1 PG"/>
  </r>
  <r>
    <n v="365"/>
    <s v="VIETNAM"/>
    <x v="0"/>
    <x v="0"/>
    <x v="3"/>
    <x v="7"/>
    <x v="4"/>
    <x v="0"/>
    <x v="0"/>
    <x v="38"/>
    <x v="0"/>
    <n v="1000"/>
    <n v="280"/>
    <m/>
    <n v="176"/>
    <n v="112"/>
    <n v="26"/>
    <n v="33"/>
    <n v="74.199999999999989"/>
    <n v="15.333333333333334"/>
    <n v="20.333333333333332"/>
    <n v="0.60451977401129942"/>
    <n v="0.4"/>
    <m/>
    <n v="0.47889610389610393"/>
    <n v="374"/>
    <n v="0.7"/>
    <n v="12.333333333333334"/>
    <m/>
    <m/>
    <n v="6"/>
    <m/>
    <m/>
    <n v="15.333333333333332"/>
    <n v="2"/>
    <m/>
    <n v="9"/>
    <m/>
    <m/>
    <m/>
    <m/>
    <m/>
    <n v="100"/>
    <n v="100"/>
    <s v="1 PG"/>
  </r>
  <r>
    <n v="366"/>
    <s v="VIETNAM"/>
    <x v="0"/>
    <x v="0"/>
    <x v="3"/>
    <x v="7"/>
    <x v="4"/>
    <x v="0"/>
    <x v="0"/>
    <x v="106"/>
    <x v="0"/>
    <n v="1000"/>
    <n v="280"/>
    <m/>
    <n v="320"/>
    <n v="112"/>
    <n v="7"/>
    <n v="19"/>
    <n v="74.199999999999989"/>
    <n v="4.166666666666667"/>
    <n v="12.833333333333334"/>
    <n v="0.65384615384615385"/>
    <n v="0.4"/>
    <m/>
    <n v="0.11607142857142858"/>
    <n v="403"/>
    <n v="0.7"/>
    <n v="1.6666666666666667"/>
    <m/>
    <m/>
    <n v="5"/>
    <m/>
    <m/>
    <n v="10.833333333333334"/>
    <n v="2"/>
    <m/>
    <n v="3"/>
    <m/>
    <m/>
    <m/>
    <m/>
    <m/>
    <n v="100"/>
    <n v="100"/>
    <s v="1 PG"/>
  </r>
  <r>
    <n v="367"/>
    <s v="VIETNAM"/>
    <x v="0"/>
    <x v="0"/>
    <x v="3"/>
    <x v="7"/>
    <x v="4"/>
    <x v="0"/>
    <x v="0"/>
    <x v="107"/>
    <x v="0"/>
    <n v="1000"/>
    <n v="280"/>
    <m/>
    <n v="240"/>
    <n v="112"/>
    <n v="8"/>
    <n v="11"/>
    <n v="74.199999999999989"/>
    <n v="3.833333333333333"/>
    <n v="8.3333333333333321"/>
    <n v="0.64035087719298234"/>
    <n v="0.4"/>
    <m/>
    <n v="0.1130952380952381"/>
    <n v="295"/>
    <n v="0.7"/>
    <n v="3.833333333333333"/>
    <m/>
    <m/>
    <m/>
    <m/>
    <m/>
    <n v="5.833333333333333"/>
    <m/>
    <m/>
    <n v="5"/>
    <m/>
    <m/>
    <m/>
    <m/>
    <m/>
    <n v="100"/>
    <n v="100"/>
    <s v="1 PG"/>
  </r>
  <r>
    <n v="368"/>
    <s v="VIETNAM"/>
    <x v="0"/>
    <x v="0"/>
    <x v="3"/>
    <x v="7"/>
    <x v="4"/>
    <x v="0"/>
    <x v="0"/>
    <x v="108"/>
    <x v="0"/>
    <n v="1000"/>
    <n v="280"/>
    <m/>
    <n v="238"/>
    <n v="112"/>
    <n v="6"/>
    <n v="24"/>
    <n v="74.199999999999989"/>
    <n v="3"/>
    <n v="11"/>
    <n v="0.46666666666666667"/>
    <n v="0.4"/>
    <m/>
    <n v="0.18007202881152462"/>
    <n v="391"/>
    <n v="0.65"/>
    <n v="2"/>
    <m/>
    <m/>
    <n v="2"/>
    <m/>
    <m/>
    <n v="9"/>
    <n v="4"/>
    <m/>
    <n v="2"/>
    <m/>
    <m/>
    <m/>
    <m/>
    <m/>
    <n v="100"/>
    <n v="100"/>
    <s v="1 PG"/>
  </r>
  <r>
    <n v="369"/>
    <s v="VIETNAM"/>
    <x v="0"/>
    <x v="0"/>
    <x v="3"/>
    <x v="7"/>
    <x v="4"/>
    <x v="0"/>
    <x v="0"/>
    <x v="109"/>
    <x v="0"/>
    <n v="1000"/>
    <n v="280"/>
    <m/>
    <n v="296"/>
    <n v="112"/>
    <n v="14"/>
    <n v="16"/>
    <n v="74.199999999999989"/>
    <n v="7"/>
    <n v="10.166666666666668"/>
    <n v="0.5722222222222223"/>
    <n v="0.4"/>
    <m/>
    <n v="0.1447876447876448"/>
    <n v="325"/>
    <n v="0.7"/>
    <m/>
    <m/>
    <m/>
    <n v="14"/>
    <m/>
    <m/>
    <n v="4.166666666666667"/>
    <m/>
    <m/>
    <n v="12"/>
    <m/>
    <m/>
    <m/>
    <m/>
    <m/>
    <n v="100"/>
    <n v="100"/>
    <s v="1 PG"/>
  </r>
  <r>
    <n v="370"/>
    <s v="VIETNAM"/>
    <x v="0"/>
    <x v="0"/>
    <x v="3"/>
    <x v="7"/>
    <x v="4"/>
    <x v="0"/>
    <x v="0"/>
    <x v="110"/>
    <x v="0"/>
    <n v="1000"/>
    <n v="280"/>
    <m/>
    <n v="224"/>
    <n v="112"/>
    <n v="3"/>
    <n v="14"/>
    <n v="74.199999999999989"/>
    <n v="2.5"/>
    <n v="10.666666666666666"/>
    <n v="0.77450980392156854"/>
    <n v="0.4"/>
    <m/>
    <n v="0.10841836734693878"/>
    <n v="226"/>
    <n v="0.7"/>
    <n v="2"/>
    <m/>
    <m/>
    <n v="1"/>
    <m/>
    <m/>
    <n v="9.6666666666666661"/>
    <m/>
    <m/>
    <n v="2"/>
    <m/>
    <m/>
    <m/>
    <m/>
    <m/>
    <n v="100"/>
    <n v="100"/>
    <s v="1 PG"/>
  </r>
  <r>
    <n v="371"/>
    <s v="VIETNAM"/>
    <x v="0"/>
    <x v="0"/>
    <x v="3"/>
    <x v="7"/>
    <x v="5"/>
    <x v="0"/>
    <x v="0"/>
    <x v="42"/>
    <x v="1"/>
    <n v="1500"/>
    <n v="420"/>
    <m/>
    <n v="320"/>
    <n v="112"/>
    <n v="10"/>
    <n v="25"/>
    <n v="74.199999999999989"/>
    <n v="12.708333333333334"/>
    <n v="30.416666666666664"/>
    <n v="1.2321428571428572"/>
    <n v="0.4"/>
    <m/>
    <n v="0.15625"/>
    <n v="291"/>
    <n v="0.75"/>
    <n v="7.3333333333333339"/>
    <n v="1"/>
    <n v="3"/>
    <n v="8"/>
    <m/>
    <m/>
    <n v="22.166666666666664"/>
    <n v="3"/>
    <m/>
    <n v="15"/>
    <m/>
    <m/>
    <m/>
    <m/>
    <m/>
    <n v="100"/>
    <n v="100"/>
    <s v="1 PG"/>
  </r>
  <r>
    <n v="372"/>
    <s v="VIETNAM"/>
    <x v="0"/>
    <x v="0"/>
    <x v="3"/>
    <x v="7"/>
    <x v="5"/>
    <x v="0"/>
    <x v="0"/>
    <x v="43"/>
    <x v="1"/>
    <n v="1500"/>
    <n v="420"/>
    <m/>
    <n v="352"/>
    <n v="112"/>
    <n v="17"/>
    <n v="43"/>
    <n v="74.199999999999989"/>
    <n v="12.416666666666666"/>
    <n v="18.833333333333332"/>
    <n v="0.52083333333333337"/>
    <n v="0.4"/>
    <m/>
    <n v="0.24350649350649353"/>
    <n v="597"/>
    <n v="0.75"/>
    <n v="4.6666666666666661"/>
    <n v="3"/>
    <m/>
    <n v="14"/>
    <m/>
    <m/>
    <n v="15.833333333333332"/>
    <n v="4"/>
    <m/>
    <n v="4"/>
    <m/>
    <m/>
    <m/>
    <m/>
    <m/>
    <n v="100"/>
    <n v="100"/>
    <s v="1 PG"/>
  </r>
  <r>
    <n v="373"/>
    <s v="VIETNAM"/>
    <x v="0"/>
    <x v="0"/>
    <x v="3"/>
    <x v="7"/>
    <x v="5"/>
    <x v="0"/>
    <x v="0"/>
    <x v="45"/>
    <x v="1"/>
    <n v="1500"/>
    <n v="420"/>
    <m/>
    <n v="352"/>
    <n v="112"/>
    <n v="28"/>
    <n v="41"/>
    <n v="74.199999999999989"/>
    <n v="15.125"/>
    <n v="22.75"/>
    <n v="0.54891304347826086"/>
    <n v="0.4"/>
    <m/>
    <n v="0.28003246753246758"/>
    <n v="256"/>
    <n v="0.75"/>
    <m/>
    <n v="3"/>
    <n v="1"/>
    <n v="28"/>
    <m/>
    <m/>
    <m/>
    <n v="4"/>
    <n v="18"/>
    <n v="30"/>
    <m/>
    <m/>
    <m/>
    <m/>
    <m/>
    <n v="100"/>
    <n v="100"/>
    <s v="1 PG"/>
  </r>
  <r>
    <n v="374"/>
    <s v="VIETNAM"/>
    <x v="0"/>
    <x v="0"/>
    <x v="3"/>
    <x v="7"/>
    <x v="1"/>
    <x v="0"/>
    <x v="0"/>
    <x v="7"/>
    <x v="1"/>
    <n v="2700"/>
    <n v="875"/>
    <m/>
    <n v="680"/>
    <n v="352.79999999999995"/>
    <n v="32"/>
    <n v="76"/>
    <n v="74.199999999999989"/>
    <n v="32.666666666666664"/>
    <n v="65.833333333333329"/>
    <n v="0.91203703703703709"/>
    <n v="0.4"/>
    <m/>
    <n v="0.22689075630252103"/>
    <n v="519"/>
    <n v="0.7"/>
    <n v="25.166666666666664"/>
    <n v="2"/>
    <m/>
    <n v="14"/>
    <m/>
    <m/>
    <n v="58.833333333333329"/>
    <n v="12"/>
    <m/>
    <n v="8"/>
    <m/>
    <m/>
    <m/>
    <m/>
    <m/>
    <n v="100"/>
    <n v="100"/>
    <s v="1 PG"/>
  </r>
  <r>
    <n v="375"/>
    <s v="VIETNAM"/>
    <x v="0"/>
    <x v="0"/>
    <x v="3"/>
    <x v="7"/>
    <x v="2"/>
    <x v="0"/>
    <x v="0"/>
    <x v="20"/>
    <x v="1"/>
    <n v="1200"/>
    <n v="336"/>
    <m/>
    <n v="208"/>
    <n v="134.39999999999998"/>
    <m/>
    <n v="67"/>
    <n v="92.399999999999991"/>
    <n v="0"/>
    <n v="34.083333333333329"/>
    <n v="0.50870646766169147"/>
    <n v="0.4"/>
    <m/>
    <n v="0.4601648351648352"/>
    <n v="594"/>
    <n v="0.8"/>
    <m/>
    <m/>
    <m/>
    <m/>
    <m/>
    <m/>
    <n v="24.833333333333332"/>
    <n v="9"/>
    <m/>
    <n v="14"/>
    <m/>
    <m/>
    <m/>
    <m/>
    <m/>
    <n v="100"/>
    <n v="100"/>
    <s v="1 PG"/>
  </r>
  <r>
    <n v="376"/>
    <s v="VIETNAM"/>
    <x v="0"/>
    <x v="0"/>
    <x v="3"/>
    <x v="7"/>
    <x v="2"/>
    <x v="0"/>
    <x v="0"/>
    <x v="8"/>
    <x v="1"/>
    <n v="1200"/>
    <n v="336"/>
    <m/>
    <n v="272"/>
    <n v="134.39999999999998"/>
    <n v="26"/>
    <n v="51"/>
    <n v="92.399999999999991"/>
    <n v="15.666666666666668"/>
    <n v="35"/>
    <n v="0.65800865800865804"/>
    <n v="0.4"/>
    <m/>
    <n v="0.40441176470588241"/>
    <n v="729"/>
    <n v="0.65"/>
    <n v="11.666666666666668"/>
    <m/>
    <m/>
    <n v="8"/>
    <m/>
    <m/>
    <n v="31.5"/>
    <m/>
    <m/>
    <n v="7"/>
    <m/>
    <m/>
    <m/>
    <m/>
    <m/>
    <n v="100"/>
    <n v="100"/>
    <s v="1 PG"/>
  </r>
  <r>
    <n v="377"/>
    <s v="VIETNAM"/>
    <x v="0"/>
    <x v="0"/>
    <x v="3"/>
    <x v="7"/>
    <x v="2"/>
    <x v="0"/>
    <x v="4"/>
    <x v="111"/>
    <x v="1"/>
    <n v="1200"/>
    <n v="336"/>
    <m/>
    <n v="304"/>
    <n v="134.39999999999998"/>
    <n v="16"/>
    <n v="25"/>
    <n v="92.399999999999991"/>
    <n v="0"/>
    <n v="22.833333333333332"/>
    <n v="0.55691056910569103"/>
    <n v="0.4"/>
    <m/>
    <n v="0.19266917293233085"/>
    <n v="313"/>
    <n v="0.65"/>
    <m/>
    <m/>
    <m/>
    <m/>
    <m/>
    <m/>
    <n v="20.833333333333332"/>
    <n v="2"/>
    <m/>
    <n v="3"/>
    <m/>
    <m/>
    <m/>
    <m/>
    <m/>
    <n v="100"/>
    <n v="100"/>
    <s v="1 PG"/>
  </r>
  <r>
    <n v="378"/>
    <s v="VIETNAM"/>
    <x v="0"/>
    <x v="0"/>
    <x v="3"/>
    <x v="7"/>
    <x v="2"/>
    <x v="0"/>
    <x v="17"/>
    <x v="112"/>
    <x v="1"/>
    <n v="1200"/>
    <n v="336"/>
    <m/>
    <n v="320"/>
    <n v="134.39999999999998"/>
    <m/>
    <n v="37"/>
    <n v="92.399999999999991"/>
    <n v="3.3333333333333335"/>
    <n v="29.5"/>
    <n v="0.88738738738738743"/>
    <n v="0.4"/>
    <m/>
    <n v="0.16517857142857142"/>
    <n v="387"/>
    <n v="0.65"/>
    <n v="3.3333333333333335"/>
    <m/>
    <m/>
    <m/>
    <m/>
    <m/>
    <n v="25"/>
    <m/>
    <m/>
    <n v="9"/>
    <m/>
    <m/>
    <m/>
    <m/>
    <m/>
    <n v="100"/>
    <n v="100"/>
    <s v="1 PG"/>
  </r>
  <r>
    <n v="379"/>
    <s v="VIETNAM"/>
    <x v="0"/>
    <x v="0"/>
    <x v="3"/>
    <x v="7"/>
    <x v="2"/>
    <x v="1"/>
    <x v="2"/>
    <x v="113"/>
    <x v="1"/>
    <n v="1200"/>
    <n v="336"/>
    <m/>
    <n v="384"/>
    <n v="134.39999999999998"/>
    <m/>
    <n v="29"/>
    <n v="92.399999999999991"/>
    <n v="2"/>
    <n v="10.333333333333334"/>
    <n v="0.42528735632183912"/>
    <n v="0.24"/>
    <m/>
    <n v="0.10788690476190478"/>
    <n v="426"/>
    <n v="0.7"/>
    <m/>
    <m/>
    <m/>
    <n v="4"/>
    <m/>
    <m/>
    <n v="9.3333333333333339"/>
    <m/>
    <m/>
    <n v="2"/>
    <m/>
    <m/>
    <m/>
    <m/>
    <m/>
    <n v="100"/>
    <n v="100"/>
    <s v="1 PG"/>
  </r>
  <r>
    <n v="380"/>
    <s v="VIETNAM"/>
    <x v="0"/>
    <x v="0"/>
    <x v="3"/>
    <x v="7"/>
    <x v="7"/>
    <x v="0"/>
    <x v="0"/>
    <x v="51"/>
    <x v="0"/>
    <n v="1000"/>
    <n v="280"/>
    <m/>
    <n v="192"/>
    <n v="112"/>
    <n v="1"/>
    <n v="12"/>
    <n v="74.199999999999989"/>
    <n v="1.5"/>
    <n v="4.5"/>
    <n v="0.46153846153846156"/>
    <n v="0.4"/>
    <m/>
    <n v="9.6726190476190493E-2"/>
    <n v="402"/>
    <n v="0.75"/>
    <m/>
    <m/>
    <m/>
    <n v="3"/>
    <m/>
    <m/>
    <n v="3.5"/>
    <m/>
    <m/>
    <n v="2"/>
    <m/>
    <m/>
    <m/>
    <m/>
    <m/>
    <n v="100"/>
    <n v="100"/>
    <s v="1 PG"/>
  </r>
  <r>
    <n v="381"/>
    <s v="VIETNAM"/>
    <x v="0"/>
    <x v="0"/>
    <x v="3"/>
    <x v="7"/>
    <x v="7"/>
    <x v="0"/>
    <x v="0"/>
    <x v="52"/>
    <x v="0"/>
    <n v="1000"/>
    <n v="280"/>
    <m/>
    <n v="208"/>
    <n v="112"/>
    <m/>
    <n v="27"/>
    <n v="74.199999999999989"/>
    <n v="0"/>
    <n v="15.333333333333334"/>
    <n v="0.5679012345679012"/>
    <n v="0.4"/>
    <m/>
    <n v="0.18543956043956045"/>
    <n v="250"/>
    <n v="0.65"/>
    <m/>
    <m/>
    <m/>
    <m/>
    <m/>
    <m/>
    <n v="13.833333333333334"/>
    <n v="2"/>
    <m/>
    <n v="2"/>
    <m/>
    <m/>
    <m/>
    <m/>
    <m/>
    <n v="100"/>
    <n v="100"/>
    <s v="1 PG"/>
  </r>
  <r>
    <n v="382"/>
    <s v="VIETNAM"/>
    <x v="0"/>
    <x v="0"/>
    <x v="3"/>
    <x v="7"/>
    <x v="7"/>
    <x v="0"/>
    <x v="0"/>
    <x v="53"/>
    <x v="0"/>
    <n v="1000"/>
    <n v="280"/>
    <m/>
    <n v="300"/>
    <n v="112"/>
    <m/>
    <n v="8"/>
    <n v="74.199999999999989"/>
    <n v="10.375"/>
    <n v="9"/>
    <n v="2.421875"/>
    <n v="0.4"/>
    <m/>
    <n v="3.8095238095238099E-2"/>
    <n v="288"/>
    <n v="0.65"/>
    <m/>
    <m/>
    <n v="5"/>
    <n v="17"/>
    <m/>
    <m/>
    <n v="2"/>
    <m/>
    <n v="8"/>
    <n v="8"/>
    <m/>
    <m/>
    <m/>
    <m/>
    <m/>
    <n v="100"/>
    <n v="100"/>
    <s v="1 PG"/>
  </r>
  <r>
    <n v="383"/>
    <s v="VIETNAM"/>
    <x v="0"/>
    <x v="0"/>
    <x v="3"/>
    <x v="7"/>
    <x v="7"/>
    <x v="0"/>
    <x v="0"/>
    <x v="54"/>
    <x v="0"/>
    <n v="1000"/>
    <n v="280"/>
    <m/>
    <n v="180"/>
    <n v="112"/>
    <n v="2"/>
    <n v="16"/>
    <n v="74.199999999999989"/>
    <n v="1.6666666666666667"/>
    <n v="13.333333333333332"/>
    <n v="0.83333333333333326"/>
    <n v="0.4"/>
    <m/>
    <n v="0.14285714285714288"/>
    <n v="661"/>
    <n v="0.7"/>
    <n v="1.6666666666666667"/>
    <m/>
    <m/>
    <m/>
    <m/>
    <m/>
    <n v="13.333333333333332"/>
    <m/>
    <m/>
    <m/>
    <m/>
    <m/>
    <m/>
    <m/>
    <m/>
    <n v="100"/>
    <n v="100"/>
    <s v="1 PG"/>
  </r>
  <r>
    <n v="384"/>
    <s v="VIETNAM"/>
    <x v="0"/>
    <x v="0"/>
    <x v="3"/>
    <x v="7"/>
    <x v="7"/>
    <x v="0"/>
    <x v="0"/>
    <x v="55"/>
    <x v="0"/>
    <n v="1000"/>
    <n v="280"/>
    <m/>
    <n v="240"/>
    <n v="112"/>
    <m/>
    <n v="54"/>
    <n v="74.199999999999989"/>
    <n v="0"/>
    <n v="35.333333333333329"/>
    <n v="0.6543209876543209"/>
    <n v="0.4"/>
    <m/>
    <n v="0.32142857142857145"/>
    <n v="810"/>
    <n v="0.65"/>
    <m/>
    <m/>
    <m/>
    <m/>
    <m/>
    <m/>
    <n v="35.333333333333329"/>
    <m/>
    <m/>
    <m/>
    <m/>
    <m/>
    <m/>
    <m/>
    <m/>
    <n v="100"/>
    <n v="100"/>
    <s v="1 PG"/>
  </r>
  <r>
    <n v="385"/>
    <s v="VIETNAM"/>
    <x v="0"/>
    <x v="0"/>
    <x v="3"/>
    <x v="7"/>
    <x v="7"/>
    <x v="0"/>
    <x v="0"/>
    <x v="56"/>
    <x v="0"/>
    <n v="1000"/>
    <n v="280"/>
    <m/>
    <n v="160"/>
    <n v="112"/>
    <m/>
    <n v="22"/>
    <n v="74.199999999999989"/>
    <n v="0"/>
    <n v="9.1666666666666661"/>
    <n v="0.41666666666666663"/>
    <n v="0.4"/>
    <m/>
    <n v="0.19642857142857142"/>
    <n v="172"/>
    <n v="0.65"/>
    <m/>
    <m/>
    <m/>
    <m/>
    <m/>
    <m/>
    <n v="8.6666666666666661"/>
    <n v="2"/>
    <m/>
    <m/>
    <m/>
    <m/>
    <m/>
    <m/>
    <m/>
    <n v="100"/>
    <n v="100"/>
    <s v="1 PG"/>
  </r>
  <r>
    <n v="386"/>
    <s v="VIETNAM"/>
    <x v="0"/>
    <x v="0"/>
    <x v="3"/>
    <x v="7"/>
    <x v="7"/>
    <x v="0"/>
    <x v="0"/>
    <x v="57"/>
    <x v="0"/>
    <n v="1000"/>
    <n v="280"/>
    <m/>
    <n v="160"/>
    <n v="112"/>
    <n v="3"/>
    <n v="38"/>
    <n v="74.199999999999989"/>
    <n v="2"/>
    <n v="27.833333333333336"/>
    <n v="0.72764227642276424"/>
    <n v="0.4"/>
    <m/>
    <n v="0.36607142857142855"/>
    <n v="270"/>
    <n v="0.65"/>
    <n v="2"/>
    <m/>
    <m/>
    <m/>
    <m/>
    <m/>
    <n v="27.833333333333336"/>
    <m/>
    <m/>
    <m/>
    <m/>
    <m/>
    <m/>
    <m/>
    <m/>
    <n v="100"/>
    <n v="100"/>
    <s v="1 PG"/>
  </r>
  <r>
    <n v="387"/>
    <s v="VIETNAM"/>
    <x v="0"/>
    <x v="0"/>
    <x v="3"/>
    <x v="7"/>
    <x v="7"/>
    <x v="0"/>
    <x v="4"/>
    <x v="60"/>
    <x v="0"/>
    <n v="1000"/>
    <n v="280"/>
    <m/>
    <n v="304"/>
    <n v="112"/>
    <n v="2"/>
    <n v="40"/>
    <n v="74.199999999999989"/>
    <n v="7.5"/>
    <n v="35.25"/>
    <n v="1.0178571428571428"/>
    <n v="0.4"/>
    <m/>
    <n v="0.19736842105263158"/>
    <n v="244"/>
    <n v="0.65"/>
    <n v="7"/>
    <m/>
    <m/>
    <n v="1"/>
    <m/>
    <m/>
    <n v="33.5"/>
    <n v="1"/>
    <m/>
    <n v="3"/>
    <m/>
    <m/>
    <m/>
    <m/>
    <m/>
    <n v="100"/>
    <n v="100"/>
    <s v="1 PG"/>
  </r>
  <r>
    <n v="388"/>
    <s v="VIETNAM"/>
    <x v="1"/>
    <x v="0"/>
    <x v="3"/>
    <x v="7"/>
    <x v="0"/>
    <x v="1"/>
    <x v="8"/>
    <x v="114"/>
    <x v="0"/>
    <n v="1200"/>
    <n v="336"/>
    <m/>
    <n v="395"/>
    <n v="115.4"/>
    <m/>
    <n v="43"/>
    <n v="42.5"/>
    <n v="4.166666666666667"/>
    <n v="14.916666666666666"/>
    <n v="0.44379844961240306"/>
    <n v="0.24"/>
    <m/>
    <n v="0.15551537070524413"/>
    <n v="395"/>
    <n v="0.7"/>
    <n v="4.166666666666667"/>
    <m/>
    <m/>
    <m/>
    <m/>
    <m/>
    <n v="11.666666666666666"/>
    <n v="4"/>
    <n v="2"/>
    <n v="3"/>
    <m/>
    <m/>
    <m/>
    <m/>
    <m/>
    <n v="100"/>
    <n v="100"/>
    <s v="1 PG"/>
  </r>
  <r>
    <n v="389"/>
    <s v="VIETNAM"/>
    <x v="1"/>
    <x v="0"/>
    <x v="3"/>
    <x v="7"/>
    <x v="0"/>
    <x v="1"/>
    <x v="18"/>
    <x v="115"/>
    <x v="0"/>
    <n v="1200"/>
    <n v="336"/>
    <m/>
    <n v="320"/>
    <n v="115.4"/>
    <m/>
    <n v="68"/>
    <n v="42.5"/>
    <n v="13.666666666666666"/>
    <n v="54.083333333333336"/>
    <n v="0.99632352941176472"/>
    <n v="0.24"/>
    <m/>
    <n v="0.30357142857142855"/>
    <n v="463"/>
    <n v="0.65"/>
    <n v="13.666666666666666"/>
    <m/>
    <m/>
    <m/>
    <m/>
    <m/>
    <n v="50.333333333333336"/>
    <n v="3"/>
    <n v="4"/>
    <n v="3"/>
    <m/>
    <m/>
    <m/>
    <m/>
    <m/>
    <n v="100"/>
    <n v="100"/>
    <s v="1 PG"/>
  </r>
  <r>
    <n v="390"/>
    <s v="VIETNAM"/>
    <x v="1"/>
    <x v="0"/>
    <x v="3"/>
    <x v="7"/>
    <x v="0"/>
    <x v="1"/>
    <x v="19"/>
    <x v="116"/>
    <x v="0"/>
    <n v="1200"/>
    <n v="336"/>
    <m/>
    <n v="336"/>
    <n v="115.4"/>
    <n v="19"/>
    <n v="26"/>
    <n v="42.5"/>
    <n v="9.6666666666666661"/>
    <n v="16.25"/>
    <n v="0.57592592592592584"/>
    <n v="0.24"/>
    <m/>
    <n v="0.19132653061224492"/>
    <n v="360"/>
    <n v="0.65"/>
    <n v="8.6666666666666661"/>
    <n v="2"/>
    <m/>
    <n v="1"/>
    <m/>
    <m/>
    <n v="10"/>
    <n v="7"/>
    <m/>
    <n v="9"/>
    <m/>
    <m/>
    <m/>
    <m/>
    <m/>
    <n v="100"/>
    <n v="100"/>
    <s v="1 PG"/>
  </r>
  <r>
    <n v="391"/>
    <s v="VIETNAM"/>
    <x v="1"/>
    <x v="0"/>
    <x v="3"/>
    <x v="7"/>
    <x v="4"/>
    <x v="1"/>
    <x v="5"/>
    <x v="117"/>
    <x v="0"/>
    <n v="1000"/>
    <n v="280"/>
    <m/>
    <n v="288"/>
    <n v="96"/>
    <m/>
    <n v="43"/>
    <n v="35"/>
    <n v="2.5"/>
    <n v="12"/>
    <n v="0.33720930232558138"/>
    <n v="0.24"/>
    <m/>
    <n v="0.21329365079365081"/>
    <n v="303"/>
    <n v="0.65"/>
    <n v="2.5"/>
    <m/>
    <m/>
    <m/>
    <m/>
    <m/>
    <n v="10"/>
    <m/>
    <m/>
    <n v="4"/>
    <m/>
    <m/>
    <m/>
    <m/>
    <m/>
    <n v="100"/>
    <n v="100"/>
    <s v="1 PG"/>
  </r>
  <r>
    <n v="392"/>
    <s v="VIETNAM"/>
    <x v="1"/>
    <x v="0"/>
    <x v="3"/>
    <x v="7"/>
    <x v="2"/>
    <x v="0"/>
    <x v="5"/>
    <x v="23"/>
    <x v="1"/>
    <n v="1200"/>
    <n v="336"/>
    <m/>
    <n v="352"/>
    <n v="134.39999999999998"/>
    <m/>
    <n v="56"/>
    <n v="88.899999999999991"/>
    <n v="0"/>
    <n v="30.666666666666668"/>
    <n v="0.54761904761904767"/>
    <n v="0.4"/>
    <m/>
    <n v="0.22727272727272729"/>
    <n v="434"/>
    <n v="0.65"/>
    <m/>
    <m/>
    <m/>
    <m/>
    <m/>
    <m/>
    <n v="23.166666666666668"/>
    <m/>
    <m/>
    <n v="15"/>
    <m/>
    <m/>
    <m/>
    <m/>
    <m/>
    <n v="100"/>
    <n v="100"/>
    <s v="1 PG"/>
  </r>
  <r>
    <n v="393"/>
    <s v="VIETNAM"/>
    <x v="1"/>
    <x v="0"/>
    <x v="3"/>
    <x v="7"/>
    <x v="2"/>
    <x v="1"/>
    <x v="8"/>
    <x v="118"/>
    <x v="1"/>
    <n v="1200"/>
    <n v="336"/>
    <m/>
    <n v="336"/>
    <n v="115.4"/>
    <m/>
    <n v="38"/>
    <n v="42.5"/>
    <n v="1.8333333333333333"/>
    <n v="18.833333333333336"/>
    <n v="0.54385964912280704"/>
    <n v="0.24"/>
    <m/>
    <n v="0.16156462585034015"/>
    <n v="370"/>
    <n v="0.65"/>
    <n v="1.8333333333333333"/>
    <m/>
    <m/>
    <m/>
    <m/>
    <m/>
    <n v="13.833333333333334"/>
    <n v="6"/>
    <m/>
    <n v="7"/>
    <m/>
    <m/>
    <m/>
    <m/>
    <m/>
    <n v="100"/>
    <n v="100"/>
    <s v="1 PG"/>
  </r>
  <r>
    <n v="394"/>
    <s v="VIETNAM"/>
    <x v="1"/>
    <x v="0"/>
    <x v="3"/>
    <x v="7"/>
    <x v="2"/>
    <x v="1"/>
    <x v="20"/>
    <x v="119"/>
    <x v="1"/>
    <n v="1200"/>
    <n v="336"/>
    <m/>
    <n v="208"/>
    <n v="115.4"/>
    <m/>
    <n v="22"/>
    <n v="42.5"/>
    <n v="0"/>
    <n v="9.6666666666666679"/>
    <n v="0.43939393939393945"/>
    <n v="0.24"/>
    <m/>
    <n v="0.15109890109890112"/>
    <n v="503"/>
    <n v="0.6"/>
    <m/>
    <m/>
    <m/>
    <m/>
    <m/>
    <m/>
    <n v="6.166666666666667"/>
    <n v="4"/>
    <n v="4"/>
    <n v="2"/>
    <m/>
    <m/>
    <m/>
    <m/>
    <m/>
    <n v="100"/>
    <n v="100"/>
    <s v="1 PG"/>
  </r>
  <r>
    <n v="395"/>
    <s v="VIETNAM"/>
    <x v="1"/>
    <x v="0"/>
    <x v="3"/>
    <x v="7"/>
    <x v="7"/>
    <x v="0"/>
    <x v="5"/>
    <x v="120"/>
    <x v="0"/>
    <n v="1000"/>
    <n v="280"/>
    <m/>
    <n v="304"/>
    <n v="112"/>
    <n v="17"/>
    <n v="68"/>
    <n v="74.199999999999989"/>
    <n v="7.833333333333333"/>
    <n v="26.083333333333332"/>
    <n v="0.39901960784313723"/>
    <n v="0.4"/>
    <m/>
    <n v="0.39943609022556392"/>
    <n v="472"/>
    <n v="0.6"/>
    <n v="5.833333333333333"/>
    <n v="2"/>
    <m/>
    <n v="3"/>
    <m/>
    <m/>
    <n v="18.833333333333332"/>
    <n v="9"/>
    <m/>
    <n v="10"/>
    <m/>
    <m/>
    <m/>
    <m/>
    <m/>
    <n v="100"/>
    <n v="100"/>
    <s v="1 PG"/>
  </r>
  <r>
    <n v="396"/>
    <s v="VIETNAM"/>
    <x v="1"/>
    <x v="0"/>
    <x v="3"/>
    <x v="7"/>
    <x v="7"/>
    <x v="0"/>
    <x v="7"/>
    <x v="63"/>
    <x v="0"/>
    <n v="1000"/>
    <n v="280"/>
    <m/>
    <n v="272"/>
    <n v="112"/>
    <m/>
    <n v="28"/>
    <n v="74.199999999999989"/>
    <n v="0"/>
    <n v="11.333333333333334"/>
    <n v="0.40476190476190477"/>
    <n v="0.4"/>
    <m/>
    <n v="0.14705882352941177"/>
    <n v="373"/>
    <n v="0.6"/>
    <m/>
    <m/>
    <m/>
    <m/>
    <m/>
    <m/>
    <n v="11.333333333333334"/>
    <m/>
    <m/>
    <m/>
    <m/>
    <m/>
    <m/>
    <m/>
    <m/>
    <n v="100"/>
    <n v="100"/>
    <s v="1 PG"/>
  </r>
  <r>
    <n v="397"/>
    <s v="VIETNAM"/>
    <x v="2"/>
    <x v="0"/>
    <x v="3"/>
    <x v="7"/>
    <x v="3"/>
    <x v="0"/>
    <x v="6"/>
    <x v="121"/>
    <x v="1"/>
    <n v="2700"/>
    <n v="567"/>
    <m/>
    <n v="576"/>
    <n v="162"/>
    <n v="32"/>
    <n v="113"/>
    <n v="106.5"/>
    <n v="26.857142857142858"/>
    <n v="108.125"/>
    <n v="0.93091133004926108"/>
    <n v="0.4"/>
    <m/>
    <n v="0.35962301587301587"/>
    <n v="547"/>
    <n v="0.7"/>
    <n v="16.857142857142858"/>
    <m/>
    <m/>
    <n v="20"/>
    <m/>
    <m/>
    <n v="79"/>
    <n v="12"/>
    <n v="3"/>
    <n v="35"/>
    <n v="10"/>
    <m/>
    <m/>
    <m/>
    <m/>
    <n v="100"/>
    <n v="100"/>
    <s v="1 PG"/>
  </r>
  <r>
    <n v="398"/>
    <s v="VIETNAM"/>
    <x v="2"/>
    <x v="0"/>
    <x v="3"/>
    <x v="7"/>
    <x v="0"/>
    <x v="1"/>
    <x v="21"/>
    <x v="122"/>
    <x v="0"/>
    <n v="1200"/>
    <n v="336"/>
    <m/>
    <n v="448"/>
    <n v="115.4"/>
    <m/>
    <n v="51"/>
    <n v="42.5"/>
    <n v="0"/>
    <n v="57.714285714285715"/>
    <n v="1.1316526610644257"/>
    <n v="0.24"/>
    <m/>
    <n v="0.16262755102040818"/>
    <n v="438"/>
    <n v="0.6"/>
    <m/>
    <m/>
    <m/>
    <m/>
    <m/>
    <m/>
    <n v="57.714285714285715"/>
    <m/>
    <m/>
    <m/>
    <m/>
    <m/>
    <m/>
    <m/>
    <m/>
    <n v="100"/>
    <n v="100"/>
    <s v="1 PG"/>
  </r>
  <r>
    <n v="399"/>
    <s v="VIETNAM"/>
    <x v="2"/>
    <x v="0"/>
    <x v="3"/>
    <x v="7"/>
    <x v="0"/>
    <x v="1"/>
    <x v="22"/>
    <x v="123"/>
    <x v="0"/>
    <n v="1200"/>
    <n v="336"/>
    <m/>
    <n v="368"/>
    <n v="115.4"/>
    <n v="4"/>
    <n v="36"/>
    <n v="42.5"/>
    <n v="2.5535714285714288"/>
    <n v="19.410714285714285"/>
    <n v="0.5491071428571429"/>
    <n v="0.24"/>
    <m/>
    <n v="0.15527950310559008"/>
    <n v="378"/>
    <n v="0.6"/>
    <n v="1.4285714285714286"/>
    <m/>
    <n v="3"/>
    <m/>
    <m/>
    <m/>
    <n v="16.285714285714285"/>
    <n v="3"/>
    <n v="1"/>
    <n v="4"/>
    <m/>
    <m/>
    <m/>
    <m/>
    <m/>
    <n v="100"/>
    <n v="100"/>
    <s v="1 PG"/>
  </r>
  <r>
    <n v="400"/>
    <s v="VIETNAM"/>
    <x v="2"/>
    <x v="0"/>
    <x v="3"/>
    <x v="7"/>
    <x v="4"/>
    <x v="0"/>
    <x v="6"/>
    <x v="78"/>
    <x v="0"/>
    <n v="1000"/>
    <n v="280"/>
    <m/>
    <n v="192"/>
    <n v="96"/>
    <n v="17"/>
    <n v="41"/>
    <n v="35"/>
    <n v="11.642857142857142"/>
    <n v="30.392857142857142"/>
    <n v="0.72475369458128081"/>
    <n v="0.24"/>
    <m/>
    <n v="0.43154761904761912"/>
    <n v="308"/>
    <n v="0.6"/>
    <n v="11.142857142857142"/>
    <m/>
    <m/>
    <n v="1"/>
    <m/>
    <m/>
    <n v="27.142857142857142"/>
    <n v="3"/>
    <m/>
    <n v="5"/>
    <m/>
    <m/>
    <m/>
    <m/>
    <m/>
    <n v="100"/>
    <n v="100"/>
    <s v="1 PG"/>
  </r>
  <r>
    <n v="401"/>
    <s v="VIETNAM"/>
    <x v="2"/>
    <x v="0"/>
    <x v="3"/>
    <x v="7"/>
    <x v="4"/>
    <x v="1"/>
    <x v="9"/>
    <x v="124"/>
    <x v="0"/>
    <n v="1000"/>
    <n v="280"/>
    <m/>
    <n v="226"/>
    <n v="96"/>
    <n v="4"/>
    <n v="51"/>
    <n v="35"/>
    <n v="1.5714285714285714"/>
    <n v="27.607142857142858"/>
    <n v="0.5305194805194805"/>
    <n v="0.24"/>
    <m/>
    <n v="0.347661188369153"/>
    <n v="275"/>
    <n v="0.6"/>
    <n v="1.5714285714285714"/>
    <m/>
    <m/>
    <m/>
    <m/>
    <m/>
    <n v="26.857142857142858"/>
    <n v="1"/>
    <m/>
    <n v="1"/>
    <m/>
    <m/>
    <m/>
    <m/>
    <m/>
    <n v="100"/>
    <n v="100"/>
    <s v="1 PG"/>
  </r>
  <r>
    <n v="402"/>
    <s v="VIETNAM"/>
    <x v="2"/>
    <x v="0"/>
    <x v="3"/>
    <x v="7"/>
    <x v="2"/>
    <x v="0"/>
    <x v="6"/>
    <x v="29"/>
    <x v="1"/>
    <n v="1200"/>
    <n v="336"/>
    <m/>
    <n v="224"/>
    <n v="96"/>
    <n v="24"/>
    <n v="55"/>
    <n v="63"/>
    <n v="21.142857142857142"/>
    <n v="49.285714285714285"/>
    <n v="0.89150090415913208"/>
    <n v="0.4"/>
    <m/>
    <n v="0.50382653061224492"/>
    <n v="381"/>
    <n v="0.6"/>
    <n v="19.142857142857142"/>
    <m/>
    <m/>
    <n v="4"/>
    <m/>
    <m/>
    <n v="43.285714285714285"/>
    <n v="10"/>
    <m/>
    <n v="7"/>
    <m/>
    <m/>
    <m/>
    <m/>
    <m/>
    <n v="100"/>
    <n v="100"/>
    <s v="1 PG"/>
  </r>
  <r>
    <n v="403"/>
    <s v="VIETNAM"/>
    <x v="2"/>
    <x v="0"/>
    <x v="3"/>
    <x v="7"/>
    <x v="2"/>
    <x v="0"/>
    <x v="6"/>
    <x v="30"/>
    <x v="1"/>
    <n v="1200"/>
    <n v="336"/>
    <m/>
    <n v="240"/>
    <n v="96"/>
    <n v="11"/>
    <n v="46"/>
    <n v="63"/>
    <n v="6.3214285714285712"/>
    <n v="27.178571428571427"/>
    <n v="0.58771929824561409"/>
    <n v="0.4"/>
    <m/>
    <n v="0.3392857142857143"/>
    <n v="246"/>
    <n v="0.6"/>
    <n v="3.5714285714285716"/>
    <n v="3"/>
    <m/>
    <n v="4"/>
    <m/>
    <m/>
    <n v="24.428571428571427"/>
    <n v="5"/>
    <m/>
    <n v="3"/>
    <m/>
    <m/>
    <m/>
    <m/>
    <m/>
    <n v="100"/>
    <n v="100"/>
    <s v="1 PG"/>
  </r>
  <r>
    <n v="404"/>
    <s v="VIETNAM"/>
    <x v="2"/>
    <x v="0"/>
    <x v="3"/>
    <x v="7"/>
    <x v="2"/>
    <x v="0"/>
    <x v="6"/>
    <x v="31"/>
    <x v="1"/>
    <n v="1200"/>
    <n v="336"/>
    <m/>
    <n v="224"/>
    <n v="96"/>
    <n v="1"/>
    <n v="57"/>
    <n v="63"/>
    <n v="1"/>
    <n v="44"/>
    <n v="0.77586206896551724"/>
    <n v="0.4"/>
    <m/>
    <n v="0.36989795918367352"/>
    <n v="311"/>
    <n v="0.6"/>
    <m/>
    <m/>
    <m/>
    <n v="2"/>
    <m/>
    <m/>
    <n v="30"/>
    <n v="8"/>
    <m/>
    <n v="24"/>
    <m/>
    <m/>
    <m/>
    <m/>
    <m/>
    <n v="100"/>
    <n v="100"/>
    <s v="1 PG"/>
  </r>
  <r>
    <n v="405"/>
    <s v="VIETNAM"/>
    <x v="2"/>
    <x v="0"/>
    <x v="3"/>
    <x v="7"/>
    <x v="7"/>
    <x v="0"/>
    <x v="6"/>
    <x v="125"/>
    <x v="0"/>
    <n v="1000"/>
    <n v="280"/>
    <m/>
    <n v="230"/>
    <n v="80"/>
    <m/>
    <n v="48"/>
    <n v="52.5"/>
    <n v="0"/>
    <n v="38.571428571428569"/>
    <n v="0.80357142857142849"/>
    <n v="0.4"/>
    <m/>
    <n v="0.29813664596273293"/>
    <n v="312"/>
    <n v="0.6"/>
    <m/>
    <m/>
    <m/>
    <m/>
    <m/>
    <m/>
    <n v="38.571428571428569"/>
    <m/>
    <m/>
    <m/>
    <m/>
    <m/>
    <m/>
    <m/>
    <m/>
    <n v="100"/>
    <n v="100"/>
    <s v="1 PG"/>
  </r>
  <r>
    <n v="406"/>
    <s v="VIETNAM"/>
    <x v="2"/>
    <x v="0"/>
    <x v="3"/>
    <x v="7"/>
    <x v="7"/>
    <x v="0"/>
    <x v="6"/>
    <x v="84"/>
    <x v="0"/>
    <n v="1000"/>
    <n v="280"/>
    <m/>
    <n v="192"/>
    <n v="80"/>
    <m/>
    <n v="49"/>
    <n v="52.5"/>
    <n v="0"/>
    <n v="40.035714285714285"/>
    <n v="0.81705539358600576"/>
    <n v="0.4"/>
    <m/>
    <n v="0.36458333333333337"/>
    <n v="227"/>
    <n v="0.6"/>
    <m/>
    <m/>
    <m/>
    <m/>
    <m/>
    <m/>
    <n v="36.285714285714285"/>
    <n v="9"/>
    <m/>
    <n v="3"/>
    <m/>
    <m/>
    <m/>
    <m/>
    <m/>
    <n v="100"/>
    <n v="100"/>
    <s v="1 PG"/>
  </r>
  <r>
    <n v="407"/>
    <s v="VIETNAM"/>
    <x v="2"/>
    <x v="0"/>
    <x v="3"/>
    <x v="7"/>
    <x v="7"/>
    <x v="0"/>
    <x v="6"/>
    <x v="126"/>
    <x v="0"/>
    <n v="1000"/>
    <n v="280"/>
    <m/>
    <n v="208"/>
    <n v="80"/>
    <n v="9"/>
    <n v="47"/>
    <n v="52.5"/>
    <n v="8.375"/>
    <n v="77.375"/>
    <n v="1.53125"/>
    <n v="0.4"/>
    <m/>
    <n v="0.38461538461538464"/>
    <n v="396"/>
    <n v="0.6"/>
    <n v="2"/>
    <n v="11"/>
    <n v="7"/>
    <n v="2"/>
    <m/>
    <m/>
    <n v="14"/>
    <n v="24"/>
    <n v="29"/>
    <n v="20"/>
    <n v="26"/>
    <n v="17"/>
    <m/>
    <m/>
    <m/>
    <n v="100"/>
    <n v="100"/>
    <s v="1 PG"/>
  </r>
  <r>
    <n v="408"/>
    <s v="VIETNAM"/>
    <x v="2"/>
    <x v="0"/>
    <x v="3"/>
    <x v="7"/>
    <x v="7"/>
    <x v="0"/>
    <x v="6"/>
    <x v="127"/>
    <x v="0"/>
    <n v="1000"/>
    <n v="280"/>
    <m/>
    <n v="208"/>
    <n v="80"/>
    <n v="4"/>
    <n v="25"/>
    <n v="52.5"/>
    <n v="2.8571428571428572"/>
    <n v="21.357142857142858"/>
    <n v="0.83497536945812811"/>
    <n v="0.4"/>
    <m/>
    <n v="0.19917582417582419"/>
    <n v="245"/>
    <n v="0.6"/>
    <n v="2.8571428571428572"/>
    <m/>
    <m/>
    <m/>
    <m/>
    <m/>
    <n v="20.857142857142858"/>
    <m/>
    <m/>
    <n v="1"/>
    <m/>
    <m/>
    <m/>
    <m/>
    <m/>
    <n v="100"/>
    <n v="100"/>
    <s v="1 PG"/>
  </r>
  <r>
    <n v="409"/>
    <s v="VIETNAM"/>
    <x v="2"/>
    <x v="0"/>
    <x v="3"/>
    <x v="7"/>
    <x v="7"/>
    <x v="0"/>
    <x v="6"/>
    <x v="128"/>
    <x v="0"/>
    <n v="1000"/>
    <n v="280"/>
    <m/>
    <n v="272"/>
    <n v="80"/>
    <n v="3"/>
    <n v="72"/>
    <n v="52.5"/>
    <n v="1.1428571428571428"/>
    <n v="42.785714285714285"/>
    <n v="0.58571428571428574"/>
    <n v="0.4"/>
    <m/>
    <n v="0.39390756302521013"/>
    <n v="302"/>
    <n v="0.6"/>
    <n v="1.1428571428571428"/>
    <m/>
    <m/>
    <m/>
    <m/>
    <m/>
    <n v="42.285714285714285"/>
    <n v="2"/>
    <m/>
    <m/>
    <m/>
    <m/>
    <m/>
    <m/>
    <m/>
    <n v="100"/>
    <n v="100"/>
    <s v="1 PG"/>
  </r>
  <r>
    <n v="410"/>
    <s v="VIETNAM"/>
    <x v="2"/>
    <x v="0"/>
    <x v="3"/>
    <x v="7"/>
    <x v="7"/>
    <x v="0"/>
    <x v="6"/>
    <x v="129"/>
    <x v="0"/>
    <n v="1000"/>
    <n v="280"/>
    <m/>
    <n v="192"/>
    <n v="80"/>
    <m/>
    <n v="42"/>
    <n v="52.5"/>
    <n v="0"/>
    <n v="40"/>
    <n v="0.95238095238095233"/>
    <n v="0.4"/>
    <m/>
    <n v="0.31250000000000006"/>
    <n v="284"/>
    <n v="0.6"/>
    <m/>
    <m/>
    <m/>
    <m/>
    <m/>
    <m/>
    <n v="40"/>
    <m/>
    <m/>
    <m/>
    <m/>
    <m/>
    <m/>
    <m/>
    <m/>
    <n v="100"/>
    <n v="100"/>
    <s v="1 PG"/>
  </r>
  <r>
    <n v="411"/>
    <s v="VIETNAM"/>
    <x v="2"/>
    <x v="0"/>
    <x v="3"/>
    <x v="7"/>
    <x v="7"/>
    <x v="0"/>
    <x v="6"/>
    <x v="85"/>
    <x v="0"/>
    <n v="1000"/>
    <n v="280"/>
    <m/>
    <n v="240"/>
    <n v="80"/>
    <m/>
    <n v="50"/>
    <n v="52.5"/>
    <n v="0"/>
    <n v="37.142857142857146"/>
    <n v="0.74285714285714288"/>
    <n v="0.4"/>
    <m/>
    <n v="0.29761904761904762"/>
    <n v="255"/>
    <n v="0.65"/>
    <m/>
    <m/>
    <m/>
    <m/>
    <m/>
    <m/>
    <n v="37.142857142857146"/>
    <m/>
    <m/>
    <m/>
    <m/>
    <m/>
    <m/>
    <m/>
    <m/>
    <n v="100"/>
    <n v="100"/>
    <s v="1 PG"/>
  </r>
  <r>
    <n v="412"/>
    <s v="VIETNAM"/>
    <x v="2"/>
    <x v="0"/>
    <x v="3"/>
    <x v="7"/>
    <x v="7"/>
    <x v="0"/>
    <x v="6"/>
    <x v="86"/>
    <x v="0"/>
    <n v="1000"/>
    <n v="280"/>
    <m/>
    <n v="256"/>
    <n v="80"/>
    <m/>
    <n v="52"/>
    <n v="52.5"/>
    <n v="0"/>
    <n v="42.107142857142854"/>
    <n v="0.80975274725274715"/>
    <n v="0.4"/>
    <m/>
    <n v="0.29017857142857145"/>
    <n v="261"/>
    <n v="0.65"/>
    <m/>
    <m/>
    <m/>
    <m/>
    <m/>
    <m/>
    <n v="39.857142857142854"/>
    <m/>
    <m/>
    <n v="3"/>
    <n v="1"/>
    <m/>
    <m/>
    <m/>
    <m/>
    <n v="100"/>
    <n v="100"/>
    <s v="1 PG"/>
  </r>
  <r>
    <n v="413"/>
    <s v="VIETNAM"/>
    <x v="2"/>
    <x v="0"/>
    <x v="3"/>
    <x v="7"/>
    <x v="7"/>
    <x v="0"/>
    <x v="6"/>
    <x v="87"/>
    <x v="0"/>
    <n v="1000"/>
    <n v="280"/>
    <m/>
    <n v="272"/>
    <n v="80"/>
    <n v="5"/>
    <n v="44"/>
    <n v="52.5"/>
    <n v="1.8392857142857144"/>
    <n v="45.071428571428569"/>
    <n v="0.95736151603498543"/>
    <n v="0.4"/>
    <m/>
    <n v="0.25735294117647062"/>
    <n v="275"/>
    <n v="0.7"/>
    <n v="0.7142857142857143"/>
    <m/>
    <n v="3"/>
    <m/>
    <m/>
    <m/>
    <n v="44.571428571428569"/>
    <m/>
    <m/>
    <n v="1"/>
    <m/>
    <m/>
    <m/>
    <m/>
    <m/>
    <n v="100"/>
    <n v="100"/>
    <s v="1 PG"/>
  </r>
  <r>
    <n v="414"/>
    <s v="VIETNAM"/>
    <x v="2"/>
    <x v="0"/>
    <x v="3"/>
    <x v="7"/>
    <x v="7"/>
    <x v="0"/>
    <x v="6"/>
    <x v="88"/>
    <x v="0"/>
    <n v="1000"/>
    <n v="280"/>
    <m/>
    <n v="480"/>
    <n v="80"/>
    <n v="30"/>
    <n v="85"/>
    <n v="52.5"/>
    <n v="32"/>
    <n v="98.321428571428569"/>
    <n v="1.1332298136645962"/>
    <n v="0.4"/>
    <m/>
    <n v="0.34226190476190477"/>
    <n v="550"/>
    <n v="0.7"/>
    <n v="32"/>
    <m/>
    <m/>
    <m/>
    <m/>
    <m/>
    <n v="89.571428571428569"/>
    <n v="3"/>
    <m/>
    <n v="16"/>
    <m/>
    <m/>
    <m/>
    <m/>
    <m/>
    <n v="100"/>
    <n v="100"/>
    <s v="1 PG"/>
  </r>
  <r>
    <n v="415"/>
    <s v="VIETNAM"/>
    <x v="2"/>
    <x v="0"/>
    <x v="3"/>
    <x v="7"/>
    <x v="7"/>
    <x v="0"/>
    <x v="6"/>
    <x v="89"/>
    <x v="0"/>
    <n v="1000"/>
    <n v="280"/>
    <m/>
    <n v="424"/>
    <n v="80"/>
    <n v="6"/>
    <n v="63"/>
    <n v="52.5"/>
    <n v="5.8571428571428577"/>
    <n v="71.428571428571431"/>
    <n v="1.1200828157349898"/>
    <n v="0.4"/>
    <m/>
    <n v="0.23247978436657685"/>
    <n v="537"/>
    <n v="0.7"/>
    <n v="2.8571428571428572"/>
    <n v="2"/>
    <m/>
    <n v="5"/>
    <m/>
    <m/>
    <n v="69.428571428571431"/>
    <m/>
    <m/>
    <n v="4"/>
    <m/>
    <m/>
    <m/>
    <m/>
    <m/>
    <n v="100"/>
    <n v="100"/>
    <s v="1 PG"/>
  </r>
  <r>
    <n v="416"/>
    <s v="VIETNAM"/>
    <x v="2"/>
    <x v="0"/>
    <x v="3"/>
    <x v="7"/>
    <x v="7"/>
    <x v="0"/>
    <x v="6"/>
    <x v="90"/>
    <x v="0"/>
    <n v="1000"/>
    <n v="280"/>
    <m/>
    <n v="272"/>
    <n v="80"/>
    <n v="4"/>
    <n v="45"/>
    <n v="52.5"/>
    <n v="1.7142857142857142"/>
    <n v="49.214285714285715"/>
    <n v="1.0393586005830904"/>
    <n v="0.4"/>
    <m/>
    <n v="0.25735294117647062"/>
    <n v="334"/>
    <n v="0.6"/>
    <n v="1.7142857142857142"/>
    <m/>
    <m/>
    <m/>
    <m/>
    <m/>
    <n v="33.714285714285715"/>
    <n v="6"/>
    <m/>
    <n v="28"/>
    <m/>
    <m/>
    <m/>
    <m/>
    <m/>
    <n v="100"/>
    <n v="100"/>
    <s v="1 PG"/>
  </r>
  <r>
    <n v="417"/>
    <s v="VIETNAM"/>
    <x v="2"/>
    <x v="0"/>
    <x v="3"/>
    <x v="7"/>
    <x v="7"/>
    <x v="0"/>
    <x v="6"/>
    <x v="130"/>
    <x v="0"/>
    <n v="1000"/>
    <n v="280"/>
    <m/>
    <n v="264"/>
    <n v="80"/>
    <m/>
    <n v="63"/>
    <n v="52.5"/>
    <n v="0"/>
    <n v="52.571428571428569"/>
    <n v="0.8344671201814059"/>
    <n v="0.4"/>
    <m/>
    <n v="0.34090909090909094"/>
    <n v="331"/>
    <n v="0.6"/>
    <m/>
    <m/>
    <m/>
    <m/>
    <m/>
    <m/>
    <n v="52.571428571428569"/>
    <m/>
    <m/>
    <m/>
    <m/>
    <m/>
    <m/>
    <m/>
    <m/>
    <n v="100"/>
    <n v="100"/>
    <s v="1 PG"/>
  </r>
  <r>
    <n v="418"/>
    <s v="VIETNAM"/>
    <x v="2"/>
    <x v="0"/>
    <x v="3"/>
    <x v="7"/>
    <x v="7"/>
    <x v="0"/>
    <x v="6"/>
    <x v="131"/>
    <x v="0"/>
    <n v="1000"/>
    <n v="280"/>
    <m/>
    <n v="320"/>
    <n v="80"/>
    <m/>
    <n v="45"/>
    <n v="52.5"/>
    <n v="0"/>
    <n v="30"/>
    <n v="0.66666666666666663"/>
    <n v="0.4"/>
    <m/>
    <n v="0.20089285714285715"/>
    <n v="355"/>
    <n v="0.6"/>
    <m/>
    <m/>
    <m/>
    <m/>
    <m/>
    <m/>
    <n v="30"/>
    <m/>
    <m/>
    <m/>
    <m/>
    <m/>
    <m/>
    <m/>
    <m/>
    <n v="100"/>
    <n v="100"/>
    <s v="1 PG"/>
  </r>
  <r>
    <n v="419"/>
    <s v="VIETNAM"/>
    <x v="2"/>
    <x v="0"/>
    <x v="3"/>
    <x v="7"/>
    <x v="7"/>
    <x v="0"/>
    <x v="6"/>
    <x v="92"/>
    <x v="0"/>
    <n v="1000"/>
    <n v="280"/>
    <m/>
    <n v="208"/>
    <n v="80"/>
    <n v="3"/>
    <n v="41"/>
    <n v="52.5"/>
    <n v="1.2857142857142858"/>
    <n v="25.017857142857142"/>
    <n v="0.59780844155844148"/>
    <n v="0.4"/>
    <m/>
    <n v="0.30219780219780223"/>
    <n v="235"/>
    <n v="0.6"/>
    <n v="1.2857142857142858"/>
    <m/>
    <m/>
    <m/>
    <m/>
    <m/>
    <n v="24.142857142857142"/>
    <m/>
    <n v="1"/>
    <n v="1"/>
    <m/>
    <m/>
    <m/>
    <m/>
    <m/>
    <n v="100"/>
    <n v="100"/>
    <s v="1 PG"/>
  </r>
  <r>
    <n v="420"/>
    <s v="VIETNAM"/>
    <x v="2"/>
    <x v="0"/>
    <x v="3"/>
    <x v="7"/>
    <x v="7"/>
    <x v="0"/>
    <x v="6"/>
    <x v="93"/>
    <x v="0"/>
    <n v="1000"/>
    <n v="280"/>
    <m/>
    <n v="176"/>
    <n v="80"/>
    <n v="7"/>
    <n v="38"/>
    <n v="52.5"/>
    <n v="4.0357142857142856"/>
    <n v="26.464285714285715"/>
    <n v="0.67777777777777781"/>
    <n v="0.4"/>
    <m/>
    <n v="0.36525974025974028"/>
    <n v="193"/>
    <n v="0.6"/>
    <n v="3.2857142857142856"/>
    <n v="1"/>
    <m/>
    <n v="1"/>
    <m/>
    <m/>
    <n v="25.714285714285715"/>
    <n v="1"/>
    <m/>
    <n v="1"/>
    <m/>
    <m/>
    <m/>
    <m/>
    <m/>
    <n v="100"/>
    <n v="100"/>
    <s v="1 PG"/>
  </r>
  <r>
    <n v="421"/>
    <s v="VIETNAM"/>
    <x v="2"/>
    <x v="0"/>
    <x v="3"/>
    <x v="7"/>
    <x v="7"/>
    <x v="0"/>
    <x v="6"/>
    <x v="94"/>
    <x v="0"/>
    <n v="1000"/>
    <n v="280"/>
    <m/>
    <n v="215"/>
    <n v="80"/>
    <n v="2"/>
    <n v="28"/>
    <n v="52.5"/>
    <n v="2"/>
    <n v="23.285714285714285"/>
    <n v="0.84285714285714286"/>
    <n v="0.4"/>
    <m/>
    <n v="0.19933554817275748"/>
    <n v="219"/>
    <n v="0.6"/>
    <n v="2"/>
    <m/>
    <m/>
    <m/>
    <m/>
    <m/>
    <n v="23.285714285714285"/>
    <m/>
    <m/>
    <m/>
    <m/>
    <m/>
    <m/>
    <m/>
    <m/>
    <n v="100"/>
    <n v="100"/>
    <s v="1 PG"/>
  </r>
  <r>
    <n v="422"/>
    <s v="VIETNAM"/>
    <x v="2"/>
    <x v="0"/>
    <x v="3"/>
    <x v="7"/>
    <x v="7"/>
    <x v="0"/>
    <x v="6"/>
    <x v="95"/>
    <x v="0"/>
    <n v="1000"/>
    <n v="280"/>
    <m/>
    <n v="288"/>
    <n v="80"/>
    <m/>
    <n v="30"/>
    <n v="52.5"/>
    <n v="0"/>
    <n v="28.928571428571427"/>
    <n v="0.96428571428571419"/>
    <n v="0.4"/>
    <m/>
    <n v="0.14880952380952381"/>
    <n v="315"/>
    <n v="0.6"/>
    <m/>
    <m/>
    <m/>
    <m/>
    <m/>
    <m/>
    <n v="28.428571428571427"/>
    <m/>
    <m/>
    <n v="1"/>
    <m/>
    <m/>
    <m/>
    <m/>
    <m/>
    <n v="100"/>
    <n v="100"/>
    <s v="1 PG"/>
  </r>
  <r>
    <n v="423"/>
    <s v="VIETNAM"/>
    <x v="2"/>
    <x v="0"/>
    <x v="3"/>
    <x v="7"/>
    <x v="7"/>
    <x v="0"/>
    <x v="6"/>
    <x v="96"/>
    <x v="0"/>
    <n v="1000"/>
    <n v="280"/>
    <m/>
    <n v="192"/>
    <n v="80"/>
    <m/>
    <n v="49"/>
    <n v="52.5"/>
    <n v="0"/>
    <n v="40.428571428571431"/>
    <n v="0.82507288629737618"/>
    <n v="0.4"/>
    <m/>
    <n v="0.36458333333333337"/>
    <n v="262"/>
    <n v="0.6"/>
    <m/>
    <m/>
    <m/>
    <m/>
    <m/>
    <m/>
    <n v="40.428571428571431"/>
    <m/>
    <m/>
    <m/>
    <m/>
    <m/>
    <m/>
    <m/>
    <m/>
    <n v="100"/>
    <n v="100"/>
    <s v="1 PG"/>
  </r>
  <r>
    <n v="424"/>
    <s v="VIETNAM"/>
    <x v="2"/>
    <x v="0"/>
    <x v="3"/>
    <x v="7"/>
    <x v="7"/>
    <x v="0"/>
    <x v="6"/>
    <x v="97"/>
    <x v="0"/>
    <n v="1000"/>
    <n v="280"/>
    <m/>
    <n v="160"/>
    <n v="80"/>
    <n v="1"/>
    <n v="33"/>
    <n v="52.5"/>
    <n v="2.2857142857142856"/>
    <n v="28.5"/>
    <n v="0.90546218487394958"/>
    <n v="0.4"/>
    <m/>
    <n v="0.30357142857142855"/>
    <n v="255"/>
    <n v="0.6"/>
    <n v="2.2857142857142856"/>
    <m/>
    <m/>
    <m/>
    <m/>
    <m/>
    <n v="28"/>
    <m/>
    <m/>
    <n v="1"/>
    <m/>
    <m/>
    <m/>
    <m/>
    <m/>
    <n v="100"/>
    <n v="100"/>
    <s v="1 PG"/>
  </r>
  <r>
    <n v="425"/>
    <s v="VIETNAM"/>
    <x v="2"/>
    <x v="0"/>
    <x v="3"/>
    <x v="7"/>
    <x v="7"/>
    <x v="0"/>
    <x v="6"/>
    <x v="98"/>
    <x v="0"/>
    <n v="1000"/>
    <n v="280"/>
    <m/>
    <n v="224"/>
    <n v="80"/>
    <m/>
    <n v="25"/>
    <n v="52.5"/>
    <n v="0"/>
    <n v="20.785714285714285"/>
    <n v="0.83142857142857141"/>
    <n v="0.4"/>
    <m/>
    <n v="0.15943877551020411"/>
    <n v="308"/>
    <n v="0.6"/>
    <m/>
    <m/>
    <m/>
    <m/>
    <m/>
    <m/>
    <n v="18.285714285714285"/>
    <n v="3"/>
    <n v="2"/>
    <n v="2"/>
    <m/>
    <m/>
    <m/>
    <m/>
    <m/>
    <n v="100"/>
    <n v="100"/>
    <s v="1 PG"/>
  </r>
  <r>
    <n v="426"/>
    <s v="VIETNAM"/>
    <x v="2"/>
    <x v="0"/>
    <x v="3"/>
    <x v="7"/>
    <x v="7"/>
    <x v="0"/>
    <x v="6"/>
    <x v="99"/>
    <x v="0"/>
    <n v="1000"/>
    <n v="280"/>
    <m/>
    <n v="240"/>
    <n v="80"/>
    <n v="7"/>
    <n v="43"/>
    <n v="52.5"/>
    <n v="4.7142857142857144"/>
    <n v="29.785714285714285"/>
    <n v="0.69"/>
    <n v="0.4"/>
    <m/>
    <n v="0.29761904761904762"/>
    <n v="254"/>
    <n v="0.6"/>
    <n v="4.7142857142857144"/>
    <m/>
    <m/>
    <m/>
    <m/>
    <m/>
    <n v="28.285714285714285"/>
    <m/>
    <m/>
    <n v="3"/>
    <m/>
    <m/>
    <m/>
    <m/>
    <m/>
    <n v="100"/>
    <n v="100"/>
    <s v="1 PG"/>
  </r>
  <r>
    <n v="427"/>
    <s v="VIETNAM"/>
    <x v="2"/>
    <x v="0"/>
    <x v="3"/>
    <x v="7"/>
    <x v="7"/>
    <x v="0"/>
    <x v="6"/>
    <x v="100"/>
    <x v="0"/>
    <n v="1000"/>
    <n v="280"/>
    <m/>
    <n v="98"/>
    <n v="80"/>
    <n v="3"/>
    <n v="36"/>
    <n v="52.5"/>
    <n v="1.3571428571428572"/>
    <n v="26.714285714285715"/>
    <n v="0.71978021978021978"/>
    <n v="0.4"/>
    <m/>
    <n v="0.56851311953352779"/>
    <n v="109"/>
    <n v="0.6"/>
    <n v="0.8571428571428571"/>
    <m/>
    <m/>
    <n v="1"/>
    <m/>
    <m/>
    <n v="25.714285714285715"/>
    <m/>
    <m/>
    <n v="2"/>
    <m/>
    <m/>
    <m/>
    <m/>
    <m/>
    <n v="100"/>
    <n v="100"/>
    <s v="1 PG"/>
  </r>
  <r>
    <n v="428"/>
    <s v="VIETNAM"/>
    <x v="2"/>
    <x v="0"/>
    <x v="3"/>
    <x v="7"/>
    <x v="7"/>
    <x v="0"/>
    <x v="6"/>
    <x v="101"/>
    <x v="0"/>
    <n v="1000"/>
    <n v="280"/>
    <m/>
    <n v="272"/>
    <n v="80"/>
    <n v="21"/>
    <n v="54"/>
    <n v="52.5"/>
    <n v="9.8571428571428577"/>
    <n v="33"/>
    <n v="0.57142857142857151"/>
    <n v="0.4"/>
    <m/>
    <n v="0.39390756302521013"/>
    <n v="292"/>
    <n v="0.6"/>
    <n v="9.8571428571428577"/>
    <m/>
    <m/>
    <m/>
    <m/>
    <m/>
    <n v="27"/>
    <n v="5"/>
    <n v="2"/>
    <n v="8"/>
    <m/>
    <m/>
    <m/>
    <m/>
    <m/>
    <n v="100"/>
    <n v="100"/>
    <s v="1 PG"/>
  </r>
  <r>
    <n v="429"/>
    <s v="VIETNAM"/>
    <x v="2"/>
    <x v="0"/>
    <x v="3"/>
    <x v="7"/>
    <x v="7"/>
    <x v="0"/>
    <x v="6"/>
    <x v="132"/>
    <x v="0"/>
    <n v="1000"/>
    <n v="280"/>
    <m/>
    <n v="240"/>
    <n v="80"/>
    <n v="1"/>
    <n v="37"/>
    <n v="52.5"/>
    <n v="0.5"/>
    <n v="29.946428571428573"/>
    <n v="0.80122180451127822"/>
    <n v="0.4"/>
    <m/>
    <n v="0.22619047619047619"/>
    <n v="289"/>
    <n v="0.6"/>
    <m/>
    <m/>
    <m/>
    <n v="1"/>
    <m/>
    <m/>
    <n v="28.571428571428573"/>
    <m/>
    <n v="1"/>
    <n v="2"/>
    <m/>
    <m/>
    <m/>
    <m/>
    <m/>
    <n v="100"/>
    <n v="100"/>
    <s v="1 PG"/>
  </r>
  <r>
    <n v="430"/>
    <s v="VIETNAM"/>
    <x v="2"/>
    <x v="0"/>
    <x v="3"/>
    <x v="7"/>
    <x v="7"/>
    <x v="0"/>
    <x v="6"/>
    <x v="133"/>
    <x v="0"/>
    <n v="1000"/>
    <n v="280"/>
    <m/>
    <n v="160"/>
    <n v="80"/>
    <n v="30"/>
    <n v="9"/>
    <n v="52.5"/>
    <n v="24.142857142857142"/>
    <n v="3.25"/>
    <n v="0.70238095238095233"/>
    <n v="0.4"/>
    <m/>
    <n v="0.3482142857142857"/>
    <n v="248"/>
    <n v="0.6"/>
    <n v="24.142857142857142"/>
    <m/>
    <m/>
    <m/>
    <m/>
    <m/>
    <m/>
    <n v="5"/>
    <m/>
    <n v="4"/>
    <m/>
    <m/>
    <m/>
    <m/>
    <m/>
    <n v="100"/>
    <n v="100"/>
    <s v="1 PG"/>
  </r>
  <r>
    <n v="431"/>
    <s v="VIETNAM"/>
    <x v="2"/>
    <x v="0"/>
    <x v="3"/>
    <x v="7"/>
    <x v="7"/>
    <x v="0"/>
    <x v="6"/>
    <x v="134"/>
    <x v="0"/>
    <n v="1000"/>
    <n v="280"/>
    <m/>
    <n v="272"/>
    <n v="80"/>
    <n v="6"/>
    <n v="39"/>
    <n v="52.5"/>
    <n v="4.2857142857142856"/>
    <n v="29.982142857142858"/>
    <n v="0.76150793650793658"/>
    <n v="0.4"/>
    <m/>
    <n v="0.23634453781512607"/>
    <n v="289"/>
    <n v="0.6"/>
    <n v="2.2857142857142856"/>
    <m/>
    <m/>
    <n v="4"/>
    <m/>
    <m/>
    <n v="19.857142857142858"/>
    <n v="4"/>
    <n v="3"/>
    <n v="16"/>
    <m/>
    <m/>
    <m/>
    <m/>
    <m/>
    <n v="100"/>
    <n v="100"/>
    <s v="1 PG"/>
  </r>
  <r>
    <n v="432"/>
    <s v="VIETNAM"/>
    <x v="2"/>
    <x v="0"/>
    <x v="3"/>
    <x v="7"/>
    <x v="7"/>
    <x v="0"/>
    <x v="6"/>
    <x v="103"/>
    <x v="0"/>
    <n v="1000"/>
    <n v="280"/>
    <m/>
    <n v="240"/>
    <n v="80"/>
    <n v="4"/>
    <n v="39"/>
    <n v="52.5"/>
    <n v="1.9285714285714286"/>
    <n v="29.428571428571427"/>
    <n v="0.72923588039867104"/>
    <n v="0.4"/>
    <m/>
    <n v="0.25595238095238093"/>
    <n v="282"/>
    <n v="0.6"/>
    <n v="1.4285714285714286"/>
    <m/>
    <m/>
    <n v="1"/>
    <m/>
    <m/>
    <n v="26.428571428571427"/>
    <m/>
    <m/>
    <n v="6"/>
    <m/>
    <m/>
    <m/>
    <m/>
    <m/>
    <n v="100"/>
    <n v="100"/>
    <s v="1 PG"/>
  </r>
  <r>
    <n v="433"/>
    <s v="VIETNAM"/>
    <x v="2"/>
    <x v="0"/>
    <x v="3"/>
    <x v="7"/>
    <x v="7"/>
    <x v="0"/>
    <x v="9"/>
    <x v="104"/>
    <x v="0"/>
    <n v="1000"/>
    <n v="280"/>
    <m/>
    <n v="218"/>
    <n v="80"/>
    <n v="14"/>
    <n v="16"/>
    <n v="52.5"/>
    <n v="23.928571428571427"/>
    <n v="5.875"/>
    <n v="0.99345238095238086"/>
    <n v="0.4"/>
    <m/>
    <n v="0.19659239842726081"/>
    <n v="263"/>
    <n v="0.6"/>
    <n v="23.428571428571427"/>
    <m/>
    <m/>
    <n v="1"/>
    <m/>
    <m/>
    <m/>
    <n v="19"/>
    <n v="3"/>
    <m/>
    <m/>
    <m/>
    <m/>
    <m/>
    <m/>
    <n v="100"/>
    <n v="100"/>
    <s v="1 PG"/>
  </r>
  <r>
    <n v="434"/>
    <s v="VIETNAM"/>
    <x v="2"/>
    <x v="0"/>
    <x v="3"/>
    <x v="7"/>
    <x v="7"/>
    <x v="0"/>
    <x v="9"/>
    <x v="105"/>
    <x v="0"/>
    <n v="1000"/>
    <n v="280"/>
    <m/>
    <n v="228"/>
    <n v="80"/>
    <m/>
    <n v="27"/>
    <n v="52.5"/>
    <n v="0"/>
    <n v="29.875"/>
    <n v="1.1064814814814814"/>
    <n v="0.4"/>
    <m/>
    <n v="0.16917293233082709"/>
    <n v="253"/>
    <n v="0.6"/>
    <m/>
    <m/>
    <m/>
    <m/>
    <m/>
    <m/>
    <n v="20.375"/>
    <n v="8"/>
    <m/>
    <n v="15"/>
    <m/>
    <m/>
    <m/>
    <m/>
    <m/>
    <n v="100"/>
    <n v="100"/>
    <s v="1 PG"/>
  </r>
  <r>
    <n v="435"/>
    <s v="VIETNAM"/>
    <x v="0"/>
    <x v="0"/>
    <x v="4"/>
    <x v="8"/>
    <x v="3"/>
    <x v="0"/>
    <x v="1"/>
    <x v="11"/>
    <x v="1"/>
    <n v="2700"/>
    <n v="567"/>
    <m/>
    <n v="544"/>
    <n v="226.79999999999998"/>
    <n v="47"/>
    <n v="95"/>
    <n v="149.79999999999998"/>
    <n v="31.166666666666664"/>
    <n v="86.833333333333343"/>
    <n v="0.83098591549295775"/>
    <n v="0.4"/>
    <m/>
    <n v="0.37289915966386561"/>
    <n v="670"/>
    <n v="0.8"/>
    <n v="14.666666666666666"/>
    <m/>
    <m/>
    <n v="33"/>
    <m/>
    <m/>
    <n v="47.833333333333336"/>
    <m/>
    <m/>
    <n v="78"/>
    <m/>
    <m/>
    <m/>
    <m/>
    <m/>
    <n v="100"/>
    <n v="100"/>
    <s v="2 PGs"/>
  </r>
  <r>
    <n v="436"/>
    <s v="VIETNAM"/>
    <x v="0"/>
    <x v="0"/>
    <x v="4"/>
    <x v="8"/>
    <x v="8"/>
    <x v="0"/>
    <x v="0"/>
    <x v="135"/>
    <x v="1"/>
    <n v="1800"/>
    <n v="503.99999999999994"/>
    <m/>
    <n v="496"/>
    <n v="201.6"/>
    <n v="4"/>
    <n v="48"/>
    <n v="133"/>
    <n v="2"/>
    <n v="43.666666666666664"/>
    <n v="0.87820512820512819"/>
    <n v="0.4"/>
    <m/>
    <n v="0.14976958525345624"/>
    <n v="554"/>
    <n v="0.8"/>
    <m/>
    <m/>
    <m/>
    <n v="4"/>
    <m/>
    <m/>
    <n v="38.666666666666664"/>
    <m/>
    <m/>
    <n v="10"/>
    <m/>
    <m/>
    <m/>
    <m/>
    <m/>
    <n v="100"/>
    <n v="100"/>
    <s v="2 PGs"/>
  </r>
  <r>
    <n v="437"/>
    <s v="VIETNAM"/>
    <x v="0"/>
    <x v="0"/>
    <x v="4"/>
    <x v="8"/>
    <x v="0"/>
    <x v="0"/>
    <x v="0"/>
    <x v="0"/>
    <x v="0"/>
    <n v="1200"/>
    <n v="336"/>
    <m/>
    <n v="288"/>
    <n v="134.39999999999998"/>
    <n v="23"/>
    <n v="53"/>
    <n v="88.899999999999991"/>
    <n v="13.583333333333334"/>
    <n v="40.083333333333336"/>
    <n v="0.70614035087719307"/>
    <n v="0.4"/>
    <m/>
    <n v="0.37698412698412698"/>
    <n v="182"/>
    <n v="0.75"/>
    <n v="9.8333333333333339"/>
    <n v="7"/>
    <m/>
    <n v="4"/>
    <m/>
    <m/>
    <n v="32.833333333333336"/>
    <n v="11"/>
    <m/>
    <n v="9"/>
    <m/>
    <m/>
    <m/>
    <m/>
    <m/>
    <n v="100"/>
    <n v="100"/>
    <s v="2 PGs"/>
  </r>
  <r>
    <n v="438"/>
    <s v="VIETNAM"/>
    <x v="0"/>
    <x v="0"/>
    <x v="4"/>
    <x v="8"/>
    <x v="0"/>
    <x v="0"/>
    <x v="0"/>
    <x v="1"/>
    <x v="0"/>
    <n v="1200"/>
    <n v="336"/>
    <m/>
    <n v="288"/>
    <n v="134.39999999999998"/>
    <n v="25"/>
    <n v="92"/>
    <n v="88.899999999999991"/>
    <n v="15.25"/>
    <n v="60.083333333333329"/>
    <n v="0.64387464387464388"/>
    <n v="0.4"/>
    <m/>
    <n v="0.5803571428571429"/>
    <n v="488"/>
    <n v="0.75"/>
    <n v="13"/>
    <n v="1"/>
    <m/>
    <n v="4"/>
    <m/>
    <m/>
    <n v="51.833333333333329"/>
    <n v="3"/>
    <m/>
    <n v="15"/>
    <m/>
    <m/>
    <m/>
    <m/>
    <m/>
    <n v="100"/>
    <n v="100"/>
    <s v="2 PGs"/>
  </r>
  <r>
    <n v="439"/>
    <s v="VIETNAM"/>
    <x v="0"/>
    <x v="0"/>
    <x v="4"/>
    <x v="8"/>
    <x v="0"/>
    <x v="0"/>
    <x v="0"/>
    <x v="12"/>
    <x v="0"/>
    <n v="1200"/>
    <n v="336"/>
    <m/>
    <n v="288"/>
    <n v="134.39999999999998"/>
    <n v="18"/>
    <n v="53"/>
    <n v="88.899999999999991"/>
    <n v="12.333333333333332"/>
    <n v="41.333333333333336"/>
    <n v="0.755868544600939"/>
    <n v="0.4"/>
    <m/>
    <n v="0.35218253968253971"/>
    <n v="301"/>
    <n v="0.65"/>
    <n v="12.333333333333332"/>
    <m/>
    <m/>
    <m/>
    <m/>
    <m/>
    <n v="41.333333333333336"/>
    <m/>
    <m/>
    <m/>
    <m/>
    <m/>
    <m/>
    <m/>
    <m/>
    <n v="100"/>
    <n v="100"/>
    <s v="2 PGs"/>
  </r>
  <r>
    <n v="440"/>
    <s v="VIETNAM"/>
    <x v="0"/>
    <x v="0"/>
    <x v="4"/>
    <x v="8"/>
    <x v="0"/>
    <x v="0"/>
    <x v="0"/>
    <x v="13"/>
    <x v="0"/>
    <n v="1200"/>
    <n v="336"/>
    <m/>
    <n v="512"/>
    <n v="134.39999999999998"/>
    <n v="20"/>
    <n v="83"/>
    <n v="88.899999999999991"/>
    <n v="12"/>
    <n v="62.333333333333329"/>
    <n v="0.72168284789644011"/>
    <n v="0.4"/>
    <m/>
    <n v="0.28738839285714285"/>
    <n v="766"/>
    <n v="0.7"/>
    <n v="12"/>
    <m/>
    <m/>
    <m/>
    <m/>
    <m/>
    <n v="60.333333333333329"/>
    <n v="2"/>
    <m/>
    <n v="3"/>
    <m/>
    <m/>
    <m/>
    <m/>
    <m/>
    <n v="100"/>
    <n v="100"/>
    <s v="2 PGs"/>
  </r>
  <r>
    <n v="441"/>
    <s v="VIETNAM"/>
    <x v="0"/>
    <x v="0"/>
    <x v="4"/>
    <x v="8"/>
    <x v="0"/>
    <x v="0"/>
    <x v="0"/>
    <x v="2"/>
    <x v="0"/>
    <n v="1200"/>
    <n v="336"/>
    <m/>
    <n v="384"/>
    <n v="134.39999999999998"/>
    <n v="40"/>
    <n v="133"/>
    <n v="88.899999999999991"/>
    <n v="34.666666666666664"/>
    <n v="129.33333333333334"/>
    <n v="0.94797687861271673"/>
    <n v="0.4"/>
    <m/>
    <n v="0.64360119047619058"/>
    <n v="383"/>
    <n v="0.75"/>
    <n v="34.666666666666664"/>
    <m/>
    <m/>
    <m/>
    <m/>
    <m/>
    <n v="129.33333333333334"/>
    <m/>
    <m/>
    <m/>
    <m/>
    <m/>
    <m/>
    <m/>
    <m/>
    <n v="100"/>
    <n v="100"/>
    <s v="2 PGs"/>
  </r>
  <r>
    <n v="442"/>
    <s v="VIETNAM"/>
    <x v="0"/>
    <x v="0"/>
    <x v="4"/>
    <x v="8"/>
    <x v="0"/>
    <x v="0"/>
    <x v="0"/>
    <x v="14"/>
    <x v="0"/>
    <n v="1200"/>
    <n v="336"/>
    <m/>
    <n v="348"/>
    <n v="134.39999999999998"/>
    <n v="0"/>
    <n v="43"/>
    <n v="88.899999999999991"/>
    <n v="0"/>
    <n v="21"/>
    <n v="0.48837209302325579"/>
    <n v="0.4"/>
    <m/>
    <n v="0.17651888341543515"/>
    <n v="630"/>
    <n v="0.7"/>
    <m/>
    <m/>
    <m/>
    <m/>
    <m/>
    <m/>
    <n v="21"/>
    <m/>
    <m/>
    <m/>
    <m/>
    <m/>
    <m/>
    <m/>
    <m/>
    <n v="100"/>
    <n v="100"/>
    <s v="2 PGs"/>
  </r>
  <r>
    <n v="443"/>
    <s v="VIETNAM"/>
    <x v="0"/>
    <x v="0"/>
    <x v="4"/>
    <x v="8"/>
    <x v="0"/>
    <x v="0"/>
    <x v="0"/>
    <x v="15"/>
    <x v="0"/>
    <n v="1200"/>
    <n v="336"/>
    <m/>
    <n v="304"/>
    <n v="134.39999999999998"/>
    <n v="24"/>
    <n v="51"/>
    <n v="88.899999999999991"/>
    <n v="13"/>
    <n v="36"/>
    <n v="0.65333333333333332"/>
    <n v="0.4"/>
    <m/>
    <n v="0.35244360902255639"/>
    <n v="376"/>
    <n v="0.7"/>
    <n v="9"/>
    <m/>
    <m/>
    <n v="8"/>
    <m/>
    <m/>
    <n v="32"/>
    <m/>
    <m/>
    <n v="8"/>
    <m/>
    <m/>
    <m/>
    <m/>
    <m/>
    <n v="100"/>
    <n v="100"/>
    <s v="1 PG"/>
  </r>
  <r>
    <n v="444"/>
    <s v="VIETNAM"/>
    <x v="0"/>
    <x v="0"/>
    <x v="4"/>
    <x v="8"/>
    <x v="0"/>
    <x v="0"/>
    <x v="0"/>
    <x v="16"/>
    <x v="0"/>
    <n v="1200"/>
    <n v="336"/>
    <m/>
    <n v="336"/>
    <n v="134.39999999999998"/>
    <n v="17"/>
    <n v="62"/>
    <n v="88.899999999999991"/>
    <n v="10"/>
    <n v="34.833333333333336"/>
    <n v="0.56751054852320681"/>
    <n v="0.4"/>
    <m/>
    <n v="0.33588435374149661"/>
    <n v="378"/>
    <n v="0.7"/>
    <n v="9.5"/>
    <n v="2"/>
    <m/>
    <m/>
    <m/>
    <m/>
    <n v="33.333333333333336"/>
    <n v="2"/>
    <m/>
    <n v="2"/>
    <m/>
    <m/>
    <m/>
    <m/>
    <m/>
    <n v="100"/>
    <n v="100"/>
    <s v="1 PG"/>
  </r>
  <r>
    <n v="445"/>
    <s v="VIETNAM"/>
    <x v="0"/>
    <x v="0"/>
    <x v="4"/>
    <x v="8"/>
    <x v="0"/>
    <x v="0"/>
    <x v="0"/>
    <x v="3"/>
    <x v="0"/>
    <n v="1200"/>
    <n v="336"/>
    <m/>
    <n v="288"/>
    <n v="134.39999999999998"/>
    <n v="20"/>
    <n v="25"/>
    <n v="88.899999999999991"/>
    <n v="10.083333333333334"/>
    <n v="13.416666666666666"/>
    <n v="0.52222222222222225"/>
    <n v="0.4"/>
    <m/>
    <n v="0.22321428571428573"/>
    <n v="402"/>
    <n v="0.75"/>
    <n v="7.8333333333333339"/>
    <n v="5"/>
    <m/>
    <n v="2"/>
    <m/>
    <m/>
    <n v="10.166666666666666"/>
    <n v="3"/>
    <m/>
    <n v="5"/>
    <m/>
    <m/>
    <m/>
    <m/>
    <m/>
    <n v="100"/>
    <n v="100"/>
    <s v="1 PG"/>
  </r>
  <r>
    <n v="446"/>
    <s v="VIETNAM"/>
    <x v="0"/>
    <x v="0"/>
    <x v="4"/>
    <x v="8"/>
    <x v="0"/>
    <x v="0"/>
    <x v="1"/>
    <x v="17"/>
    <x v="0"/>
    <n v="1200"/>
    <n v="336"/>
    <m/>
    <n v="320"/>
    <n v="134.39999999999998"/>
    <n v="27"/>
    <n v="98"/>
    <n v="88.899999999999991"/>
    <n v="19.5"/>
    <n v="66"/>
    <n v="0.68400000000000005"/>
    <n v="0.4"/>
    <m/>
    <n v="0.5580357142857143"/>
    <n v="388"/>
    <n v="0.7"/>
    <n v="17.5"/>
    <m/>
    <m/>
    <n v="4"/>
    <m/>
    <m/>
    <n v="63"/>
    <m/>
    <m/>
    <n v="6"/>
    <m/>
    <m/>
    <m/>
    <m/>
    <m/>
    <n v="100"/>
    <n v="100"/>
    <s v="1 PG"/>
  </r>
  <r>
    <n v="447"/>
    <s v="VIETNAM"/>
    <x v="0"/>
    <x v="0"/>
    <x v="4"/>
    <x v="8"/>
    <x v="0"/>
    <x v="0"/>
    <x v="1"/>
    <x v="4"/>
    <x v="0"/>
    <n v="1200"/>
    <n v="336"/>
    <m/>
    <n v="288"/>
    <n v="134.39999999999998"/>
    <n v="12"/>
    <n v="38"/>
    <n v="88.899999999999991"/>
    <n v="8.6666666666666679"/>
    <n v="22.666666666666668"/>
    <n v="0.62666666666666671"/>
    <n v="0.4"/>
    <m/>
    <n v="0.24801587301587302"/>
    <n v="267"/>
    <n v="0.75"/>
    <n v="7.666666666666667"/>
    <m/>
    <m/>
    <n v="2"/>
    <m/>
    <m/>
    <n v="21.166666666666668"/>
    <m/>
    <m/>
    <n v="3"/>
    <m/>
    <m/>
    <m/>
    <m/>
    <m/>
    <n v="100"/>
    <n v="100"/>
    <s v="1 PG"/>
  </r>
  <r>
    <n v="448"/>
    <s v="VIETNAM"/>
    <x v="0"/>
    <x v="0"/>
    <x v="4"/>
    <x v="8"/>
    <x v="0"/>
    <x v="0"/>
    <x v="4"/>
    <x v="18"/>
    <x v="0"/>
    <n v="1200"/>
    <n v="336"/>
    <m/>
    <n v="320"/>
    <n v="134.39999999999998"/>
    <n v="47"/>
    <n v="72"/>
    <n v="88.899999999999991"/>
    <n v="33.083333333333329"/>
    <n v="65.5"/>
    <n v="0.82843137254901955"/>
    <n v="0.4"/>
    <m/>
    <n v="0.53125"/>
    <n v="401"/>
    <n v="0.65"/>
    <n v="30.333333333333332"/>
    <n v="7"/>
    <m/>
    <n v="2"/>
    <m/>
    <m/>
    <n v="60"/>
    <n v="8"/>
    <m/>
    <n v="7"/>
    <m/>
    <m/>
    <m/>
    <m/>
    <m/>
    <n v="100"/>
    <n v="100"/>
    <s v="1 PG"/>
  </r>
  <r>
    <n v="449"/>
    <s v="VIETNAM"/>
    <x v="0"/>
    <x v="0"/>
    <x v="4"/>
    <x v="8"/>
    <x v="0"/>
    <x v="0"/>
    <x v="4"/>
    <x v="19"/>
    <x v="0"/>
    <n v="1200"/>
    <n v="336"/>
    <m/>
    <n v="224"/>
    <n v="134.39999999999998"/>
    <n v="13"/>
    <n v="49"/>
    <n v="88.899999999999991"/>
    <n v="16.666666666666664"/>
    <n v="31.416666666666664"/>
    <n v="0.77553763440860213"/>
    <n v="0.4"/>
    <m/>
    <n v="0.39540816326530615"/>
    <n v="277"/>
    <n v="0.65"/>
    <n v="15.666666666666666"/>
    <n v="4"/>
    <m/>
    <m/>
    <m/>
    <m/>
    <n v="29.666666666666664"/>
    <n v="5"/>
    <m/>
    <n v="1"/>
    <m/>
    <m/>
    <m/>
    <m/>
    <m/>
    <n v="100"/>
    <n v="100"/>
    <s v="1 PG"/>
  </r>
  <r>
    <n v="450"/>
    <s v="VIETNAM"/>
    <x v="0"/>
    <x v="0"/>
    <x v="4"/>
    <x v="8"/>
    <x v="0"/>
    <x v="0"/>
    <x v="3"/>
    <x v="6"/>
    <x v="0"/>
    <n v="1200"/>
    <n v="336"/>
    <m/>
    <n v="288"/>
    <n v="134.39999999999998"/>
    <m/>
    <n v="22"/>
    <n v="88.899999999999991"/>
    <n v="0"/>
    <n v="7.5"/>
    <n v="0.34090909090909088"/>
    <n v="0.4"/>
    <m/>
    <n v="0.10912698412698413"/>
    <n v="215"/>
    <n v="0.7"/>
    <m/>
    <m/>
    <m/>
    <m/>
    <m/>
    <m/>
    <m/>
    <n v="8"/>
    <m/>
    <n v="11"/>
    <m/>
    <m/>
    <m/>
    <m/>
    <m/>
    <n v="100"/>
    <n v="100"/>
    <s v="1 PG"/>
  </r>
  <r>
    <n v="451"/>
    <s v="VIETNAM"/>
    <x v="0"/>
    <x v="0"/>
    <x v="4"/>
    <x v="8"/>
    <x v="0"/>
    <x v="0"/>
    <x v="2"/>
    <x v="5"/>
    <x v="0"/>
    <n v="1200"/>
    <n v="336"/>
    <m/>
    <n v="336"/>
    <n v="134.39999999999998"/>
    <n v="74"/>
    <n v="73"/>
    <n v="88.899999999999991"/>
    <n v="38.083333333333329"/>
    <n v="42.25"/>
    <n v="0.54648526077097503"/>
    <n v="0.4"/>
    <m/>
    <n v="0.625"/>
    <n v="575"/>
    <n v="0.65"/>
    <n v="27.833333333333332"/>
    <n v="13"/>
    <m/>
    <n v="14"/>
    <m/>
    <m/>
    <n v="39"/>
    <n v="1"/>
    <m/>
    <n v="6"/>
    <m/>
    <m/>
    <m/>
    <m/>
    <m/>
    <n v="100"/>
    <n v="100"/>
    <s v="1 PG"/>
  </r>
  <r>
    <n v="452"/>
    <s v="VIETNAM"/>
    <x v="0"/>
    <x v="0"/>
    <x v="4"/>
    <x v="8"/>
    <x v="5"/>
    <x v="0"/>
    <x v="0"/>
    <x v="42"/>
    <x v="1"/>
    <n v="1500"/>
    <n v="420"/>
    <m/>
    <n v="256"/>
    <n v="168"/>
    <n v="12"/>
    <n v="36"/>
    <n v="110.6"/>
    <n v="7.666666666666667"/>
    <n v="23.583333333333336"/>
    <n v="0.65104166666666674"/>
    <n v="0.4"/>
    <m/>
    <n v="0.26785714285714285"/>
    <n v="240"/>
    <n v="0.65"/>
    <n v="6.166666666666667"/>
    <m/>
    <m/>
    <n v="3"/>
    <m/>
    <m/>
    <n v="18.333333333333336"/>
    <n v="7"/>
    <m/>
    <n v="7"/>
    <m/>
    <m/>
    <m/>
    <m/>
    <m/>
    <n v="100"/>
    <n v="100"/>
    <s v="2 PGs"/>
  </r>
  <r>
    <n v="453"/>
    <s v="VIETNAM"/>
    <x v="0"/>
    <x v="0"/>
    <x v="4"/>
    <x v="8"/>
    <x v="5"/>
    <x v="0"/>
    <x v="0"/>
    <x v="43"/>
    <x v="1"/>
    <n v="1500"/>
    <n v="420"/>
    <m/>
    <n v="352"/>
    <n v="168"/>
    <n v="8"/>
    <n v="41"/>
    <n v="110.6"/>
    <n v="2.8333333333333335"/>
    <n v="27.666666666666668"/>
    <n v="0.62244897959183676"/>
    <n v="0.4"/>
    <m/>
    <n v="0.19886363636363638"/>
    <n v="565"/>
    <n v="0.65"/>
    <n v="2.3333333333333335"/>
    <n v="2"/>
    <m/>
    <m/>
    <m/>
    <m/>
    <n v="25.666666666666668"/>
    <n v="4"/>
    <m/>
    <n v="2"/>
    <m/>
    <m/>
    <m/>
    <m/>
    <m/>
    <n v="100"/>
    <n v="100"/>
    <s v="2 PGs"/>
  </r>
  <r>
    <n v="454"/>
    <s v="VIETNAM"/>
    <x v="0"/>
    <x v="0"/>
    <x v="4"/>
    <x v="8"/>
    <x v="5"/>
    <x v="0"/>
    <x v="0"/>
    <x v="44"/>
    <x v="1"/>
    <n v="1500"/>
    <n v="420"/>
    <m/>
    <n v="384"/>
    <n v="168"/>
    <n v="8"/>
    <n v="55"/>
    <n v="110.6"/>
    <n v="5.9166666666666661"/>
    <n v="33.291666666666671"/>
    <n v="0.62235449735449744"/>
    <n v="0.4"/>
    <m/>
    <n v="0.23437500000000003"/>
    <n v="308"/>
    <n v="0.65"/>
    <n v="4.6666666666666661"/>
    <n v="1"/>
    <m/>
    <n v="2"/>
    <m/>
    <m/>
    <n v="21.166666666666668"/>
    <n v="7"/>
    <n v="13"/>
    <n v="11"/>
    <m/>
    <m/>
    <m/>
    <m/>
    <m/>
    <n v="100"/>
    <n v="100"/>
    <s v="2 PGs"/>
  </r>
  <r>
    <n v="455"/>
    <s v="VIETNAM"/>
    <x v="0"/>
    <x v="0"/>
    <x v="4"/>
    <x v="8"/>
    <x v="5"/>
    <x v="0"/>
    <x v="0"/>
    <x v="45"/>
    <x v="1"/>
    <n v="1500"/>
    <n v="420"/>
    <m/>
    <n v="396"/>
    <n v="168"/>
    <n v="7"/>
    <n v="57"/>
    <n v="110.6"/>
    <n v="2.5"/>
    <n v="21.625"/>
    <n v="0.376953125"/>
    <n v="0.4"/>
    <m/>
    <n v="0.23088023088023088"/>
    <n v="240"/>
    <n v="0.65"/>
    <m/>
    <n v="2"/>
    <n v="4"/>
    <n v="1"/>
    <m/>
    <m/>
    <m/>
    <n v="40"/>
    <n v="15"/>
    <n v="12"/>
    <m/>
    <m/>
    <m/>
    <m/>
    <m/>
    <n v="100"/>
    <n v="100"/>
    <s v="2 PGs"/>
  </r>
  <r>
    <n v="456"/>
    <s v="VIETNAM"/>
    <x v="0"/>
    <x v="0"/>
    <x v="4"/>
    <x v="8"/>
    <x v="1"/>
    <x v="0"/>
    <x v="0"/>
    <x v="7"/>
    <x v="1"/>
    <n v="4200"/>
    <n v="882"/>
    <m/>
    <n v="700"/>
    <n v="352.79999999999995"/>
    <n v="44"/>
    <n v="67"/>
    <n v="233.1"/>
    <n v="43.166666666666671"/>
    <n v="55.166666666666671"/>
    <n v="0.88588588588588602"/>
    <n v="0.4"/>
    <m/>
    <n v="0.22653061224489798"/>
    <n v="404"/>
    <n v="0.7"/>
    <n v="43.166666666666671"/>
    <m/>
    <m/>
    <m/>
    <m/>
    <m/>
    <n v="55.166666666666671"/>
    <m/>
    <m/>
    <m/>
    <m/>
    <m/>
    <m/>
    <m/>
    <m/>
    <n v="100"/>
    <n v="100"/>
    <s v="2 PGs"/>
  </r>
  <r>
    <n v="457"/>
    <s v="VIETNAM"/>
    <x v="0"/>
    <x v="0"/>
    <x v="4"/>
    <x v="8"/>
    <x v="2"/>
    <x v="0"/>
    <x v="0"/>
    <x v="21"/>
    <x v="1"/>
    <n v="1200"/>
    <n v="336"/>
    <m/>
    <n v="144"/>
    <n v="134.39999999999998"/>
    <n v="9"/>
    <n v="24"/>
    <n v="88.899999999999991"/>
    <n v="4.8333333333333339"/>
    <n v="21.083333333333336"/>
    <n v="0.78535353535353547"/>
    <n v="0.4"/>
    <m/>
    <n v="0.32738095238095238"/>
    <n v="160"/>
    <n v="0.7"/>
    <n v="2.3333333333333335"/>
    <m/>
    <m/>
    <n v="5"/>
    <m/>
    <m/>
    <n v="17.833333333333336"/>
    <n v="5"/>
    <m/>
    <n v="4"/>
    <m/>
    <m/>
    <m/>
    <m/>
    <m/>
    <n v="100"/>
    <n v="100"/>
    <s v="1 PG"/>
  </r>
  <r>
    <n v="458"/>
    <s v="VIETNAM"/>
    <x v="0"/>
    <x v="0"/>
    <x v="4"/>
    <x v="8"/>
    <x v="2"/>
    <x v="0"/>
    <x v="0"/>
    <x v="22"/>
    <x v="1"/>
    <n v="1200"/>
    <n v="336"/>
    <m/>
    <n v="192"/>
    <n v="134.39999999999998"/>
    <n v="20"/>
    <n v="32"/>
    <n v="88.899999999999991"/>
    <n v="13.666666666666668"/>
    <n v="19"/>
    <n v="0.6282051282051283"/>
    <n v="0.4"/>
    <m/>
    <n v="0.38690476190476197"/>
    <n v="285"/>
    <n v="0.7"/>
    <n v="9.6666666666666679"/>
    <m/>
    <m/>
    <n v="8"/>
    <m/>
    <m/>
    <n v="14"/>
    <m/>
    <m/>
    <n v="10"/>
    <m/>
    <m/>
    <m/>
    <m/>
    <m/>
    <n v="100"/>
    <n v="100"/>
    <s v="1 PG"/>
  </r>
  <r>
    <n v="459"/>
    <s v="VIETNAM"/>
    <x v="0"/>
    <x v="0"/>
    <x v="4"/>
    <x v="8"/>
    <x v="2"/>
    <x v="0"/>
    <x v="1"/>
    <x v="9"/>
    <x v="1"/>
    <n v="1200"/>
    <n v="336"/>
    <m/>
    <n v="176"/>
    <n v="134.39999999999998"/>
    <n v="18"/>
    <n v="19"/>
    <n v="88.899999999999991"/>
    <n v="8.6666666666666661"/>
    <n v="12"/>
    <n v="0.55855855855855852"/>
    <n v="0.4"/>
    <m/>
    <n v="0.30032467532467533"/>
    <n v="190"/>
    <n v="0.65"/>
    <n v="6.1666666666666661"/>
    <n v="2"/>
    <m/>
    <n v="4"/>
    <m/>
    <m/>
    <n v="8.5"/>
    <n v="2"/>
    <m/>
    <n v="6"/>
    <m/>
    <m/>
    <m/>
    <m/>
    <m/>
    <n v="100"/>
    <n v="100"/>
    <s v="1 PG"/>
  </r>
  <r>
    <n v="460"/>
    <s v="VIETNAM"/>
    <x v="0"/>
    <x v="0"/>
    <x v="4"/>
    <x v="8"/>
    <x v="6"/>
    <x v="0"/>
    <x v="0"/>
    <x v="46"/>
    <x v="1"/>
    <n v="1250"/>
    <n v="350"/>
    <m/>
    <n v="320"/>
    <n v="140"/>
    <n v="8"/>
    <n v="42"/>
    <n v="92.399999999999991"/>
    <n v="4"/>
    <n v="36.583333333333336"/>
    <n v="0.81166666666666676"/>
    <n v="0.4"/>
    <m/>
    <n v="0.22321428571428573"/>
    <n v="417"/>
    <n v="0.7"/>
    <n v="2.5"/>
    <m/>
    <m/>
    <m/>
    <n v="2"/>
    <m/>
    <n v="34.333333333333336"/>
    <m/>
    <m/>
    <m/>
    <n v="3"/>
    <m/>
    <m/>
    <m/>
    <m/>
    <n v="100"/>
    <n v="100"/>
    <s v="2 PGs"/>
  </r>
  <r>
    <n v="461"/>
    <s v="VIETNAM"/>
    <x v="0"/>
    <x v="0"/>
    <x v="4"/>
    <x v="8"/>
    <x v="6"/>
    <x v="0"/>
    <x v="0"/>
    <x v="47"/>
    <x v="1"/>
    <n v="1250"/>
    <n v="350"/>
    <m/>
    <n v="192"/>
    <n v="140"/>
    <n v="3"/>
    <n v="22"/>
    <n v="92.399999999999991"/>
    <n v="0.75"/>
    <n v="9.5833333333333339"/>
    <n v="0.41333333333333333"/>
    <n v="0.4"/>
    <m/>
    <n v="0.18601190476190479"/>
    <n v="336"/>
    <n v="0.7"/>
    <m/>
    <n v="3"/>
    <m/>
    <m/>
    <m/>
    <m/>
    <n v="4.3333333333333339"/>
    <n v="1"/>
    <m/>
    <n v="10"/>
    <m/>
    <m/>
    <m/>
    <m/>
    <m/>
    <n v="100"/>
    <n v="100"/>
    <s v="2 PGs"/>
  </r>
  <r>
    <n v="462"/>
    <s v="VIETNAM"/>
    <x v="0"/>
    <x v="0"/>
    <x v="4"/>
    <x v="8"/>
    <x v="6"/>
    <x v="0"/>
    <x v="0"/>
    <x v="48"/>
    <x v="1"/>
    <n v="1250"/>
    <n v="350"/>
    <m/>
    <n v="272"/>
    <n v="140"/>
    <n v="6"/>
    <n v="23"/>
    <n v="92.399999999999991"/>
    <n v="2.25"/>
    <n v="7"/>
    <n v="0.31896551724137934"/>
    <n v="0.4"/>
    <m/>
    <n v="0.15231092436974791"/>
    <n v="271"/>
    <n v="0.75"/>
    <m/>
    <n v="1"/>
    <n v="4"/>
    <n v="1"/>
    <m/>
    <m/>
    <m/>
    <n v="11"/>
    <n v="10"/>
    <n v="1"/>
    <m/>
    <m/>
    <m/>
    <m/>
    <m/>
    <n v="100"/>
    <n v="100"/>
    <s v="1 PG"/>
  </r>
  <r>
    <n v="463"/>
    <s v="VIETNAM"/>
    <x v="0"/>
    <x v="0"/>
    <x v="4"/>
    <x v="8"/>
    <x v="6"/>
    <x v="0"/>
    <x v="1"/>
    <x v="49"/>
    <x v="1"/>
    <n v="1250"/>
    <n v="350"/>
    <m/>
    <n v="160"/>
    <n v="140"/>
    <n v="0"/>
    <n v="12"/>
    <n v="92.399999999999991"/>
    <n v="0"/>
    <n v="7.125"/>
    <n v="0.59375"/>
    <n v="0.4"/>
    <m/>
    <n v="0.10714285714285714"/>
    <n v="192"/>
    <n v="0.75"/>
    <m/>
    <m/>
    <m/>
    <m/>
    <m/>
    <m/>
    <n v="3"/>
    <m/>
    <n v="11"/>
    <m/>
    <m/>
    <m/>
    <m/>
    <m/>
    <m/>
    <n v="100"/>
    <n v="100"/>
    <s v="2 PGs"/>
  </r>
  <r>
    <n v="464"/>
    <s v="VIETNAM"/>
    <x v="0"/>
    <x v="0"/>
    <x v="4"/>
    <x v="8"/>
    <x v="6"/>
    <x v="0"/>
    <x v="4"/>
    <x v="50"/>
    <x v="1"/>
    <n v="1250"/>
    <n v="350"/>
    <m/>
    <n v="256"/>
    <n v="140"/>
    <n v="11"/>
    <n v="42"/>
    <n v="92.399999999999991"/>
    <n v="8"/>
    <n v="32.833333333333336"/>
    <n v="0.77044025157232709"/>
    <n v="0.4"/>
    <m/>
    <n v="0.2957589285714286"/>
    <n v="224"/>
    <n v="0.75"/>
    <n v="7.5"/>
    <m/>
    <m/>
    <n v="1"/>
    <m/>
    <m/>
    <n v="29.833333333333336"/>
    <n v="2"/>
    <m/>
    <n v="5"/>
    <m/>
    <m/>
    <m/>
    <m/>
    <m/>
    <n v="100"/>
    <n v="100"/>
    <s v="2 PGs"/>
  </r>
  <r>
    <n v="465"/>
    <s v="VIETNAM"/>
    <x v="0"/>
    <x v="0"/>
    <x v="4"/>
    <x v="8"/>
    <x v="6"/>
    <x v="1"/>
    <x v="2"/>
    <x v="136"/>
    <x v="1"/>
    <n v="1250"/>
    <n v="350"/>
    <m/>
    <n v="320"/>
    <n v="84"/>
    <m/>
    <n v="32"/>
    <n v="92.399999999999991"/>
    <n v="0"/>
    <n v="9.625"/>
    <n v="0.30078125"/>
    <n v="0.24"/>
    <m/>
    <n v="0.14285714285714285"/>
    <n v="371"/>
    <n v="0.7"/>
    <m/>
    <m/>
    <m/>
    <m/>
    <m/>
    <m/>
    <m/>
    <n v="23"/>
    <n v="5"/>
    <n v="4"/>
    <m/>
    <m/>
    <m/>
    <m/>
    <m/>
    <n v="100"/>
    <n v="100"/>
    <s v="1 PG"/>
  </r>
  <r>
    <n v="466"/>
    <s v="VIETNAM"/>
    <x v="0"/>
    <x v="0"/>
    <x v="4"/>
    <x v="8"/>
    <x v="6"/>
    <x v="1"/>
    <x v="23"/>
    <x v="137"/>
    <x v="1"/>
    <n v="1250"/>
    <n v="350"/>
    <m/>
    <n v="176"/>
    <n v="84"/>
    <n v="3"/>
    <n v="53"/>
    <n v="30.799999999999997"/>
    <n v="4.875"/>
    <n v="39.875"/>
    <n v="0.7991071428571429"/>
    <n v="0.24"/>
    <m/>
    <n v="0.45454545454545459"/>
    <n v="409"/>
    <n v="0.8"/>
    <n v="2"/>
    <n v="1"/>
    <n v="3"/>
    <n v="3"/>
    <m/>
    <m/>
    <n v="33.5"/>
    <n v="4"/>
    <n v="1"/>
    <n v="10"/>
    <m/>
    <m/>
    <m/>
    <m/>
    <m/>
    <n v="100"/>
    <n v="100"/>
    <s v="1 PG"/>
  </r>
  <r>
    <n v="467"/>
    <s v="VIETNAM"/>
    <x v="0"/>
    <x v="0"/>
    <x v="4"/>
    <x v="8"/>
    <x v="6"/>
    <x v="1"/>
    <x v="24"/>
    <x v="138"/>
    <x v="1"/>
    <n v="1250"/>
    <n v="350"/>
    <m/>
    <n v="128"/>
    <n v="84"/>
    <n v="5"/>
    <n v="33"/>
    <n v="30.799999999999997"/>
    <n v="5.75"/>
    <n v="11.25"/>
    <n v="0.44736842105263158"/>
    <n v="0.24"/>
    <m/>
    <n v="0.4241071428571429"/>
    <n v="161"/>
    <n v="0.65"/>
    <n v="2"/>
    <n v="5"/>
    <m/>
    <n v="5"/>
    <m/>
    <m/>
    <n v="3"/>
    <n v="17"/>
    <m/>
    <n v="8"/>
    <m/>
    <m/>
    <m/>
    <m/>
    <m/>
    <n v="100"/>
    <n v="100"/>
    <s v="1 PG"/>
  </r>
  <r>
    <n v="468"/>
    <s v="VIETNAM"/>
    <x v="0"/>
    <x v="0"/>
    <x v="4"/>
    <x v="8"/>
    <x v="6"/>
    <x v="1"/>
    <x v="17"/>
    <x v="139"/>
    <x v="1"/>
    <n v="1250"/>
    <n v="350"/>
    <m/>
    <n v="352"/>
    <n v="84"/>
    <m/>
    <n v="21"/>
    <n v="30.799999999999997"/>
    <n v="0"/>
    <n v="20.5"/>
    <n v="0.97619047619047616"/>
    <n v="0.24"/>
    <m/>
    <n v="8.5227272727272735E-2"/>
    <n v="372"/>
    <n v="0.65"/>
    <m/>
    <m/>
    <m/>
    <m/>
    <m/>
    <m/>
    <n v="19.5"/>
    <m/>
    <m/>
    <n v="2"/>
    <m/>
    <m/>
    <m/>
    <m/>
    <m/>
    <n v="100"/>
    <n v="100"/>
    <s v="1 PG"/>
  </r>
  <r>
    <n v="469"/>
    <s v="VIETNAM"/>
    <x v="0"/>
    <x v="0"/>
    <x v="4"/>
    <x v="8"/>
    <x v="7"/>
    <x v="0"/>
    <x v="0"/>
    <x v="51"/>
    <x v="0"/>
    <n v="1000"/>
    <n v="280"/>
    <m/>
    <n v="160"/>
    <n v="112"/>
    <n v="0"/>
    <n v="10"/>
    <n v="74.199999999999989"/>
    <n v="0"/>
    <n v="6.25"/>
    <n v="0.625"/>
    <n v="0.4"/>
    <m/>
    <n v="8.9285714285714288E-2"/>
    <n v="463"/>
    <n v="0.65"/>
    <m/>
    <m/>
    <m/>
    <m/>
    <m/>
    <m/>
    <n v="4.5"/>
    <n v="1"/>
    <m/>
    <n v="3"/>
    <m/>
    <m/>
    <m/>
    <m/>
    <m/>
    <n v="100"/>
    <n v="100"/>
    <s v="2 PGs"/>
  </r>
  <r>
    <n v="470"/>
    <s v="VIETNAM"/>
    <x v="0"/>
    <x v="0"/>
    <x v="4"/>
    <x v="8"/>
    <x v="7"/>
    <x v="0"/>
    <x v="0"/>
    <x v="52"/>
    <x v="0"/>
    <n v="1000"/>
    <n v="280"/>
    <m/>
    <n v="240"/>
    <n v="112"/>
    <n v="1"/>
    <n v="19"/>
    <n v="74.199999999999989"/>
    <n v="1.25"/>
    <n v="9.1666666666666661"/>
    <n v="0.52083333333333326"/>
    <n v="0.4"/>
    <m/>
    <n v="0.11904761904761904"/>
    <n v="377"/>
    <n v="0.7"/>
    <m/>
    <n v="1"/>
    <m/>
    <n v="2"/>
    <m/>
    <m/>
    <n v="7.6666666666666661"/>
    <n v="2"/>
    <m/>
    <n v="2"/>
    <m/>
    <m/>
    <m/>
    <m/>
    <m/>
    <n v="100"/>
    <n v="100"/>
    <s v="2 PGs"/>
  </r>
  <r>
    <n v="471"/>
    <s v="VIETNAM"/>
    <x v="0"/>
    <x v="0"/>
    <x v="4"/>
    <x v="8"/>
    <x v="7"/>
    <x v="0"/>
    <x v="0"/>
    <x v="53"/>
    <x v="0"/>
    <n v="1000"/>
    <n v="280"/>
    <m/>
    <n v="416"/>
    <n v="112"/>
    <n v="1"/>
    <n v="26"/>
    <n v="74.199999999999989"/>
    <n v="0.75"/>
    <n v="8.5"/>
    <n v="0.34259259259259262"/>
    <n v="0.4"/>
    <m/>
    <n v="9.2719780219780223E-2"/>
    <n v="487"/>
    <n v="0.75"/>
    <m/>
    <n v="3"/>
    <m/>
    <m/>
    <m/>
    <m/>
    <n v="8"/>
    <n v="2"/>
    <m/>
    <m/>
    <m/>
    <m/>
    <m/>
    <m/>
    <m/>
    <n v="100"/>
    <n v="100"/>
    <s v="2 PGs"/>
  </r>
  <r>
    <n v="472"/>
    <s v="VIETNAM"/>
    <x v="0"/>
    <x v="0"/>
    <x v="4"/>
    <x v="8"/>
    <x v="7"/>
    <x v="0"/>
    <x v="0"/>
    <x v="54"/>
    <x v="0"/>
    <n v="1000"/>
    <n v="280"/>
    <m/>
    <n v="320"/>
    <n v="112"/>
    <n v="2"/>
    <n v="46"/>
    <n v="74.199999999999989"/>
    <n v="0.75"/>
    <n v="43.333333333333336"/>
    <n v="0.91840277777777779"/>
    <n v="0.4"/>
    <m/>
    <n v="0.21428571428571427"/>
    <n v="728"/>
    <n v="0.65"/>
    <m/>
    <n v="1"/>
    <m/>
    <n v="1"/>
    <m/>
    <m/>
    <n v="43.333333333333336"/>
    <m/>
    <m/>
    <m/>
    <m/>
    <m/>
    <m/>
    <m/>
    <m/>
    <n v="100"/>
    <n v="100"/>
    <s v="2 PGs"/>
  </r>
  <r>
    <n v="473"/>
    <s v="VIETNAM"/>
    <x v="0"/>
    <x v="0"/>
    <x v="4"/>
    <x v="8"/>
    <x v="7"/>
    <x v="0"/>
    <x v="0"/>
    <x v="55"/>
    <x v="0"/>
    <n v="1000"/>
    <n v="280"/>
    <m/>
    <n v="288"/>
    <n v="112"/>
    <n v="2"/>
    <n v="36"/>
    <n v="74.199999999999989"/>
    <n v="1"/>
    <n v="30.75"/>
    <n v="0.83552631578947367"/>
    <n v="0.4"/>
    <m/>
    <n v="0.18849206349206349"/>
    <n v="536"/>
    <n v="0.65"/>
    <n v="1"/>
    <m/>
    <m/>
    <m/>
    <m/>
    <m/>
    <n v="30.5"/>
    <n v="1"/>
    <m/>
    <m/>
    <m/>
    <m/>
    <m/>
    <m/>
    <m/>
    <n v="100"/>
    <n v="100"/>
    <s v="2 PGs"/>
  </r>
  <r>
    <n v="474"/>
    <s v="VIETNAM"/>
    <x v="0"/>
    <x v="0"/>
    <x v="4"/>
    <x v="8"/>
    <x v="7"/>
    <x v="0"/>
    <x v="0"/>
    <x v="56"/>
    <x v="0"/>
    <n v="1000"/>
    <n v="280"/>
    <m/>
    <n v="128"/>
    <n v="112"/>
    <n v="0"/>
    <n v="19"/>
    <n v="74.199999999999989"/>
    <n v="0"/>
    <n v="7.333333333333333"/>
    <n v="0.38596491228070173"/>
    <n v="0.4"/>
    <m/>
    <n v="0.21205357142857145"/>
    <n v="135"/>
    <n v="0.7"/>
    <m/>
    <m/>
    <m/>
    <m/>
    <m/>
    <m/>
    <n v="7.333333333333333"/>
    <m/>
    <m/>
    <m/>
    <m/>
    <m/>
    <m/>
    <m/>
    <m/>
    <n v="100"/>
    <n v="100"/>
    <s v="1 PG"/>
  </r>
  <r>
    <n v="475"/>
    <s v="VIETNAM"/>
    <x v="0"/>
    <x v="0"/>
    <x v="4"/>
    <x v="8"/>
    <x v="7"/>
    <x v="0"/>
    <x v="0"/>
    <x v="57"/>
    <x v="0"/>
    <n v="1000"/>
    <n v="280"/>
    <m/>
    <n v="144"/>
    <n v="112"/>
    <n v="2"/>
    <n v="47"/>
    <n v="74.199999999999989"/>
    <n v="1.5"/>
    <n v="37.333333333333336"/>
    <n v="0.79251700680272119"/>
    <n v="0.4"/>
    <m/>
    <n v="0.4861111111111111"/>
    <n v="113"/>
    <n v="0.65"/>
    <n v="1.5"/>
    <m/>
    <m/>
    <m/>
    <m/>
    <m/>
    <n v="36.833333333333336"/>
    <m/>
    <m/>
    <n v="1"/>
    <m/>
    <m/>
    <m/>
    <m/>
    <m/>
    <n v="100"/>
    <n v="100"/>
    <s v="2 PGs"/>
  </r>
  <r>
    <n v="476"/>
    <s v="VIETNAM"/>
    <x v="0"/>
    <x v="0"/>
    <x v="4"/>
    <x v="8"/>
    <x v="7"/>
    <x v="0"/>
    <x v="0"/>
    <x v="58"/>
    <x v="0"/>
    <n v="1000"/>
    <n v="280"/>
    <m/>
    <n v="256"/>
    <n v="112"/>
    <n v="2"/>
    <n v="38"/>
    <n v="74.199999999999989"/>
    <n v="1.5"/>
    <n v="26.375"/>
    <n v="0.69687500000000002"/>
    <n v="0.4"/>
    <m/>
    <n v="0.22321428571428573"/>
    <n v="222"/>
    <n v="0.65"/>
    <m/>
    <m/>
    <m/>
    <n v="3"/>
    <m/>
    <m/>
    <n v="24.5"/>
    <n v="3"/>
    <n v="3"/>
    <m/>
    <m/>
    <m/>
    <m/>
    <m/>
    <m/>
    <n v="100"/>
    <n v="100"/>
    <s v="2 PGs"/>
  </r>
  <r>
    <n v="477"/>
    <s v="VIETNAM"/>
    <x v="0"/>
    <x v="0"/>
    <x v="4"/>
    <x v="8"/>
    <x v="7"/>
    <x v="0"/>
    <x v="1"/>
    <x v="59"/>
    <x v="0"/>
    <n v="1000"/>
    <n v="280"/>
    <m/>
    <n v="320"/>
    <n v="112"/>
    <n v="2"/>
    <n v="14"/>
    <n v="74.199999999999989"/>
    <n v="1.3333333333333333"/>
    <n v="12.833333333333332"/>
    <n v="0.88541666666666663"/>
    <n v="0.4"/>
    <m/>
    <n v="7.1428571428571425E-2"/>
    <n v="148"/>
    <n v="0.65"/>
    <n v="1.3333333333333333"/>
    <m/>
    <m/>
    <m/>
    <m/>
    <m/>
    <n v="12.833333333333332"/>
    <m/>
    <m/>
    <m/>
    <m/>
    <m/>
    <m/>
    <m/>
    <m/>
    <n v="100"/>
    <n v="100"/>
    <s v="1 PG"/>
  </r>
  <r>
    <n v="478"/>
    <s v="VIETNAM"/>
    <x v="0"/>
    <x v="0"/>
    <x v="4"/>
    <x v="8"/>
    <x v="7"/>
    <x v="0"/>
    <x v="4"/>
    <x v="60"/>
    <x v="0"/>
    <n v="1000"/>
    <n v="280"/>
    <m/>
    <n v="208"/>
    <n v="112"/>
    <m/>
    <n v="41"/>
    <n v="74.199999999999989"/>
    <n v="0"/>
    <n v="32.666666666666671"/>
    <n v="0.79674796747967491"/>
    <n v="0.4"/>
    <m/>
    <n v="0.28159340659340659"/>
    <n v="270"/>
    <n v="0.65"/>
    <m/>
    <m/>
    <m/>
    <m/>
    <m/>
    <m/>
    <n v="30.166666666666668"/>
    <n v="2"/>
    <m/>
    <n v="4"/>
    <m/>
    <m/>
    <m/>
    <m/>
    <m/>
    <n v="100"/>
    <n v="100"/>
    <s v="1 PG"/>
  </r>
  <r>
    <n v="479"/>
    <s v="VIETNAM"/>
    <x v="1"/>
    <x v="0"/>
    <x v="4"/>
    <x v="8"/>
    <x v="0"/>
    <x v="0"/>
    <x v="5"/>
    <x v="61"/>
    <x v="0"/>
    <n v="1200"/>
    <n v="336"/>
    <m/>
    <n v="336"/>
    <n v="134.4"/>
    <n v="84"/>
    <n v="21"/>
    <n v="88.899999999999991"/>
    <n v="52.166666666666664"/>
    <n v="6.4166666666666661"/>
    <n v="0.55793650793650784"/>
    <n v="0.4"/>
    <m/>
    <n v="0.44642857142857145"/>
    <n v="646"/>
    <n v="0.75"/>
    <n v="49.666666666666664"/>
    <n v="4"/>
    <m/>
    <n v="3"/>
    <m/>
    <m/>
    <n v="2.1666666666666665"/>
    <n v="17"/>
    <m/>
    <m/>
    <m/>
    <m/>
    <m/>
    <m/>
    <m/>
    <n v="100"/>
    <n v="100"/>
    <s v="2 PGs"/>
  </r>
  <r>
    <n v="480"/>
    <s v="VIETNAM"/>
    <x v="1"/>
    <x v="0"/>
    <x v="4"/>
    <x v="8"/>
    <x v="0"/>
    <x v="0"/>
    <x v="7"/>
    <x v="62"/>
    <x v="0"/>
    <n v="1200"/>
    <n v="336"/>
    <m/>
    <n v="336"/>
    <n v="134.39999999999998"/>
    <m/>
    <n v="34"/>
    <n v="88.899999999999991"/>
    <n v="0"/>
    <n v="18.75"/>
    <n v="0.55147058823529416"/>
    <n v="0.4"/>
    <m/>
    <n v="0.14455782312925169"/>
    <n v="557"/>
    <n v="0.65"/>
    <m/>
    <m/>
    <m/>
    <m/>
    <m/>
    <m/>
    <n v="16"/>
    <n v="3"/>
    <m/>
    <n v="4"/>
    <m/>
    <m/>
    <m/>
    <m/>
    <m/>
    <n v="100"/>
    <n v="100"/>
    <s v="2 PGs"/>
  </r>
  <r>
    <n v="481"/>
    <s v="VIETNAM"/>
    <x v="1"/>
    <x v="0"/>
    <x v="4"/>
    <x v="8"/>
    <x v="6"/>
    <x v="1"/>
    <x v="5"/>
    <x v="140"/>
    <x v="1"/>
    <n v="1250"/>
    <n v="350"/>
    <m/>
    <n v="288"/>
    <n v="84"/>
    <m/>
    <n v="59"/>
    <n v="30.799999999999997"/>
    <n v="0"/>
    <n v="37.333333333333336"/>
    <n v="0.63276836158192096"/>
    <n v="0.24"/>
    <m/>
    <n v="0.29265873015873017"/>
    <n v="354"/>
    <n v="0.8"/>
    <m/>
    <m/>
    <m/>
    <m/>
    <m/>
    <m/>
    <n v="37.333333333333336"/>
    <m/>
    <m/>
    <m/>
    <m/>
    <m/>
    <m/>
    <m/>
    <m/>
    <n v="100"/>
    <n v="100"/>
    <s v="1 PG"/>
  </r>
  <r>
    <n v="482"/>
    <s v="VIETNAM"/>
    <x v="1"/>
    <x v="0"/>
    <x v="4"/>
    <x v="8"/>
    <x v="6"/>
    <x v="1"/>
    <x v="8"/>
    <x v="141"/>
    <x v="1"/>
    <n v="1250"/>
    <n v="350"/>
    <m/>
    <n v="288"/>
    <n v="84"/>
    <m/>
    <n v="23"/>
    <n v="30.799999999999997"/>
    <n v="0"/>
    <n v="12.25"/>
    <n v="0.53260869565217395"/>
    <n v="0.24"/>
    <m/>
    <n v="0.11408730158730158"/>
    <n v="320"/>
    <n v="0.65"/>
    <m/>
    <m/>
    <m/>
    <m/>
    <m/>
    <m/>
    <n v="10"/>
    <n v="4"/>
    <n v="2"/>
    <n v="1"/>
    <m/>
    <m/>
    <m/>
    <m/>
    <m/>
    <n v="100"/>
    <n v="100"/>
    <s v="1 PG"/>
  </r>
  <r>
    <n v="483"/>
    <s v="VIETNAM"/>
    <x v="1"/>
    <x v="0"/>
    <x v="4"/>
    <x v="8"/>
    <x v="6"/>
    <x v="1"/>
    <x v="25"/>
    <x v="142"/>
    <x v="1"/>
    <n v="1250"/>
    <n v="350"/>
    <m/>
    <n v="304"/>
    <n v="84"/>
    <m/>
    <n v="24"/>
    <n v="30.799999999999997"/>
    <n v="0"/>
    <n v="15.333333333333334"/>
    <n v="0.63888888888888895"/>
    <n v="0.24"/>
    <m/>
    <n v="0.11278195488721805"/>
    <n v="414"/>
    <n v="0.65"/>
    <m/>
    <m/>
    <m/>
    <m/>
    <m/>
    <m/>
    <n v="15.333333333333334"/>
    <m/>
    <m/>
    <m/>
    <m/>
    <m/>
    <m/>
    <m/>
    <m/>
    <n v="100"/>
    <n v="100"/>
    <s v="1 PG"/>
  </r>
  <r>
    <n v="484"/>
    <s v="VIETNAM"/>
    <x v="1"/>
    <x v="0"/>
    <x v="4"/>
    <x v="8"/>
    <x v="6"/>
    <x v="1"/>
    <x v="18"/>
    <x v="143"/>
    <x v="1"/>
    <n v="1251"/>
    <n v="350"/>
    <m/>
    <n v="320"/>
    <n v="84"/>
    <m/>
    <n v="7"/>
    <n v="30.799999999999997"/>
    <n v="0"/>
    <n v="2.875"/>
    <n v="0.4107142857142857"/>
    <n v="0.24"/>
    <m/>
    <n v="3.125E-2"/>
    <n v="345"/>
    <n v="0.65"/>
    <m/>
    <m/>
    <m/>
    <m/>
    <m/>
    <m/>
    <n v="0"/>
    <n v="1"/>
    <n v="3"/>
    <n v="3"/>
    <m/>
    <m/>
    <m/>
    <m/>
    <m/>
    <n v="100"/>
    <n v="100"/>
    <s v="1 PG"/>
  </r>
  <r>
    <n v="485"/>
    <s v="VIETNAM"/>
    <x v="1"/>
    <x v="0"/>
    <x v="4"/>
    <x v="8"/>
    <x v="7"/>
    <x v="0"/>
    <x v="5"/>
    <x v="120"/>
    <x v="0"/>
    <n v="1000"/>
    <n v="280"/>
    <m/>
    <n v="320"/>
    <n v="112"/>
    <n v="2"/>
    <n v="72"/>
    <n v="74.199999999999989"/>
    <n v="1.3333333333333335"/>
    <n v="49.583333333333336"/>
    <n v="0.68806306306306309"/>
    <n v="0.4"/>
    <m/>
    <n v="0.33035714285714285"/>
    <n v="545"/>
    <n v="0.7"/>
    <n v="0.83333333333333337"/>
    <n v="2"/>
    <m/>
    <m/>
    <m/>
    <m/>
    <n v="48.833333333333336"/>
    <n v="1"/>
    <m/>
    <n v="1"/>
    <m/>
    <m/>
    <m/>
    <m/>
    <m/>
    <n v="100"/>
    <n v="100"/>
    <s v="1 PG"/>
  </r>
  <r>
    <n v="486"/>
    <s v="VIETNAM"/>
    <x v="1"/>
    <x v="0"/>
    <x v="4"/>
    <x v="8"/>
    <x v="7"/>
    <x v="0"/>
    <x v="7"/>
    <x v="63"/>
    <x v="0"/>
    <n v="1000"/>
    <n v="280"/>
    <m/>
    <n v="272"/>
    <n v="112"/>
    <m/>
    <n v="49"/>
    <n v="74.199999999999989"/>
    <n v="0"/>
    <n v="29.833333333333332"/>
    <n v="0.608843537414966"/>
    <n v="0.4"/>
    <m/>
    <n v="0.25735294117647062"/>
    <n v="360"/>
    <n v="0.65"/>
    <m/>
    <m/>
    <m/>
    <m/>
    <m/>
    <m/>
    <n v="29.833333333333332"/>
    <m/>
    <m/>
    <m/>
    <m/>
    <m/>
    <m/>
    <m/>
    <m/>
    <n v="100"/>
    <n v="100"/>
    <s v="1 PG"/>
  </r>
  <r>
    <n v="487"/>
    <s v="VIETNAM"/>
    <x v="1"/>
    <x v="0"/>
    <x v="4"/>
    <x v="8"/>
    <x v="7"/>
    <x v="1"/>
    <x v="8"/>
    <x v="64"/>
    <x v="0"/>
    <n v="1000"/>
    <n v="280"/>
    <m/>
    <n v="224"/>
    <n v="67.199999999999989"/>
    <m/>
    <n v="20"/>
    <n v="24.5"/>
    <n v="0"/>
    <n v="10.083333333333334"/>
    <n v="0.50416666666666665"/>
    <n v="0.24"/>
    <m/>
    <n v="0.12755102040816327"/>
    <n v="226"/>
    <n v="0.65"/>
    <m/>
    <m/>
    <m/>
    <m/>
    <m/>
    <m/>
    <n v="8.3333333333333339"/>
    <n v="3"/>
    <m/>
    <n v="2"/>
    <m/>
    <m/>
    <m/>
    <m/>
    <m/>
    <n v="100"/>
    <n v="100"/>
    <s v="1 PG"/>
  </r>
  <r>
    <n v="488"/>
    <s v="VIETNAM"/>
    <x v="1"/>
    <x v="0"/>
    <x v="4"/>
    <x v="8"/>
    <x v="7"/>
    <x v="1"/>
    <x v="8"/>
    <x v="65"/>
    <x v="0"/>
    <n v="1000"/>
    <n v="280"/>
    <m/>
    <n v="224"/>
    <n v="67.199999999999989"/>
    <m/>
    <n v="22"/>
    <n v="24.5"/>
    <n v="0"/>
    <n v="12.375"/>
    <n v="0.5625"/>
    <n v="0.24"/>
    <m/>
    <n v="0.14030612244897961"/>
    <n v="240"/>
    <n v="0.65"/>
    <m/>
    <m/>
    <m/>
    <m/>
    <m/>
    <m/>
    <n v="10"/>
    <n v="2"/>
    <n v="1"/>
    <n v="3"/>
    <m/>
    <m/>
    <m/>
    <m/>
    <m/>
    <n v="100"/>
    <n v="100"/>
    <s v="1 PG"/>
  </r>
  <r>
    <n v="489"/>
    <s v="VIETNAM"/>
    <x v="1"/>
    <x v="0"/>
    <x v="4"/>
    <x v="8"/>
    <x v="7"/>
    <x v="1"/>
    <x v="8"/>
    <x v="66"/>
    <x v="0"/>
    <n v="1000"/>
    <n v="280"/>
    <m/>
    <n v="224"/>
    <n v="67.199999999999989"/>
    <m/>
    <n v="23"/>
    <n v="24.5"/>
    <n v="0"/>
    <n v="12"/>
    <n v="0.52173913043478259"/>
    <n v="0.24"/>
    <m/>
    <n v="0.14668367346938777"/>
    <n v="249"/>
    <n v="0.65"/>
    <m/>
    <m/>
    <m/>
    <m/>
    <m/>
    <m/>
    <n v="10"/>
    <n v="6"/>
    <m/>
    <n v="1"/>
    <m/>
    <m/>
    <m/>
    <m/>
    <m/>
    <n v="100"/>
    <n v="100"/>
    <s v="1 PG"/>
  </r>
  <r>
    <n v="490"/>
    <s v="VIETNAM"/>
    <x v="2"/>
    <x v="0"/>
    <x v="4"/>
    <x v="8"/>
    <x v="3"/>
    <x v="0"/>
    <x v="6"/>
    <x v="121"/>
    <x v="1"/>
    <n v="2700"/>
    <n v="567"/>
    <m/>
    <n v="676"/>
    <n v="226.79999999999998"/>
    <n v="30"/>
    <n v="86"/>
    <n v="149.79999999999998"/>
    <n v="29.928571428571427"/>
    <n v="81"/>
    <n v="0.95628078817733997"/>
    <n v="0.4"/>
    <m/>
    <n v="0.24513947590870669"/>
    <n v="690"/>
    <n v="0.7"/>
    <n v="21.428571428571427"/>
    <m/>
    <m/>
    <n v="17"/>
    <m/>
    <m/>
    <n v="64"/>
    <n v="22"/>
    <m/>
    <n v="23"/>
    <m/>
    <m/>
    <m/>
    <m/>
    <m/>
    <n v="100"/>
    <n v="100"/>
    <s v="2 PGs"/>
  </r>
  <r>
    <n v="491"/>
    <s v="VIETNAM"/>
    <x v="2"/>
    <x v="0"/>
    <x v="4"/>
    <x v="8"/>
    <x v="0"/>
    <x v="0"/>
    <x v="6"/>
    <x v="25"/>
    <x v="0"/>
    <n v="1200"/>
    <n v="336"/>
    <m/>
    <n v="640"/>
    <n v="96"/>
    <n v="17"/>
    <n v="89"/>
    <n v="63"/>
    <n v="14.714285714285714"/>
    <n v="81.714285714285708"/>
    <n v="0.90970350404312661"/>
    <n v="0.4"/>
    <m/>
    <n v="0.23660714285714285"/>
    <n v="653"/>
    <n v="0.7"/>
    <n v="14.714285714285714"/>
    <m/>
    <m/>
    <m/>
    <m/>
    <m/>
    <n v="81.714285714285708"/>
    <m/>
    <m/>
    <m/>
    <m/>
    <m/>
    <m/>
    <m/>
    <m/>
    <n v="100"/>
    <n v="100"/>
    <s v="2 PGs"/>
  </r>
  <r>
    <n v="492"/>
    <s v="VIETNAM"/>
    <x v="2"/>
    <x v="0"/>
    <x v="4"/>
    <x v="8"/>
    <x v="0"/>
    <x v="0"/>
    <x v="6"/>
    <x v="26"/>
    <x v="0"/>
    <n v="1200"/>
    <n v="336"/>
    <m/>
    <n v="324"/>
    <n v="96"/>
    <n v="22"/>
    <n v="70"/>
    <n v="63"/>
    <n v="20.714285714285715"/>
    <n v="69.142857142857139"/>
    <n v="0.97670807453416153"/>
    <n v="0.4"/>
    <m/>
    <n v="0.40564373897707234"/>
    <n v="600"/>
    <n v="0.7"/>
    <n v="20.714285714285715"/>
    <m/>
    <m/>
    <m/>
    <m/>
    <m/>
    <n v="69.142857142857139"/>
    <m/>
    <m/>
    <m/>
    <m/>
    <m/>
    <m/>
    <m/>
    <m/>
    <n v="100"/>
    <n v="100"/>
    <s v="2 PGs"/>
  </r>
  <r>
    <n v="493"/>
    <s v="VIETNAM"/>
    <x v="2"/>
    <x v="0"/>
    <x v="4"/>
    <x v="8"/>
    <x v="0"/>
    <x v="0"/>
    <x v="6"/>
    <x v="67"/>
    <x v="0"/>
    <n v="1200"/>
    <n v="336"/>
    <m/>
    <n v="352"/>
    <n v="96"/>
    <n v="16"/>
    <n v="71"/>
    <n v="63"/>
    <n v="12.571428571428571"/>
    <n v="59.214285714285715"/>
    <n v="0.82512315270935965"/>
    <n v="0.4"/>
    <m/>
    <n v="0.35308441558441561"/>
    <n v="443"/>
    <n v="0.6"/>
    <n v="10.571428571428571"/>
    <n v="2"/>
    <m/>
    <n v="3"/>
    <m/>
    <m/>
    <n v="56.714285714285715"/>
    <n v="3"/>
    <n v="2"/>
    <n v="2"/>
    <m/>
    <m/>
    <m/>
    <m/>
    <m/>
    <n v="100"/>
    <n v="100"/>
    <s v="2 PGs"/>
  </r>
  <r>
    <n v="494"/>
    <s v="VIETNAM"/>
    <x v="2"/>
    <x v="0"/>
    <x v="4"/>
    <x v="8"/>
    <x v="0"/>
    <x v="0"/>
    <x v="6"/>
    <x v="27"/>
    <x v="0"/>
    <n v="1200"/>
    <n v="336"/>
    <m/>
    <n v="284"/>
    <n v="96"/>
    <n v="28"/>
    <n v="40"/>
    <n v="63"/>
    <n v="19.553571428571427"/>
    <n v="34.392857142857139"/>
    <n v="0.79332983193277307"/>
    <n v="0.4"/>
    <m/>
    <n v="0.34205231388329982"/>
    <n v="306"/>
    <n v="0.6"/>
    <n v="17.428571428571427"/>
    <n v="4"/>
    <n v="3"/>
    <m/>
    <m/>
    <m/>
    <n v="31.142857142857142"/>
    <n v="6"/>
    <n v="2"/>
    <n v="2"/>
    <m/>
    <m/>
    <m/>
    <m/>
    <m/>
    <n v="100"/>
    <n v="100"/>
    <s v="2 PGs"/>
  </r>
  <r>
    <n v="495"/>
    <s v="VIETNAM"/>
    <x v="2"/>
    <x v="0"/>
    <x v="4"/>
    <x v="8"/>
    <x v="0"/>
    <x v="0"/>
    <x v="6"/>
    <x v="28"/>
    <x v="0"/>
    <n v="1200"/>
    <n v="336"/>
    <m/>
    <n v="352"/>
    <n v="96"/>
    <n v="28"/>
    <n v="69"/>
    <n v="63"/>
    <n v="18.660714285714285"/>
    <n v="63.267857142857146"/>
    <n v="0.84462444771723122"/>
    <n v="0.4"/>
    <m/>
    <n v="0.39366883116883122"/>
    <n v="318"/>
    <n v="0.65"/>
    <n v="15.285714285714286"/>
    <n v="2"/>
    <n v="1"/>
    <n v="5"/>
    <m/>
    <m/>
    <n v="59.142857142857146"/>
    <n v="3"/>
    <n v="1"/>
    <n v="6"/>
    <m/>
    <m/>
    <m/>
    <m/>
    <m/>
    <n v="100"/>
    <n v="100"/>
    <s v="2 PGs"/>
  </r>
  <r>
    <n v="496"/>
    <s v="VIETNAM"/>
    <x v="2"/>
    <x v="0"/>
    <x v="4"/>
    <x v="8"/>
    <x v="0"/>
    <x v="0"/>
    <x v="6"/>
    <x v="68"/>
    <x v="0"/>
    <n v="1200"/>
    <n v="336"/>
    <m/>
    <n v="112"/>
    <n v="96"/>
    <n v="4"/>
    <n v="14"/>
    <n v="63"/>
    <n v="1.4285714285714286"/>
    <n v="34"/>
    <n v="1.9682539682539684"/>
    <n v="0.4"/>
    <m/>
    <n v="0.22959183673469391"/>
    <n v="179"/>
    <n v="0.6"/>
    <n v="1.4285714285714286"/>
    <m/>
    <m/>
    <m/>
    <m/>
    <m/>
    <n v="34"/>
    <m/>
    <m/>
    <m/>
    <m/>
    <m/>
    <m/>
    <m/>
    <m/>
    <n v="100"/>
    <n v="100"/>
    <s v="1 PG"/>
  </r>
  <r>
    <n v="497"/>
    <s v="VIETNAM"/>
    <x v="2"/>
    <x v="0"/>
    <x v="4"/>
    <x v="8"/>
    <x v="0"/>
    <x v="0"/>
    <x v="6"/>
    <x v="69"/>
    <x v="0"/>
    <n v="1200"/>
    <n v="336"/>
    <m/>
    <n v="208"/>
    <n v="96"/>
    <n v="3"/>
    <n v="23"/>
    <n v="63"/>
    <n v="1"/>
    <n v="28.928571428571427"/>
    <n v="1.151098901098901"/>
    <n v="0.4"/>
    <m/>
    <n v="0.17857142857142858"/>
    <n v="210"/>
    <n v="0.6"/>
    <n v="1"/>
    <m/>
    <m/>
    <m/>
    <m/>
    <m/>
    <n v="27.428571428571427"/>
    <m/>
    <m/>
    <n v="3"/>
    <m/>
    <m/>
    <m/>
    <m/>
    <m/>
    <n v="100"/>
    <n v="100"/>
    <s v="1 PG"/>
  </r>
  <r>
    <n v="498"/>
    <s v="VIETNAM"/>
    <x v="2"/>
    <x v="0"/>
    <x v="4"/>
    <x v="8"/>
    <x v="6"/>
    <x v="0"/>
    <x v="6"/>
    <x v="79"/>
    <x v="1"/>
    <n v="1250"/>
    <n v="350"/>
    <m/>
    <n v="450"/>
    <n v="100"/>
    <n v="7"/>
    <n v="82"/>
    <n v="66"/>
    <n v="5.3571428571428568"/>
    <n v="61.535714285714285"/>
    <n v="0.7516051364365971"/>
    <n v="0.4"/>
    <m/>
    <n v="0.28253968253968254"/>
    <n v="447"/>
    <n v="0.65"/>
    <n v="4.8571428571428568"/>
    <m/>
    <m/>
    <n v="1"/>
    <m/>
    <m/>
    <n v="55.285714285714285"/>
    <m/>
    <n v="10"/>
    <n v="5"/>
    <m/>
    <m/>
    <m/>
    <m/>
    <m/>
    <n v="100"/>
    <n v="100"/>
    <s v="2 PGs"/>
  </r>
  <r>
    <n v="499"/>
    <s v="VIETNAM"/>
    <x v="2"/>
    <x v="0"/>
    <x v="4"/>
    <x v="8"/>
    <x v="6"/>
    <x v="0"/>
    <x v="6"/>
    <x v="80"/>
    <x v="1"/>
    <n v="1250"/>
    <n v="350"/>
    <m/>
    <n v="352"/>
    <n v="100"/>
    <n v="2"/>
    <n v="43"/>
    <n v="66"/>
    <n v="2.1428571428571428"/>
    <n v="29.357142857142858"/>
    <n v="0.7"/>
    <n v="0.4"/>
    <m/>
    <n v="0.18262987012987014"/>
    <n v="380"/>
    <n v="0.6"/>
    <n v="2.1428571428571428"/>
    <m/>
    <m/>
    <m/>
    <m/>
    <m/>
    <n v="28.857142857142858"/>
    <m/>
    <m/>
    <n v="1"/>
    <m/>
    <m/>
    <m/>
    <m/>
    <m/>
    <n v="100"/>
    <n v="100"/>
    <s v="2 PGs"/>
  </r>
  <r>
    <n v="500"/>
    <s v="VIETNAM"/>
    <x v="2"/>
    <x v="0"/>
    <x v="4"/>
    <x v="8"/>
    <x v="6"/>
    <x v="0"/>
    <x v="6"/>
    <x v="81"/>
    <x v="1"/>
    <n v="1250"/>
    <n v="350"/>
    <m/>
    <n v="176"/>
    <n v="100"/>
    <n v="4"/>
    <n v="37"/>
    <n v="66"/>
    <n v="2.5357142857142856"/>
    <n v="38.5"/>
    <n v="1.0008710801393728"/>
    <n v="0.4"/>
    <m/>
    <n v="0.33279220779220781"/>
    <n v="196"/>
    <n v="0.6"/>
    <n v="2.2857142857142856"/>
    <n v="1"/>
    <m/>
    <m/>
    <m/>
    <m/>
    <n v="34"/>
    <n v="4"/>
    <m/>
    <n v="7"/>
    <m/>
    <m/>
    <m/>
    <m/>
    <m/>
    <n v="100"/>
    <n v="100"/>
    <s v="1 PG"/>
  </r>
  <r>
    <n v="501"/>
    <s v="VIETNAM"/>
    <x v="2"/>
    <x v="0"/>
    <x v="4"/>
    <x v="8"/>
    <x v="6"/>
    <x v="1"/>
    <x v="6"/>
    <x v="144"/>
    <x v="1"/>
    <n v="1250"/>
    <n v="350"/>
    <m/>
    <n v="176"/>
    <n v="60"/>
    <n v="15"/>
    <n v="32"/>
    <n v="22"/>
    <n v="16.392857142857142"/>
    <n v="35.571428571428569"/>
    <n v="1.1056231003039512"/>
    <n v="0.4"/>
    <m/>
    <n v="0.38149350649350655"/>
    <n v="213"/>
    <n v="0.6"/>
    <n v="16.142857142857142"/>
    <n v="1"/>
    <m/>
    <m/>
    <m/>
    <m/>
    <n v="34.571428571428569"/>
    <n v="2"/>
    <m/>
    <n v="1"/>
    <m/>
    <m/>
    <m/>
    <m/>
    <m/>
    <n v="100"/>
    <n v="100"/>
    <s v="1 PG"/>
  </r>
  <r>
    <n v="502"/>
    <s v="VIETNAM"/>
    <x v="2"/>
    <x v="0"/>
    <x v="4"/>
    <x v="8"/>
    <x v="7"/>
    <x v="0"/>
    <x v="6"/>
    <x v="83"/>
    <x v="0"/>
    <n v="1000"/>
    <n v="280"/>
    <m/>
    <n v="160"/>
    <n v="80"/>
    <m/>
    <n v="30"/>
    <n v="22"/>
    <n v="0"/>
    <n v="26.571428571428573"/>
    <n v="0.88571428571428579"/>
    <n v="0.4"/>
    <m/>
    <n v="0.26785714285714285"/>
    <n v="195"/>
    <n v="0.6"/>
    <m/>
    <m/>
    <m/>
    <m/>
    <m/>
    <m/>
    <n v="26.571428571428573"/>
    <m/>
    <m/>
    <m/>
    <m/>
    <m/>
    <m/>
    <m/>
    <m/>
    <n v="100"/>
    <n v="100"/>
    <s v="1 PG"/>
  </r>
  <r>
    <n v="503"/>
    <s v="VIETNAM"/>
    <x v="2"/>
    <x v="0"/>
    <x v="4"/>
    <x v="8"/>
    <x v="7"/>
    <x v="0"/>
    <x v="6"/>
    <x v="125"/>
    <x v="0"/>
    <n v="1000"/>
    <n v="280"/>
    <m/>
    <n v="190"/>
    <n v="80"/>
    <m/>
    <n v="28"/>
    <n v="52.5"/>
    <n v="0"/>
    <n v="30.571428571428573"/>
    <n v="1.0918367346938775"/>
    <n v="0.4"/>
    <m/>
    <n v="0.21052631578947367"/>
    <n v="220"/>
    <n v="0.6"/>
    <m/>
    <m/>
    <m/>
    <m/>
    <m/>
    <m/>
    <n v="28.571428571428573"/>
    <m/>
    <m/>
    <n v="4"/>
    <m/>
    <m/>
    <m/>
    <m/>
    <m/>
    <n v="100"/>
    <n v="100"/>
    <s v="1 PG"/>
  </r>
  <r>
    <n v="504"/>
    <s v="VIETNAM"/>
    <x v="2"/>
    <x v="0"/>
    <x v="4"/>
    <x v="8"/>
    <x v="7"/>
    <x v="0"/>
    <x v="6"/>
    <x v="84"/>
    <x v="0"/>
    <n v="1000"/>
    <n v="280"/>
    <m/>
    <n v="160"/>
    <n v="80"/>
    <n v="3"/>
    <n v="32"/>
    <n v="52.5"/>
    <n v="1.9642857142857142"/>
    <n v="37.285714285714285"/>
    <n v="1.1214285714285714"/>
    <n v="0.4"/>
    <m/>
    <n v="0.3125"/>
    <n v="201"/>
    <n v="0.6"/>
    <n v="1.7142857142857142"/>
    <n v="1"/>
    <m/>
    <m/>
    <m/>
    <m/>
    <n v="37.285714285714285"/>
    <m/>
    <m/>
    <m/>
    <m/>
    <m/>
    <m/>
    <m/>
    <m/>
    <n v="100"/>
    <n v="100"/>
    <s v="1 PG"/>
  </r>
  <r>
    <n v="505"/>
    <s v="VIETNAM"/>
    <x v="2"/>
    <x v="0"/>
    <x v="4"/>
    <x v="8"/>
    <x v="7"/>
    <x v="0"/>
    <x v="6"/>
    <x v="126"/>
    <x v="0"/>
    <n v="1000"/>
    <n v="280"/>
    <m/>
    <n v="250"/>
    <n v="80"/>
    <n v="25"/>
    <n v="75"/>
    <n v="52.5"/>
    <n v="13.142857142857142"/>
    <n v="44.142857142857146"/>
    <n v="0.57285714285714295"/>
    <n v="0.4"/>
    <m/>
    <n v="0.5714285714285714"/>
    <n v="273"/>
    <n v="0.6"/>
    <n v="13.142857142857142"/>
    <m/>
    <m/>
    <m/>
    <m/>
    <m/>
    <n v="44.142857142857146"/>
    <m/>
    <m/>
    <m/>
    <m/>
    <m/>
    <m/>
    <m/>
    <m/>
    <n v="100"/>
    <n v="100"/>
    <s v="2 PGs"/>
  </r>
  <r>
    <n v="506"/>
    <s v="VIETNAM"/>
    <x v="2"/>
    <x v="0"/>
    <x v="4"/>
    <x v="8"/>
    <x v="7"/>
    <x v="0"/>
    <x v="6"/>
    <x v="127"/>
    <x v="0"/>
    <n v="1000"/>
    <n v="280"/>
    <m/>
    <n v="160"/>
    <n v="80"/>
    <m/>
    <n v="30"/>
    <n v="52.5"/>
    <n v="0"/>
    <n v="24.392857142857142"/>
    <n v="0.81309523809523809"/>
    <n v="0.4"/>
    <m/>
    <n v="0.26785714285714285"/>
    <n v="191"/>
    <n v="0.6"/>
    <m/>
    <m/>
    <m/>
    <m/>
    <m/>
    <m/>
    <n v="23.142857142857142"/>
    <n v="1"/>
    <m/>
    <n v="2"/>
    <m/>
    <m/>
    <m/>
    <m/>
    <m/>
    <n v="100"/>
    <n v="100"/>
    <s v="2 PGs"/>
  </r>
  <r>
    <n v="507"/>
    <s v="VIETNAM"/>
    <x v="2"/>
    <x v="0"/>
    <x v="4"/>
    <x v="8"/>
    <x v="7"/>
    <x v="0"/>
    <x v="6"/>
    <x v="128"/>
    <x v="0"/>
    <n v="1000"/>
    <n v="280"/>
    <m/>
    <n v="210"/>
    <n v="80"/>
    <n v="2"/>
    <n v="18"/>
    <n v="52.5"/>
    <n v="2"/>
    <n v="20.642857142857142"/>
    <n v="1.1321428571428571"/>
    <n v="0.4"/>
    <m/>
    <n v="0.1360544217687075"/>
    <n v="226"/>
    <n v="0.6"/>
    <n v="2"/>
    <m/>
    <m/>
    <m/>
    <m/>
    <m/>
    <n v="20.142857142857142"/>
    <m/>
    <m/>
    <n v="1"/>
    <m/>
    <m/>
    <m/>
    <m/>
    <m/>
    <n v="100"/>
    <n v="100"/>
    <s v="2 PGs"/>
  </r>
  <r>
    <n v="508"/>
    <s v="VIETNAM"/>
    <x v="2"/>
    <x v="0"/>
    <x v="4"/>
    <x v="8"/>
    <x v="7"/>
    <x v="0"/>
    <x v="6"/>
    <x v="129"/>
    <x v="0"/>
    <n v="1000"/>
    <n v="280"/>
    <m/>
    <n v="128"/>
    <n v="80"/>
    <m/>
    <n v="32"/>
    <n v="52.5"/>
    <n v="0"/>
    <n v="28.285714285714285"/>
    <n v="0.8839285714285714"/>
    <n v="0.4"/>
    <m/>
    <n v="0.35714285714285715"/>
    <n v="161"/>
    <n v="0.6"/>
    <m/>
    <m/>
    <m/>
    <m/>
    <m/>
    <m/>
    <n v="28.285714285714285"/>
    <m/>
    <m/>
    <m/>
    <m/>
    <m/>
    <m/>
    <m/>
    <m/>
    <n v="100"/>
    <n v="100"/>
    <s v="2 PGs"/>
  </r>
  <r>
    <n v="509"/>
    <s v="VIETNAM"/>
    <x v="2"/>
    <x v="0"/>
    <x v="4"/>
    <x v="8"/>
    <x v="7"/>
    <x v="0"/>
    <x v="6"/>
    <x v="85"/>
    <x v="0"/>
    <n v="1000"/>
    <n v="280"/>
    <m/>
    <n v="256"/>
    <n v="80"/>
    <m/>
    <n v="72"/>
    <n v="52.5"/>
    <n v="0"/>
    <n v="65.571428571428569"/>
    <n v="0.9107142857142857"/>
    <n v="0.4"/>
    <m/>
    <n v="0.4017857142857143"/>
    <n v="324"/>
    <n v="0.65"/>
    <m/>
    <m/>
    <m/>
    <m/>
    <m/>
    <m/>
    <n v="65.571428571428569"/>
    <m/>
    <m/>
    <m/>
    <m/>
    <m/>
    <m/>
    <m/>
    <m/>
    <n v="100"/>
    <n v="100"/>
    <s v="2 PGs"/>
  </r>
  <r>
    <n v="510"/>
    <s v="VIETNAM"/>
    <x v="2"/>
    <x v="0"/>
    <x v="4"/>
    <x v="8"/>
    <x v="7"/>
    <x v="0"/>
    <x v="6"/>
    <x v="86"/>
    <x v="0"/>
    <n v="1000"/>
    <n v="280"/>
    <m/>
    <n v="272"/>
    <n v="80"/>
    <m/>
    <n v="61"/>
    <n v="52.5"/>
    <n v="0"/>
    <n v="61.178571428571431"/>
    <n v="1.0029274004683841"/>
    <n v="0.4"/>
    <m/>
    <n v="0.32037815126050423"/>
    <n v="356"/>
    <n v="0.65"/>
    <m/>
    <m/>
    <m/>
    <m/>
    <m/>
    <m/>
    <n v="59.428571428571431"/>
    <m/>
    <m/>
    <n v="2"/>
    <n v="1"/>
    <m/>
    <m/>
    <m/>
    <m/>
    <n v="100"/>
    <n v="100"/>
    <s v="2 PGs"/>
  </r>
  <r>
    <n v="511"/>
    <s v="VIETNAM"/>
    <x v="2"/>
    <x v="0"/>
    <x v="4"/>
    <x v="8"/>
    <x v="7"/>
    <x v="0"/>
    <x v="6"/>
    <x v="87"/>
    <x v="0"/>
    <n v="1000"/>
    <n v="280"/>
    <m/>
    <n v="210"/>
    <n v="80"/>
    <m/>
    <n v="70"/>
    <n v="52.5"/>
    <n v="0"/>
    <n v="63.142857142857146"/>
    <n v="0.90204081632653066"/>
    <n v="0.4"/>
    <m/>
    <n v="0.47619047619047616"/>
    <n v="295"/>
    <n v="0.65"/>
    <m/>
    <m/>
    <m/>
    <m/>
    <m/>
    <m/>
    <n v="63.142857142857146"/>
    <m/>
    <m/>
    <m/>
    <m/>
    <m/>
    <m/>
    <m/>
    <m/>
    <n v="100"/>
    <n v="100"/>
    <s v="2 PGs"/>
  </r>
  <r>
    <n v="512"/>
    <s v="VIETNAM"/>
    <x v="2"/>
    <x v="0"/>
    <x v="4"/>
    <x v="8"/>
    <x v="7"/>
    <x v="0"/>
    <x v="6"/>
    <x v="88"/>
    <x v="0"/>
    <n v="1000"/>
    <n v="280"/>
    <m/>
    <n v="452"/>
    <n v="80"/>
    <m/>
    <n v="83"/>
    <n v="52.5"/>
    <n v="0"/>
    <n v="61.928571428571431"/>
    <n v="0.74612736660929435"/>
    <n v="0.4"/>
    <m/>
    <n v="0.26232616940581543"/>
    <n v="575"/>
    <n v="0.7"/>
    <m/>
    <m/>
    <m/>
    <m/>
    <m/>
    <m/>
    <n v="57.428571428571431"/>
    <m/>
    <m/>
    <m/>
    <n v="6"/>
    <m/>
    <m/>
    <m/>
    <m/>
    <n v="100"/>
    <n v="100"/>
    <s v="2 PGs"/>
  </r>
  <r>
    <n v="513"/>
    <s v="VIETNAM"/>
    <x v="2"/>
    <x v="0"/>
    <x v="4"/>
    <x v="8"/>
    <x v="7"/>
    <x v="0"/>
    <x v="6"/>
    <x v="89"/>
    <x v="0"/>
    <n v="1000"/>
    <n v="280"/>
    <m/>
    <n v="420"/>
    <n v="80"/>
    <n v="8"/>
    <n v="102"/>
    <n v="52.5"/>
    <n v="6.1785714285714288"/>
    <n v="98.928571428571431"/>
    <n v="0.95551948051948055"/>
    <n v="0.4"/>
    <m/>
    <n v="0.37414965986394561"/>
    <n v="548"/>
    <n v="0.7"/>
    <n v="5.4285714285714288"/>
    <n v="1"/>
    <m/>
    <n v="1"/>
    <m/>
    <m/>
    <n v="98.428571428571431"/>
    <m/>
    <m/>
    <n v="1"/>
    <m/>
    <m/>
    <m/>
    <m/>
    <m/>
    <n v="100"/>
    <n v="100"/>
    <s v="2 PGs"/>
  </r>
  <r>
    <n v="514"/>
    <s v="VIETNAM"/>
    <x v="2"/>
    <x v="0"/>
    <x v="4"/>
    <x v="8"/>
    <x v="7"/>
    <x v="0"/>
    <x v="6"/>
    <x v="90"/>
    <x v="0"/>
    <n v="1000"/>
    <n v="280"/>
    <m/>
    <n v="260"/>
    <n v="80"/>
    <n v="10"/>
    <n v="44"/>
    <n v="52.5"/>
    <n v="4.8571428571428577"/>
    <n v="38.071428571428569"/>
    <n v="0.794973544973545"/>
    <n v="0.4"/>
    <m/>
    <n v="0.2967032967032967"/>
    <n v="327"/>
    <n v="0.6"/>
    <n v="3.8571428571428572"/>
    <m/>
    <m/>
    <n v="2"/>
    <m/>
    <m/>
    <n v="30.571428571428573"/>
    <n v="2"/>
    <m/>
    <n v="14"/>
    <m/>
    <m/>
    <m/>
    <m/>
    <m/>
    <n v="100"/>
    <n v="100"/>
    <s v="1 PG"/>
  </r>
  <r>
    <n v="515"/>
    <s v="VIETNAM"/>
    <x v="2"/>
    <x v="0"/>
    <x v="4"/>
    <x v="8"/>
    <x v="7"/>
    <x v="0"/>
    <x v="6"/>
    <x v="130"/>
    <x v="0"/>
    <n v="1000"/>
    <n v="280"/>
    <m/>
    <n v="231"/>
    <n v="80"/>
    <n v="1"/>
    <n v="42"/>
    <n v="52.5"/>
    <n v="0.7142857142857143"/>
    <n v="30"/>
    <n v="0.7142857142857143"/>
    <n v="0.4"/>
    <m/>
    <n v="0.26592455163883738"/>
    <n v="259"/>
    <n v="0.6"/>
    <n v="0.7142857142857143"/>
    <m/>
    <m/>
    <m/>
    <m/>
    <m/>
    <n v="30"/>
    <m/>
    <m/>
    <m/>
    <m/>
    <m/>
    <m/>
    <m/>
    <m/>
    <n v="100"/>
    <n v="100"/>
    <s v="2 PGs"/>
  </r>
  <r>
    <n v="516"/>
    <s v="VIETNAM"/>
    <x v="2"/>
    <x v="0"/>
    <x v="4"/>
    <x v="8"/>
    <x v="7"/>
    <x v="0"/>
    <x v="6"/>
    <x v="91"/>
    <x v="0"/>
    <n v="1000"/>
    <n v="280"/>
    <m/>
    <n v="114"/>
    <n v="80"/>
    <n v="1"/>
    <n v="31"/>
    <n v="52.5"/>
    <n v="1"/>
    <n v="28.607142857142858"/>
    <n v="0.9252232142857143"/>
    <n v="0.4"/>
    <m/>
    <n v="0.40100250626566419"/>
    <n v="144"/>
    <n v="0.6"/>
    <n v="1"/>
    <m/>
    <m/>
    <m/>
    <m/>
    <m/>
    <n v="26.857142857142858"/>
    <m/>
    <n v="2"/>
    <n v="2"/>
    <m/>
    <m/>
    <m/>
    <m/>
    <m/>
    <n v="100"/>
    <n v="100"/>
    <s v="1 PG"/>
  </r>
  <r>
    <n v="517"/>
    <s v="VIETNAM"/>
    <x v="2"/>
    <x v="0"/>
    <x v="4"/>
    <x v="8"/>
    <x v="7"/>
    <x v="0"/>
    <x v="6"/>
    <x v="131"/>
    <x v="0"/>
    <n v="1000"/>
    <n v="280"/>
    <m/>
    <n v="160"/>
    <n v="80"/>
    <n v="19"/>
    <n v="72"/>
    <n v="52.5"/>
    <n v="11.714285714285714"/>
    <n v="52.767857142857146"/>
    <n v="0.70859497645211933"/>
    <n v="0.4"/>
    <m/>
    <n v="0.8125"/>
    <n v="275"/>
    <n v="0.6"/>
    <n v="11.714285714285714"/>
    <m/>
    <m/>
    <m/>
    <m/>
    <m/>
    <n v="42.142857142857146"/>
    <n v="8"/>
    <n v="7"/>
    <n v="12"/>
    <m/>
    <m/>
    <m/>
    <m/>
    <m/>
    <n v="100"/>
    <n v="100"/>
    <s v="1 PG"/>
  </r>
  <r>
    <n v="518"/>
    <s v="VIETNAM"/>
    <x v="2"/>
    <x v="0"/>
    <x v="4"/>
    <x v="8"/>
    <x v="7"/>
    <x v="0"/>
    <x v="6"/>
    <x v="92"/>
    <x v="0"/>
    <n v="1000"/>
    <n v="280"/>
    <m/>
    <n v="256"/>
    <n v="80"/>
    <n v="9"/>
    <n v="42"/>
    <n v="52.5"/>
    <n v="3.9464285714285716"/>
    <n v="30.303571428571427"/>
    <n v="0.67156862745098034"/>
    <n v="0.4"/>
    <m/>
    <n v="0.2845982142857143"/>
    <n v="285"/>
    <n v="0.6"/>
    <n v="2.5714285714285716"/>
    <n v="1"/>
    <n v="3"/>
    <m/>
    <m/>
    <m/>
    <n v="26.428571428571427"/>
    <m/>
    <n v="5"/>
    <n v="4"/>
    <m/>
    <m/>
    <m/>
    <m/>
    <m/>
    <n v="100"/>
    <n v="100"/>
    <s v="2 PGs"/>
  </r>
  <r>
    <n v="519"/>
    <s v="VIETNAM"/>
    <x v="2"/>
    <x v="0"/>
    <x v="4"/>
    <x v="8"/>
    <x v="7"/>
    <x v="0"/>
    <x v="6"/>
    <x v="93"/>
    <x v="0"/>
    <n v="1000"/>
    <n v="280"/>
    <m/>
    <n v="176"/>
    <n v="80"/>
    <n v="7"/>
    <n v="37"/>
    <n v="52.5"/>
    <n v="4.8214285714285712"/>
    <n v="27.285714285714285"/>
    <n v="0.72970779220779214"/>
    <n v="0.4"/>
    <m/>
    <n v="0.35714285714285715"/>
    <n v="196"/>
    <n v="0.6"/>
    <n v="4.5714285714285712"/>
    <n v="1"/>
    <m/>
    <m/>
    <m/>
    <m/>
    <n v="25.285714285714285"/>
    <n v="2"/>
    <m/>
    <n v="3"/>
    <m/>
    <m/>
    <m/>
    <m/>
    <m/>
    <n v="100"/>
    <n v="100"/>
    <s v="2 PGs"/>
  </r>
  <r>
    <n v="520"/>
    <s v="VIETNAM"/>
    <x v="2"/>
    <x v="0"/>
    <x v="4"/>
    <x v="8"/>
    <x v="7"/>
    <x v="0"/>
    <x v="6"/>
    <x v="94"/>
    <x v="0"/>
    <n v="1000"/>
    <n v="280"/>
    <m/>
    <n v="189"/>
    <n v="80"/>
    <m/>
    <n v="31"/>
    <n v="52.5"/>
    <n v="0"/>
    <n v="29.857142857142858"/>
    <n v="0.96313364055299544"/>
    <n v="0.4"/>
    <m/>
    <n v="0.23431594860166291"/>
    <n v="256"/>
    <n v="0.6"/>
    <m/>
    <m/>
    <m/>
    <m/>
    <m/>
    <m/>
    <n v="29.857142857142858"/>
    <m/>
    <m/>
    <m/>
    <m/>
    <m/>
    <m/>
    <m/>
    <m/>
    <n v="100"/>
    <n v="100"/>
    <s v="2 PGs"/>
  </r>
  <r>
    <n v="521"/>
    <s v="VIETNAM"/>
    <x v="2"/>
    <x v="0"/>
    <x v="4"/>
    <x v="8"/>
    <x v="7"/>
    <x v="0"/>
    <x v="6"/>
    <x v="95"/>
    <x v="0"/>
    <n v="1000"/>
    <n v="280"/>
    <m/>
    <n v="160"/>
    <n v="80"/>
    <m/>
    <n v="30"/>
    <n v="52.5"/>
    <n v="0"/>
    <n v="24.142857142857142"/>
    <n v="0.80476190476190479"/>
    <n v="0.4"/>
    <m/>
    <n v="0.26785714285714285"/>
    <n v="200"/>
    <n v="0.6"/>
    <m/>
    <m/>
    <m/>
    <m/>
    <m/>
    <m/>
    <n v="24.142857142857142"/>
    <m/>
    <m/>
    <m/>
    <m/>
    <m/>
    <m/>
    <m/>
    <m/>
    <n v="100"/>
    <n v="100"/>
    <s v="2 PGs"/>
  </r>
  <r>
    <n v="522"/>
    <s v="VIETNAM"/>
    <x v="2"/>
    <x v="0"/>
    <x v="4"/>
    <x v="8"/>
    <x v="7"/>
    <x v="0"/>
    <x v="6"/>
    <x v="96"/>
    <x v="0"/>
    <n v="1000"/>
    <n v="280"/>
    <m/>
    <n v="208"/>
    <n v="80"/>
    <m/>
    <n v="53"/>
    <n v="52.5"/>
    <n v="0"/>
    <n v="42.928571428571431"/>
    <n v="0.8099730458221025"/>
    <n v="0.4"/>
    <m/>
    <n v="0.36401098901098905"/>
    <n v="286"/>
    <n v="0.6"/>
    <m/>
    <m/>
    <m/>
    <m/>
    <m/>
    <m/>
    <n v="39.428571428571431"/>
    <m/>
    <m/>
    <n v="2"/>
    <n v="2"/>
    <n v="1"/>
    <m/>
    <m/>
    <m/>
    <n v="100"/>
    <n v="100"/>
    <s v="2 PGs"/>
  </r>
  <r>
    <n v="523"/>
    <s v="VIETNAM"/>
    <x v="2"/>
    <x v="0"/>
    <x v="4"/>
    <x v="8"/>
    <x v="7"/>
    <x v="0"/>
    <x v="6"/>
    <x v="97"/>
    <x v="0"/>
    <n v="1000"/>
    <n v="280"/>
    <m/>
    <n v="128"/>
    <n v="80"/>
    <n v="1"/>
    <n v="32"/>
    <n v="52.5"/>
    <n v="0.25"/>
    <n v="26.285714285714285"/>
    <n v="0.80411255411255411"/>
    <n v="0.4"/>
    <m/>
    <n v="0.36830357142857145"/>
    <n v="266"/>
    <n v="0.6"/>
    <m/>
    <n v="1"/>
    <m/>
    <m/>
    <m/>
    <m/>
    <n v="26.285714285714285"/>
    <m/>
    <m/>
    <m/>
    <m/>
    <m/>
    <m/>
    <m/>
    <m/>
    <n v="100"/>
    <n v="100"/>
    <s v="2 PGs"/>
  </r>
  <r>
    <n v="524"/>
    <s v="VIETNAM"/>
    <x v="2"/>
    <x v="0"/>
    <x v="4"/>
    <x v="8"/>
    <x v="7"/>
    <x v="0"/>
    <x v="6"/>
    <x v="98"/>
    <x v="0"/>
    <n v="1000"/>
    <n v="280"/>
    <m/>
    <n v="160"/>
    <n v="80"/>
    <m/>
    <n v="31"/>
    <n v="52.5"/>
    <n v="0"/>
    <n v="19.303571428571431"/>
    <n v="0.62269585253456228"/>
    <n v="0.4"/>
    <m/>
    <n v="0.2767857142857143"/>
    <n v="209"/>
    <n v="0.6"/>
    <m/>
    <m/>
    <m/>
    <m/>
    <m/>
    <m/>
    <n v="14.428571428571429"/>
    <n v="6"/>
    <n v="5"/>
    <n v="3"/>
    <m/>
    <m/>
    <m/>
    <m/>
    <m/>
    <n v="100"/>
    <n v="100"/>
    <s v="2 PGs"/>
  </r>
  <r>
    <n v="525"/>
    <s v="VIETNAM"/>
    <x v="2"/>
    <x v="0"/>
    <x v="4"/>
    <x v="8"/>
    <x v="7"/>
    <x v="0"/>
    <x v="6"/>
    <x v="99"/>
    <x v="0"/>
    <n v="1000"/>
    <n v="280"/>
    <m/>
    <n v="160"/>
    <n v="80"/>
    <n v="3"/>
    <n v="35"/>
    <n v="52.5"/>
    <n v="1.7142857142857142"/>
    <n v="25.821428571428573"/>
    <n v="0.72462406015037606"/>
    <n v="0.4"/>
    <m/>
    <n v="0.3392857142857143"/>
    <n v="278"/>
    <n v="0.6"/>
    <n v="1.7142857142857142"/>
    <m/>
    <m/>
    <m/>
    <m/>
    <m/>
    <n v="24.571428571428573"/>
    <n v="1"/>
    <m/>
    <n v="2"/>
    <m/>
    <m/>
    <m/>
    <m/>
    <m/>
    <n v="100"/>
    <n v="100"/>
    <s v="2 PGs"/>
  </r>
  <r>
    <n v="526"/>
    <s v="VIETNAM"/>
    <x v="2"/>
    <x v="0"/>
    <x v="4"/>
    <x v="8"/>
    <x v="7"/>
    <x v="0"/>
    <x v="6"/>
    <x v="100"/>
    <x v="0"/>
    <n v="1000"/>
    <n v="280"/>
    <m/>
    <n v="96"/>
    <n v="80"/>
    <n v="6"/>
    <n v="36"/>
    <n v="52.5"/>
    <n v="3.8214285714285716"/>
    <n v="24.75"/>
    <n v="0.6802721088435375"/>
    <n v="0.4"/>
    <m/>
    <n v="0.62500000000000011"/>
    <n v="183"/>
    <n v="0.6"/>
    <n v="2.5714285714285716"/>
    <n v="3"/>
    <m/>
    <n v="1"/>
    <m/>
    <m/>
    <n v="24"/>
    <n v="3"/>
    <m/>
    <m/>
    <m/>
    <m/>
    <m/>
    <m/>
    <m/>
    <n v="100"/>
    <n v="100"/>
    <s v="1 PG"/>
  </r>
  <r>
    <n v="527"/>
    <s v="VIETNAM"/>
    <x v="2"/>
    <x v="0"/>
    <x v="4"/>
    <x v="8"/>
    <x v="7"/>
    <x v="0"/>
    <x v="6"/>
    <x v="101"/>
    <x v="0"/>
    <n v="1000"/>
    <n v="280"/>
    <m/>
    <n v="160"/>
    <n v="80"/>
    <m/>
    <n v="28"/>
    <n v="52.5"/>
    <n v="0"/>
    <n v="20.571428571428573"/>
    <n v="0.73469387755102045"/>
    <n v="0.4"/>
    <m/>
    <n v="0.25"/>
    <n v="217"/>
    <n v="0.6"/>
    <m/>
    <m/>
    <m/>
    <m/>
    <m/>
    <m/>
    <n v="20.571428571428573"/>
    <m/>
    <m/>
    <m/>
    <m/>
    <m/>
    <m/>
    <m/>
    <m/>
    <n v="100"/>
    <n v="100"/>
    <s v="1 PG"/>
  </r>
  <r>
    <n v="528"/>
    <s v="VIETNAM"/>
    <x v="2"/>
    <x v="0"/>
    <x v="4"/>
    <x v="8"/>
    <x v="7"/>
    <x v="0"/>
    <x v="6"/>
    <x v="102"/>
    <x v="0"/>
    <n v="1000"/>
    <n v="280"/>
    <m/>
    <n v="144"/>
    <n v="80"/>
    <n v="3"/>
    <n v="30"/>
    <n v="52.5"/>
    <n v="2.5714285714285716"/>
    <n v="21.571428571428573"/>
    <n v="0.7316017316017317"/>
    <n v="0.4"/>
    <m/>
    <n v="0.32738095238095238"/>
    <n v="326"/>
    <n v="0.6"/>
    <n v="2.5714285714285716"/>
    <m/>
    <m/>
    <m/>
    <m/>
    <m/>
    <n v="20.571428571428573"/>
    <n v="2"/>
    <m/>
    <n v="1"/>
    <m/>
    <m/>
    <m/>
    <m/>
    <m/>
    <n v="100"/>
    <n v="100"/>
    <s v="1 PG"/>
  </r>
  <r>
    <n v="529"/>
    <s v="VIETNAM"/>
    <x v="2"/>
    <x v="0"/>
    <x v="4"/>
    <x v="8"/>
    <x v="7"/>
    <x v="0"/>
    <x v="6"/>
    <x v="132"/>
    <x v="0"/>
    <n v="1000"/>
    <n v="280"/>
    <m/>
    <n v="192"/>
    <n v="80"/>
    <n v="2"/>
    <n v="41"/>
    <n v="52.5"/>
    <n v="0.8571428571428571"/>
    <n v="39.642857142857146"/>
    <n v="0.94186046511627908"/>
    <n v="0.4"/>
    <m/>
    <n v="0.31994047619047622"/>
    <n v="201"/>
    <n v="0.6"/>
    <n v="0.8571428571428571"/>
    <m/>
    <m/>
    <m/>
    <m/>
    <m/>
    <n v="38.142857142857146"/>
    <m/>
    <n v="4"/>
    <m/>
    <m/>
    <m/>
    <m/>
    <m/>
    <m/>
    <n v="100"/>
    <n v="100"/>
    <s v="1 PG"/>
  </r>
  <r>
    <n v="530"/>
    <s v="VIETNAM"/>
    <x v="2"/>
    <x v="0"/>
    <x v="4"/>
    <x v="8"/>
    <x v="7"/>
    <x v="0"/>
    <x v="6"/>
    <x v="133"/>
    <x v="0"/>
    <n v="1000"/>
    <n v="280"/>
    <m/>
    <n v="96"/>
    <n v="80"/>
    <n v="2"/>
    <n v="29"/>
    <n v="52.5"/>
    <n v="0.2857142857142857"/>
    <n v="20.714285714285715"/>
    <n v="0.67741935483870963"/>
    <n v="0.4"/>
    <m/>
    <n v="0.46130952380952389"/>
    <n v="113"/>
    <n v="0.6"/>
    <n v="0.2857142857142857"/>
    <m/>
    <m/>
    <m/>
    <m/>
    <m/>
    <n v="20.714285714285715"/>
    <m/>
    <m/>
    <m/>
    <m/>
    <m/>
    <m/>
    <m/>
    <m/>
    <n v="100"/>
    <n v="100"/>
    <s v="1 PG"/>
  </r>
  <r>
    <n v="531"/>
    <s v="VIETNAM"/>
    <x v="2"/>
    <x v="0"/>
    <x v="4"/>
    <x v="8"/>
    <x v="7"/>
    <x v="0"/>
    <x v="6"/>
    <x v="134"/>
    <x v="0"/>
    <n v="1000"/>
    <n v="280"/>
    <m/>
    <n v="224"/>
    <n v="80"/>
    <n v="9"/>
    <n v="45"/>
    <n v="52.5"/>
    <n v="4.7142857142857144"/>
    <n v="33.321428571428569"/>
    <n v="0.70436507936507931"/>
    <n v="0.4"/>
    <m/>
    <n v="0.34438775510204084"/>
    <n v="263"/>
    <n v="0.6"/>
    <n v="3.7142857142857144"/>
    <m/>
    <m/>
    <n v="2"/>
    <m/>
    <m/>
    <n v="31.571428571428573"/>
    <n v="3"/>
    <m/>
    <n v="2"/>
    <m/>
    <m/>
    <m/>
    <m/>
    <m/>
    <n v="100"/>
    <n v="100"/>
    <s v="1 PG"/>
  </r>
  <r>
    <n v="532"/>
    <s v="VIETNAM"/>
    <x v="2"/>
    <x v="0"/>
    <x v="4"/>
    <x v="8"/>
    <x v="7"/>
    <x v="0"/>
    <x v="6"/>
    <x v="103"/>
    <x v="0"/>
    <n v="1000"/>
    <n v="280"/>
    <m/>
    <n v="224"/>
    <n v="80"/>
    <n v="1"/>
    <n v="41"/>
    <n v="52.5"/>
    <n v="0.42857142857142855"/>
    <n v="29.767857142857142"/>
    <n v="0.71896258503401356"/>
    <n v="0.4"/>
    <m/>
    <n v="0.2678571428571429"/>
    <n v="246"/>
    <n v="0.6"/>
    <n v="0.42857142857142855"/>
    <m/>
    <m/>
    <m/>
    <m/>
    <m/>
    <n v="23.142857142857142"/>
    <n v="2"/>
    <n v="7"/>
    <n v="7"/>
    <m/>
    <m/>
    <m/>
    <m/>
    <m/>
    <n v="100"/>
    <n v="100"/>
    <s v="1 PG"/>
  </r>
  <r>
    <n v="533"/>
    <s v="VIETNAM"/>
    <x v="2"/>
    <x v="0"/>
    <x v="4"/>
    <x v="8"/>
    <x v="6"/>
    <x v="1"/>
    <x v="22"/>
    <x v="145"/>
    <x v="1"/>
    <n v="1250"/>
    <n v="350"/>
    <m/>
    <n v="360"/>
    <n v="60"/>
    <n v="6"/>
    <n v="50"/>
    <n v="22"/>
    <n v="4.4285714285714288"/>
    <n v="44.428571428571431"/>
    <n v="0.87244897959183676"/>
    <n v="0.4"/>
    <m/>
    <n v="0.22222222222222224"/>
    <n v="365"/>
    <n v="0.55000000000000004"/>
    <n v="4.4285714285714288"/>
    <m/>
    <m/>
    <m/>
    <m/>
    <m/>
    <n v="44.428571428571431"/>
    <m/>
    <m/>
    <m/>
    <m/>
    <m/>
    <m/>
    <m/>
    <m/>
    <n v="100"/>
    <n v="100"/>
    <s v="1 PG"/>
  </r>
  <r>
    <n v="534"/>
    <s v="VIETNAM"/>
    <x v="2"/>
    <x v="0"/>
    <x v="4"/>
    <x v="8"/>
    <x v="6"/>
    <x v="1"/>
    <x v="10"/>
    <x v="146"/>
    <x v="1"/>
    <n v="1250"/>
    <n v="350"/>
    <m/>
    <n v="256"/>
    <n v="60"/>
    <n v="9"/>
    <n v="29"/>
    <n v="22"/>
    <n v="3.2857142857142856"/>
    <n v="22.428571428571427"/>
    <n v="0.67669172932330823"/>
    <n v="0.4"/>
    <m/>
    <n v="0.21205357142857145"/>
    <n v="257"/>
    <n v="0.55000000000000004"/>
    <n v="3.2857142857142856"/>
    <m/>
    <m/>
    <m/>
    <m/>
    <m/>
    <n v="22.428571428571427"/>
    <m/>
    <m/>
    <m/>
    <m/>
    <m/>
    <m/>
    <m/>
    <m/>
    <n v="100"/>
    <n v="100"/>
    <s v="1 PG"/>
  </r>
  <r>
    <n v="535"/>
    <s v="VIETNAM"/>
    <x v="2"/>
    <x v="0"/>
    <x v="4"/>
    <x v="8"/>
    <x v="0"/>
    <x v="0"/>
    <x v="10"/>
    <x v="71"/>
    <x v="0"/>
    <n v="1200"/>
    <n v="336"/>
    <m/>
    <n v="296"/>
    <n v="96"/>
    <n v="6"/>
    <n v="48"/>
    <n v="63"/>
    <n v="3.5714285714285716"/>
    <n v="31.089285714285715"/>
    <n v="0.64186507936507931"/>
    <n v="0.4"/>
    <m/>
    <n v="0.26061776061776065"/>
    <n v="321"/>
    <n v="0.6"/>
    <n v="3.5714285714285716"/>
    <m/>
    <m/>
    <m/>
    <m/>
    <m/>
    <n v="29.714285714285715"/>
    <n v="4"/>
    <n v="1"/>
    <m/>
    <m/>
    <m/>
    <m/>
    <m/>
    <m/>
    <n v="100"/>
    <n v="100"/>
    <s v="1 PG"/>
  </r>
  <r>
    <n v="536"/>
    <s v="VIETNAM"/>
    <x v="2"/>
    <x v="0"/>
    <x v="4"/>
    <x v="8"/>
    <x v="0"/>
    <x v="0"/>
    <x v="9"/>
    <x v="70"/>
    <x v="0"/>
    <n v="1200"/>
    <n v="336"/>
    <m/>
    <n v="292"/>
    <n v="96"/>
    <n v="13"/>
    <n v="62"/>
    <n v="63"/>
    <n v="17.678571428571427"/>
    <n v="53.178571428571431"/>
    <n v="0.9447619047619048"/>
    <n v="0.4"/>
    <m/>
    <n v="0.36692759295499028"/>
    <n v="291"/>
    <n v="0.65"/>
    <n v="17.428571428571427"/>
    <n v="1"/>
    <m/>
    <m/>
    <m/>
    <m/>
    <n v="51.428571428571431"/>
    <n v="1"/>
    <m/>
    <n v="3"/>
    <m/>
    <m/>
    <m/>
    <m/>
    <m/>
    <n v="100"/>
    <n v="100"/>
    <s v="1 PG"/>
  </r>
  <r>
    <n v="537"/>
    <s v="VIETNAM"/>
    <x v="2"/>
    <x v="0"/>
    <x v="4"/>
    <x v="8"/>
    <x v="6"/>
    <x v="0"/>
    <x v="9"/>
    <x v="82"/>
    <x v="1"/>
    <n v="1200"/>
    <n v="350"/>
    <m/>
    <n v="190"/>
    <n v="100"/>
    <n v="8"/>
    <n v="44"/>
    <n v="66"/>
    <n v="4.1428571428571432"/>
    <n v="41.607142857142861"/>
    <n v="0.8798076923076924"/>
    <n v="0.4"/>
    <m/>
    <n v="0.39097744360902253"/>
    <n v="201"/>
    <n v="0.6"/>
    <n v="4.1428571428571432"/>
    <m/>
    <m/>
    <m/>
    <m/>
    <m/>
    <n v="24.857142857142858"/>
    <n v="3"/>
    <m/>
    <m/>
    <m/>
    <n v="16"/>
    <m/>
    <m/>
    <m/>
    <n v="100"/>
    <n v="100"/>
    <s v="2 PGs"/>
  </r>
  <r>
    <n v="538"/>
    <s v="VIETNAM"/>
    <x v="2"/>
    <x v="0"/>
    <x v="4"/>
    <x v="8"/>
    <x v="7"/>
    <x v="0"/>
    <x v="9"/>
    <x v="104"/>
    <x v="0"/>
    <n v="1000"/>
    <n v="280"/>
    <m/>
    <n v="160"/>
    <n v="80"/>
    <n v="9"/>
    <n v="16"/>
    <n v="52.5"/>
    <n v="6.6428571428571432"/>
    <n v="20.178571428571427"/>
    <n v="1.0728571428571427"/>
    <n v="0.4"/>
    <m/>
    <n v="0.22321428571428573"/>
    <n v="180"/>
    <n v="0.6"/>
    <n v="5.1428571428571432"/>
    <n v="4"/>
    <m/>
    <n v="1"/>
    <m/>
    <m/>
    <n v="19.428571428571427"/>
    <n v="1"/>
    <m/>
    <n v="1"/>
    <m/>
    <m/>
    <m/>
    <m/>
    <m/>
    <n v="100"/>
    <n v="100"/>
    <s v="1 PG"/>
  </r>
  <r>
    <n v="539"/>
    <s v="VIETNAM"/>
    <x v="2"/>
    <x v="0"/>
    <x v="4"/>
    <x v="8"/>
    <x v="7"/>
    <x v="0"/>
    <x v="9"/>
    <x v="105"/>
    <x v="0"/>
    <n v="1000"/>
    <n v="280"/>
    <m/>
    <n v="176"/>
    <n v="80"/>
    <n v="2"/>
    <n v="44"/>
    <n v="52.5"/>
    <n v="1.7142857142857142"/>
    <n v="27.714285714285715"/>
    <n v="0.63975155279503115"/>
    <n v="0.4"/>
    <m/>
    <n v="0.37337662337662342"/>
    <n v="189"/>
    <n v="0.6"/>
    <n v="1.7142857142857142"/>
    <m/>
    <m/>
    <m/>
    <m/>
    <m/>
    <n v="25.714285714285715"/>
    <n v="2"/>
    <m/>
    <n v="3"/>
    <m/>
    <m/>
    <m/>
    <m/>
    <m/>
    <n v="100"/>
    <n v="100"/>
    <s v="2 PGs"/>
  </r>
  <r>
    <n v="540"/>
    <s v="VIETNAM"/>
    <x v="0"/>
    <x v="0"/>
    <x v="4"/>
    <x v="9"/>
    <x v="3"/>
    <x v="0"/>
    <x v="1"/>
    <x v="11"/>
    <x v="1"/>
    <n v="2700"/>
    <n v="567"/>
    <m/>
    <n v="576"/>
    <n v="226.79999999999998"/>
    <n v="59"/>
    <n v="112"/>
    <n v="149.79999999999998"/>
    <n v="41.666666666666664"/>
    <n v="111.66666666666667"/>
    <n v="0.89668615984405464"/>
    <n v="0.4"/>
    <m/>
    <n v="0.42410714285714285"/>
    <n v="684"/>
    <n v="0.8"/>
    <n v="19.666666666666664"/>
    <m/>
    <m/>
    <n v="44"/>
    <m/>
    <m/>
    <n v="60.166666666666671"/>
    <m/>
    <m/>
    <n v="103"/>
    <m/>
    <m/>
    <m/>
    <m/>
    <m/>
    <n v="100"/>
    <n v="100"/>
    <s v="2 PGs"/>
  </r>
  <r>
    <n v="541"/>
    <s v="VIETNAM"/>
    <x v="0"/>
    <x v="0"/>
    <x v="4"/>
    <x v="9"/>
    <x v="8"/>
    <x v="0"/>
    <x v="0"/>
    <x v="135"/>
    <x v="1"/>
    <n v="1800"/>
    <n v="503.99999999999994"/>
    <m/>
    <n v="496"/>
    <n v="201.6"/>
    <n v="11"/>
    <n v="57"/>
    <n v="133"/>
    <n v="9.6666666666666679"/>
    <n v="39"/>
    <n v="0.71568627450980404"/>
    <n v="0.4"/>
    <m/>
    <n v="0.19585253456221199"/>
    <n v="611"/>
    <n v="0.8"/>
    <n v="6.666666666666667"/>
    <m/>
    <m/>
    <n v="6"/>
    <m/>
    <m/>
    <n v="33"/>
    <n v="14"/>
    <m/>
    <n v="5"/>
    <m/>
    <m/>
    <m/>
    <m/>
    <m/>
    <n v="100"/>
    <n v="100"/>
    <s v="2 PGs"/>
  </r>
  <r>
    <n v="542"/>
    <s v="VIETNAM"/>
    <x v="0"/>
    <x v="0"/>
    <x v="4"/>
    <x v="9"/>
    <x v="0"/>
    <x v="0"/>
    <x v="0"/>
    <x v="0"/>
    <x v="0"/>
    <n v="1200"/>
    <n v="336"/>
    <m/>
    <n v="320"/>
    <n v="134.39999999999998"/>
    <n v="29"/>
    <n v="63"/>
    <n v="88.899999999999991"/>
    <n v="14.166666666666668"/>
    <n v="42.333333333333336"/>
    <n v="0.61413043478260865"/>
    <n v="0.4"/>
    <m/>
    <n v="0.4107142857142857"/>
    <n v="131"/>
    <n v="0.75"/>
    <n v="6.666666666666667"/>
    <n v="10"/>
    <m/>
    <n v="10"/>
    <m/>
    <m/>
    <n v="32.833333333333336"/>
    <n v="12"/>
    <m/>
    <n v="13"/>
    <m/>
    <m/>
    <m/>
    <m/>
    <m/>
    <n v="100"/>
    <n v="100"/>
    <s v="2 PGs"/>
  </r>
  <r>
    <n v="543"/>
    <s v="VIETNAM"/>
    <x v="0"/>
    <x v="0"/>
    <x v="4"/>
    <x v="9"/>
    <x v="0"/>
    <x v="0"/>
    <x v="0"/>
    <x v="1"/>
    <x v="0"/>
    <n v="1200"/>
    <n v="336"/>
    <m/>
    <n v="336"/>
    <n v="134.39999999999998"/>
    <n v="19"/>
    <n v="96"/>
    <n v="88.899999999999991"/>
    <n v="13.166666666666668"/>
    <n v="63.666666666666671"/>
    <n v="0.66811594202898561"/>
    <n v="0.4"/>
    <m/>
    <n v="0.48894557823129253"/>
    <n v="745"/>
    <n v="0.75"/>
    <n v="13.166666666666668"/>
    <m/>
    <m/>
    <m/>
    <m/>
    <m/>
    <n v="62.166666666666671"/>
    <m/>
    <m/>
    <n v="3"/>
    <m/>
    <m/>
    <m/>
    <m/>
    <m/>
    <n v="100"/>
    <n v="100"/>
    <s v="2 PGs"/>
  </r>
  <r>
    <n v="544"/>
    <s v="VIETNAM"/>
    <x v="0"/>
    <x v="0"/>
    <x v="4"/>
    <x v="9"/>
    <x v="0"/>
    <x v="0"/>
    <x v="0"/>
    <x v="12"/>
    <x v="0"/>
    <n v="1200"/>
    <n v="336"/>
    <m/>
    <n v="320"/>
    <n v="134.39999999999998"/>
    <n v="14"/>
    <n v="55"/>
    <n v="88.899999999999991"/>
    <n v="8.9166666666666661"/>
    <n v="40.333333333333329"/>
    <n v="0.71376811594202894"/>
    <n v="0.4"/>
    <m/>
    <n v="0.3080357142857143"/>
    <n v="325"/>
    <n v="0.65"/>
    <n v="8.6666666666666661"/>
    <n v="1"/>
    <m/>
    <m/>
    <m/>
    <m/>
    <n v="38.833333333333329"/>
    <n v="4"/>
    <m/>
    <n v="1"/>
    <m/>
    <m/>
    <m/>
    <m/>
    <m/>
    <n v="100"/>
    <n v="100"/>
    <s v="2 PGs"/>
  </r>
  <r>
    <n v="545"/>
    <s v="VIETNAM"/>
    <x v="0"/>
    <x v="0"/>
    <x v="4"/>
    <x v="9"/>
    <x v="0"/>
    <x v="0"/>
    <x v="0"/>
    <x v="13"/>
    <x v="0"/>
    <n v="1200"/>
    <n v="336"/>
    <m/>
    <n v="448"/>
    <n v="134.39999999999998"/>
    <n v="36"/>
    <n v="92"/>
    <n v="88.899999999999991"/>
    <n v="23.166666666666668"/>
    <n v="62.916666666666664"/>
    <n v="0.67252604166666663"/>
    <n v="0.4"/>
    <m/>
    <n v="0.40816326530612251"/>
    <n v="810"/>
    <n v="0.7"/>
    <n v="23.166666666666668"/>
    <m/>
    <m/>
    <m/>
    <m/>
    <m/>
    <n v="58.666666666666664"/>
    <n v="7"/>
    <m/>
    <n v="5"/>
    <m/>
    <m/>
    <m/>
    <m/>
    <m/>
    <n v="100"/>
    <n v="100"/>
    <s v="2 PGs"/>
  </r>
  <r>
    <n v="546"/>
    <s v="VIETNAM"/>
    <x v="0"/>
    <x v="0"/>
    <x v="4"/>
    <x v="9"/>
    <x v="0"/>
    <x v="0"/>
    <x v="0"/>
    <x v="2"/>
    <x v="0"/>
    <n v="1200"/>
    <n v="336"/>
    <m/>
    <n v="368"/>
    <n v="134.39999999999998"/>
    <n v="14"/>
    <n v="127"/>
    <n v="88.899999999999991"/>
    <n v="16.666666666666664"/>
    <n v="111.33333333333334"/>
    <n v="0.90780141843971629"/>
    <n v="0.4"/>
    <m/>
    <n v="0.54736024844720499"/>
    <n v="824"/>
    <n v="0.75"/>
    <n v="16.666666666666664"/>
    <m/>
    <m/>
    <m/>
    <m/>
    <m/>
    <n v="111.33333333333334"/>
    <m/>
    <m/>
    <m/>
    <m/>
    <m/>
    <m/>
    <m/>
    <m/>
    <n v="100"/>
    <n v="100"/>
    <s v="2 PGs"/>
  </r>
  <r>
    <n v="547"/>
    <s v="VIETNAM"/>
    <x v="0"/>
    <x v="0"/>
    <x v="4"/>
    <x v="9"/>
    <x v="0"/>
    <x v="0"/>
    <x v="0"/>
    <x v="14"/>
    <x v="0"/>
    <n v="1200"/>
    <n v="336"/>
    <m/>
    <n v="240"/>
    <n v="134.39999999999998"/>
    <n v="0"/>
    <n v="43"/>
    <n v="88.899999999999991"/>
    <n v="0"/>
    <n v="26.5"/>
    <n v="0.61627906976744184"/>
    <n v="0.4"/>
    <m/>
    <n v="0.25595238095238093"/>
    <n v="454"/>
    <n v="0.7"/>
    <m/>
    <m/>
    <m/>
    <m/>
    <m/>
    <m/>
    <n v="26.5"/>
    <m/>
    <m/>
    <m/>
    <m/>
    <m/>
    <m/>
    <m/>
    <m/>
    <n v="100"/>
    <n v="100"/>
    <s v="1 PG"/>
  </r>
  <r>
    <n v="548"/>
    <s v="VIETNAM"/>
    <x v="0"/>
    <x v="0"/>
    <x v="4"/>
    <x v="9"/>
    <x v="0"/>
    <x v="0"/>
    <x v="0"/>
    <x v="15"/>
    <x v="0"/>
    <n v="1200"/>
    <n v="336"/>
    <m/>
    <n v="272"/>
    <n v="134.39999999999998"/>
    <n v="32"/>
    <n v="69"/>
    <n v="88.899999999999991"/>
    <n v="20"/>
    <n v="34.5"/>
    <n v="0.53960396039603964"/>
    <n v="0.4"/>
    <m/>
    <n v="0.53046218487394969"/>
    <n v="436"/>
    <n v="0.7"/>
    <n v="19.5"/>
    <m/>
    <m/>
    <n v="1"/>
    <m/>
    <m/>
    <n v="32"/>
    <m/>
    <m/>
    <n v="5"/>
    <m/>
    <m/>
    <m/>
    <m/>
    <m/>
    <n v="100"/>
    <n v="100"/>
    <s v="1 PG"/>
  </r>
  <r>
    <n v="549"/>
    <s v="VIETNAM"/>
    <x v="0"/>
    <x v="0"/>
    <x v="4"/>
    <x v="9"/>
    <x v="0"/>
    <x v="0"/>
    <x v="0"/>
    <x v="16"/>
    <x v="0"/>
    <n v="1200"/>
    <n v="336"/>
    <m/>
    <n v="320"/>
    <n v="134.39999999999998"/>
    <n v="23"/>
    <n v="51"/>
    <n v="88.899999999999991"/>
    <n v="14.666666666666666"/>
    <n v="32.333333333333336"/>
    <n v="0.63513513513513509"/>
    <n v="0.4"/>
    <m/>
    <n v="0.22767857142857142"/>
    <n v="342"/>
    <n v="0.7"/>
    <n v="14.666666666666666"/>
    <m/>
    <m/>
    <m/>
    <m/>
    <m/>
    <n v="32.333333333333336"/>
    <m/>
    <m/>
    <m/>
    <m/>
    <m/>
    <m/>
    <m/>
    <m/>
    <n v="100"/>
    <n v="100"/>
    <s v="1 PG"/>
  </r>
  <r>
    <n v="550"/>
    <s v="VIETNAM"/>
    <x v="0"/>
    <x v="0"/>
    <x v="4"/>
    <x v="9"/>
    <x v="0"/>
    <x v="0"/>
    <x v="0"/>
    <x v="3"/>
    <x v="0"/>
    <n v="1200"/>
    <n v="336"/>
    <m/>
    <n v="288"/>
    <n v="134.39999999999998"/>
    <n v="32"/>
    <n v="22"/>
    <n v="88.899999999999991"/>
    <n v="16.333333333333332"/>
    <n v="9.8333333333333321"/>
    <n v="0.48456790123456783"/>
    <n v="0.4"/>
    <m/>
    <n v="0.26785714285714285"/>
    <n v="445"/>
    <n v="0.75"/>
    <n v="11.333333333333332"/>
    <n v="8"/>
    <m/>
    <n v="6"/>
    <m/>
    <m/>
    <n v="4.833333333333333"/>
    <n v="8"/>
    <m/>
    <n v="6"/>
    <m/>
    <m/>
    <m/>
    <m/>
    <m/>
    <n v="100"/>
    <n v="100"/>
    <s v="1 PG"/>
  </r>
  <r>
    <n v="551"/>
    <s v="VIETNAM"/>
    <x v="0"/>
    <x v="0"/>
    <x v="4"/>
    <x v="9"/>
    <x v="0"/>
    <x v="0"/>
    <x v="1"/>
    <x v="17"/>
    <x v="0"/>
    <n v="1200"/>
    <n v="336"/>
    <m/>
    <n v="352"/>
    <n v="134.39999999999998"/>
    <n v="41"/>
    <n v="108"/>
    <n v="88.899999999999991"/>
    <n v="26.083333333333336"/>
    <n v="70.916666666666671"/>
    <n v="0.65100671140939592"/>
    <n v="0.4"/>
    <m/>
    <n v="0.60470779220779225"/>
    <n v="400"/>
    <n v="0.7"/>
    <n v="23.333333333333336"/>
    <n v="11"/>
    <m/>
    <m/>
    <m/>
    <m/>
    <n v="64.166666666666671"/>
    <n v="16"/>
    <m/>
    <n v="4"/>
    <n v="1"/>
    <m/>
    <m/>
    <m/>
    <m/>
    <n v="100"/>
    <n v="100"/>
    <s v="1 PG"/>
  </r>
  <r>
    <n v="552"/>
    <s v="VIETNAM"/>
    <x v="0"/>
    <x v="0"/>
    <x v="4"/>
    <x v="9"/>
    <x v="0"/>
    <x v="0"/>
    <x v="1"/>
    <x v="4"/>
    <x v="0"/>
    <n v="1200"/>
    <n v="336"/>
    <m/>
    <n v="320"/>
    <n v="134.39999999999998"/>
    <n v="37"/>
    <n v="64"/>
    <n v="88.899999999999991"/>
    <n v="18.666666666666664"/>
    <n v="49.5"/>
    <n v="0.67491749174917481"/>
    <n v="0.4"/>
    <m/>
    <n v="0.45089285714285715"/>
    <n v="320"/>
    <n v="0.75"/>
    <n v="16.666666666666664"/>
    <m/>
    <m/>
    <n v="4"/>
    <m/>
    <m/>
    <n v="47"/>
    <m/>
    <m/>
    <n v="5"/>
    <m/>
    <m/>
    <m/>
    <m/>
    <m/>
    <n v="100"/>
    <n v="100"/>
    <s v="1 PG"/>
  </r>
  <r>
    <n v="553"/>
    <s v="VIETNAM"/>
    <x v="0"/>
    <x v="0"/>
    <x v="4"/>
    <x v="9"/>
    <x v="0"/>
    <x v="0"/>
    <x v="4"/>
    <x v="18"/>
    <x v="0"/>
    <n v="1200"/>
    <n v="336"/>
    <m/>
    <n v="352"/>
    <n v="134.39999999999998"/>
    <n v="55"/>
    <n v="80"/>
    <n v="88.899999999999991"/>
    <n v="53.916666666666664"/>
    <n v="91"/>
    <n v="1.0734567901234566"/>
    <n v="0.4"/>
    <m/>
    <n v="0.54788961038961048"/>
    <n v="549"/>
    <n v="0.65"/>
    <n v="50.666666666666664"/>
    <n v="7"/>
    <m/>
    <n v="3"/>
    <m/>
    <m/>
    <n v="84.5"/>
    <n v="16"/>
    <m/>
    <n v="5"/>
    <m/>
    <m/>
    <m/>
    <m/>
    <m/>
    <n v="100"/>
    <n v="100"/>
    <s v="1 PG"/>
  </r>
  <r>
    <n v="554"/>
    <s v="VIETNAM"/>
    <x v="0"/>
    <x v="0"/>
    <x v="4"/>
    <x v="9"/>
    <x v="0"/>
    <x v="0"/>
    <x v="4"/>
    <x v="19"/>
    <x v="0"/>
    <n v="1200"/>
    <n v="336"/>
    <m/>
    <n v="416"/>
    <n v="134.39999999999998"/>
    <n v="18"/>
    <n v="99"/>
    <n v="88.899999999999991"/>
    <n v="13.333333333333334"/>
    <n v="88"/>
    <n v="0.86609686609686609"/>
    <n v="0.4"/>
    <m/>
    <n v="0.4017857142857143"/>
    <n v="513"/>
    <n v="0.65"/>
    <n v="12.833333333333334"/>
    <n v="2"/>
    <m/>
    <m/>
    <m/>
    <m/>
    <n v="86"/>
    <n v="6"/>
    <m/>
    <n v="1"/>
    <m/>
    <m/>
    <m/>
    <m/>
    <m/>
    <n v="100"/>
    <n v="100"/>
    <s v="1 PG"/>
  </r>
  <r>
    <n v="555"/>
    <s v="VIETNAM"/>
    <x v="0"/>
    <x v="0"/>
    <x v="4"/>
    <x v="9"/>
    <x v="0"/>
    <x v="0"/>
    <x v="3"/>
    <x v="6"/>
    <x v="0"/>
    <n v="1200"/>
    <n v="336"/>
    <m/>
    <n v="288"/>
    <n v="134.39999999999998"/>
    <m/>
    <n v="19"/>
    <n v="88.899999999999991"/>
    <n v="0"/>
    <n v="6.5"/>
    <n v="0.34210526315789475"/>
    <n v="0.4"/>
    <m/>
    <n v="9.4246031746031744E-2"/>
    <n v="311"/>
    <n v="0.7"/>
    <m/>
    <m/>
    <m/>
    <m/>
    <m/>
    <m/>
    <m/>
    <n v="4"/>
    <m/>
    <n v="11"/>
    <m/>
    <m/>
    <m/>
    <m/>
    <m/>
    <n v="100"/>
    <n v="100"/>
    <s v="1 PG"/>
  </r>
  <r>
    <n v="556"/>
    <s v="VIETNAM"/>
    <x v="0"/>
    <x v="0"/>
    <x v="4"/>
    <x v="9"/>
    <x v="0"/>
    <x v="0"/>
    <x v="2"/>
    <x v="5"/>
    <x v="0"/>
    <n v="1200"/>
    <n v="336"/>
    <m/>
    <n v="336"/>
    <n v="134.39999999999998"/>
    <n v="100"/>
    <n v="76"/>
    <n v="88.899999999999991"/>
    <n v="47.333333333333336"/>
    <n v="51.416666666666664"/>
    <n v="0.56107954545454541"/>
    <n v="0.4"/>
    <m/>
    <n v="0.74829931972789121"/>
    <n v="500"/>
    <n v="0.65"/>
    <n v="33.333333333333336"/>
    <n v="26"/>
    <m/>
    <n v="15"/>
    <m/>
    <m/>
    <n v="43.666666666666664"/>
    <n v="8"/>
    <n v="2"/>
    <n v="10"/>
    <m/>
    <m/>
    <m/>
    <m/>
    <m/>
    <n v="100"/>
    <n v="100"/>
    <s v="2 PGs"/>
  </r>
  <r>
    <n v="557"/>
    <s v="VIETNAM"/>
    <x v="0"/>
    <x v="0"/>
    <x v="4"/>
    <x v="9"/>
    <x v="5"/>
    <x v="0"/>
    <x v="0"/>
    <x v="42"/>
    <x v="1"/>
    <n v="1500"/>
    <n v="420"/>
    <m/>
    <n v="352"/>
    <n v="168"/>
    <n v="21"/>
    <n v="48"/>
    <n v="110.6"/>
    <n v="12.041666666666666"/>
    <n v="29.416666666666664"/>
    <n v="0.60084541062801922"/>
    <n v="0.4"/>
    <m/>
    <n v="0.28003246753246758"/>
    <n v="290"/>
    <n v="0.65"/>
    <n v="7.6666666666666661"/>
    <m/>
    <n v="5"/>
    <n v="5"/>
    <m/>
    <m/>
    <n v="20.666666666666664"/>
    <n v="17"/>
    <m/>
    <n v="9"/>
    <m/>
    <m/>
    <m/>
    <m/>
    <m/>
    <n v="100"/>
    <n v="100"/>
    <s v="2 PGs"/>
  </r>
  <r>
    <n v="558"/>
    <s v="VIETNAM"/>
    <x v="0"/>
    <x v="0"/>
    <x v="4"/>
    <x v="9"/>
    <x v="5"/>
    <x v="0"/>
    <x v="0"/>
    <x v="43"/>
    <x v="1"/>
    <n v="1500"/>
    <n v="420"/>
    <m/>
    <n v="480"/>
    <n v="168"/>
    <n v="17"/>
    <n v="49"/>
    <n v="110.6"/>
    <n v="6.583333333333333"/>
    <n v="26.666666666666668"/>
    <n v="0.50378787878787878"/>
    <n v="0.4"/>
    <m/>
    <n v="0.19642857142857142"/>
    <n v="963"/>
    <n v="0.65"/>
    <n v="4.333333333333333"/>
    <n v="5"/>
    <m/>
    <n v="2"/>
    <m/>
    <m/>
    <n v="21.166666666666668"/>
    <n v="10"/>
    <m/>
    <n v="6"/>
    <m/>
    <m/>
    <m/>
    <m/>
    <m/>
    <n v="100"/>
    <n v="100"/>
    <s v="2 PGs"/>
  </r>
  <r>
    <n v="559"/>
    <s v="VIETNAM"/>
    <x v="0"/>
    <x v="0"/>
    <x v="4"/>
    <x v="9"/>
    <x v="5"/>
    <x v="0"/>
    <x v="0"/>
    <x v="44"/>
    <x v="1"/>
    <n v="1500"/>
    <n v="420"/>
    <m/>
    <n v="256"/>
    <n v="168"/>
    <n v="21"/>
    <n v="60"/>
    <n v="110.6"/>
    <n v="14"/>
    <n v="27.083333333333336"/>
    <n v="0.50720164609053497"/>
    <n v="0.4"/>
    <m/>
    <n v="0.4520089285714286"/>
    <n v="311"/>
    <n v="0.65"/>
    <n v="10.5"/>
    <n v="4"/>
    <m/>
    <n v="5"/>
    <m/>
    <m/>
    <n v="10.333333333333334"/>
    <n v="29"/>
    <m/>
    <n v="19"/>
    <m/>
    <m/>
    <m/>
    <m/>
    <m/>
    <n v="100"/>
    <n v="100"/>
    <s v="2 PGs"/>
  </r>
  <r>
    <n v="560"/>
    <s v="VIETNAM"/>
    <x v="0"/>
    <x v="0"/>
    <x v="4"/>
    <x v="9"/>
    <x v="5"/>
    <x v="0"/>
    <x v="0"/>
    <x v="45"/>
    <x v="1"/>
    <n v="1500"/>
    <n v="420"/>
    <m/>
    <n v="296"/>
    <n v="168"/>
    <n v="38"/>
    <n v="52"/>
    <n v="110.6"/>
    <n v="16.875"/>
    <n v="18.25"/>
    <n v="0.39027777777777778"/>
    <n v="0.4"/>
    <m/>
    <n v="0.43436293436293438"/>
    <n v="271"/>
    <n v="0.65"/>
    <m/>
    <n v="4"/>
    <n v="37"/>
    <n v="4"/>
    <m/>
    <m/>
    <m/>
    <n v="12"/>
    <n v="30"/>
    <n v="8"/>
    <m/>
    <m/>
    <m/>
    <m/>
    <m/>
    <n v="100"/>
    <n v="100"/>
    <s v="2 PGs"/>
  </r>
  <r>
    <n v="561"/>
    <s v="VIETNAM"/>
    <x v="0"/>
    <x v="0"/>
    <x v="4"/>
    <x v="9"/>
    <x v="1"/>
    <x v="0"/>
    <x v="0"/>
    <x v="7"/>
    <x v="1"/>
    <n v="4200"/>
    <n v="882"/>
    <m/>
    <n v="684"/>
    <n v="352.79999999999995"/>
    <n v="53"/>
    <n v="79"/>
    <n v="233.1"/>
    <n v="44.5"/>
    <n v="66.5"/>
    <n v="0.84090909090909094"/>
    <n v="0.4"/>
    <m/>
    <n v="0.27568922305764415"/>
    <n v="400"/>
    <n v="0.7"/>
    <n v="44.5"/>
    <m/>
    <m/>
    <m/>
    <m/>
    <m/>
    <n v="66.5"/>
    <m/>
    <m/>
    <m/>
    <m/>
    <m/>
    <m/>
    <m/>
    <m/>
    <n v="100"/>
    <n v="100"/>
    <s v="1 PG"/>
  </r>
  <r>
    <n v="562"/>
    <s v="VIETNAM"/>
    <x v="0"/>
    <x v="0"/>
    <x v="4"/>
    <x v="9"/>
    <x v="2"/>
    <x v="0"/>
    <x v="0"/>
    <x v="21"/>
    <x v="1"/>
    <n v="1200"/>
    <n v="336"/>
    <m/>
    <n v="144"/>
    <n v="134.39999999999998"/>
    <n v="6"/>
    <n v="28"/>
    <n v="88.899999999999991"/>
    <n v="4.1666666666666661"/>
    <n v="22.916666666666668"/>
    <n v="0.79656862745098045"/>
    <n v="0.4"/>
    <m/>
    <n v="0.33730158730158732"/>
    <n v="183"/>
    <n v="0.7"/>
    <n v="3.6666666666666665"/>
    <m/>
    <m/>
    <n v="1"/>
    <m/>
    <m/>
    <n v="19.166666666666668"/>
    <n v="7"/>
    <m/>
    <n v="4"/>
    <m/>
    <m/>
    <m/>
    <m/>
    <m/>
    <n v="100"/>
    <n v="100"/>
    <s v="1 PG"/>
  </r>
  <r>
    <n v="563"/>
    <s v="VIETNAM"/>
    <x v="0"/>
    <x v="0"/>
    <x v="4"/>
    <x v="9"/>
    <x v="2"/>
    <x v="0"/>
    <x v="0"/>
    <x v="22"/>
    <x v="1"/>
    <n v="1200"/>
    <n v="336"/>
    <m/>
    <n v="400"/>
    <n v="134.39999999999998"/>
    <n v="23"/>
    <n v="28"/>
    <n v="88.899999999999991"/>
    <n v="14.666666666666668"/>
    <n v="17.333333333333332"/>
    <n v="0.62745098039215685"/>
    <n v="0.4"/>
    <m/>
    <n v="0.18214285714285713"/>
    <n v="386"/>
    <n v="0.7"/>
    <n v="10.166666666666668"/>
    <m/>
    <m/>
    <n v="9"/>
    <m/>
    <m/>
    <n v="14.333333333333332"/>
    <m/>
    <m/>
    <n v="6"/>
    <m/>
    <m/>
    <m/>
    <m/>
    <m/>
    <n v="100"/>
    <n v="100"/>
    <s v="1 PG"/>
  </r>
  <r>
    <n v="564"/>
    <s v="VIETNAM"/>
    <x v="0"/>
    <x v="0"/>
    <x v="4"/>
    <x v="9"/>
    <x v="2"/>
    <x v="0"/>
    <x v="1"/>
    <x v="9"/>
    <x v="1"/>
    <n v="1200"/>
    <n v="336"/>
    <m/>
    <n v="368"/>
    <n v="134.39999999999998"/>
    <n v="18"/>
    <n v="45"/>
    <n v="88.899999999999991"/>
    <n v="9.4166666666666661"/>
    <n v="25.25"/>
    <n v="0.55026455026455023"/>
    <n v="0.4"/>
    <m/>
    <n v="0.24456521739130438"/>
    <n v="412"/>
    <n v="0.65"/>
    <n v="5.6666666666666661"/>
    <n v="1"/>
    <m/>
    <n v="7"/>
    <m/>
    <m/>
    <n v="17"/>
    <n v="3"/>
    <m/>
    <n v="15"/>
    <m/>
    <m/>
    <m/>
    <m/>
    <m/>
    <n v="100"/>
    <n v="100"/>
    <s v="2 PGs"/>
  </r>
  <r>
    <n v="565"/>
    <s v="VIETNAM"/>
    <x v="0"/>
    <x v="0"/>
    <x v="4"/>
    <x v="9"/>
    <x v="6"/>
    <x v="0"/>
    <x v="0"/>
    <x v="46"/>
    <x v="1"/>
    <n v="1250"/>
    <n v="350"/>
    <m/>
    <n v="352"/>
    <n v="140"/>
    <n v="12"/>
    <n v="64"/>
    <n v="92.399999999999991"/>
    <n v="6.75"/>
    <n v="56.25"/>
    <n v="0.82894736842105265"/>
    <n v="0.4"/>
    <m/>
    <n v="0.30844155844155846"/>
    <n v="576"/>
    <n v="0.7"/>
    <n v="3.5"/>
    <m/>
    <m/>
    <n v="5"/>
    <n v="1"/>
    <m/>
    <n v="49.5"/>
    <m/>
    <m/>
    <m/>
    <n v="9"/>
    <m/>
    <m/>
    <m/>
    <m/>
    <n v="100"/>
    <n v="100"/>
    <s v="2 PGs"/>
  </r>
  <r>
    <n v="566"/>
    <s v="VIETNAM"/>
    <x v="0"/>
    <x v="0"/>
    <x v="4"/>
    <x v="9"/>
    <x v="6"/>
    <x v="0"/>
    <x v="0"/>
    <x v="47"/>
    <x v="1"/>
    <n v="1250"/>
    <n v="350"/>
    <m/>
    <n v="320"/>
    <n v="140"/>
    <n v="4"/>
    <n v="31"/>
    <n v="92.399999999999991"/>
    <n v="1.75"/>
    <n v="18.916666666666668"/>
    <n v="0.59047619047619049"/>
    <n v="0.4"/>
    <m/>
    <n v="0.15625"/>
    <n v="521"/>
    <n v="0.7"/>
    <m/>
    <n v="1"/>
    <m/>
    <n v="3"/>
    <m/>
    <m/>
    <n v="15.166666666666668"/>
    <n v="3"/>
    <m/>
    <n v="6"/>
    <m/>
    <m/>
    <m/>
    <m/>
    <m/>
    <n v="100"/>
    <n v="100"/>
    <s v="1 PG"/>
  </r>
  <r>
    <n v="567"/>
    <s v="VIETNAM"/>
    <x v="0"/>
    <x v="0"/>
    <x v="4"/>
    <x v="9"/>
    <x v="6"/>
    <x v="0"/>
    <x v="0"/>
    <x v="48"/>
    <x v="1"/>
    <n v="1250"/>
    <n v="350"/>
    <m/>
    <n v="432"/>
    <n v="140"/>
    <n v="38"/>
    <n v="28"/>
    <n v="92.399999999999991"/>
    <n v="15.375"/>
    <n v="9.75"/>
    <n v="0.38068181818181818"/>
    <n v="0.4"/>
    <m/>
    <n v="0.21825396825396828"/>
    <n v="412"/>
    <n v="0.75"/>
    <m/>
    <n v="11"/>
    <n v="7"/>
    <n v="20"/>
    <m/>
    <m/>
    <m/>
    <n v="9"/>
    <n v="16"/>
    <n v="3"/>
    <m/>
    <m/>
    <m/>
    <m/>
    <m/>
    <n v="100"/>
    <n v="100"/>
    <s v="2 PGs"/>
  </r>
  <r>
    <n v="568"/>
    <s v="VIETNAM"/>
    <x v="0"/>
    <x v="0"/>
    <x v="4"/>
    <x v="9"/>
    <x v="6"/>
    <x v="0"/>
    <x v="1"/>
    <x v="49"/>
    <x v="1"/>
    <n v="1250"/>
    <n v="350"/>
    <m/>
    <n v="352"/>
    <n v="140"/>
    <n v="0"/>
    <n v="34"/>
    <n v="92.399999999999991"/>
    <n v="0"/>
    <n v="12"/>
    <n v="0.35294117647058826"/>
    <n v="0.4"/>
    <m/>
    <n v="0.13798701298701299"/>
    <n v="360"/>
    <n v="0.75"/>
    <m/>
    <m/>
    <m/>
    <m/>
    <m/>
    <m/>
    <m/>
    <m/>
    <n v="32"/>
    <m/>
    <m/>
    <m/>
    <m/>
    <m/>
    <m/>
    <n v="100"/>
    <n v="100"/>
    <s v="2 PGs"/>
  </r>
  <r>
    <n v="569"/>
    <s v="VIETNAM"/>
    <x v="0"/>
    <x v="0"/>
    <x v="4"/>
    <x v="9"/>
    <x v="6"/>
    <x v="0"/>
    <x v="4"/>
    <x v="50"/>
    <x v="1"/>
    <n v="1250"/>
    <n v="350"/>
    <m/>
    <n v="416"/>
    <n v="140"/>
    <n v="13"/>
    <n v="40"/>
    <n v="92.399999999999991"/>
    <n v="9.6666666666666679"/>
    <n v="37.333333333333329"/>
    <n v="0.8867924528301887"/>
    <n v="0.4"/>
    <m/>
    <n v="0.18200549450549453"/>
    <n v="443"/>
    <n v="0.75"/>
    <n v="9.1666666666666679"/>
    <m/>
    <m/>
    <n v="1"/>
    <m/>
    <m/>
    <n v="35.333333333333329"/>
    <m/>
    <m/>
    <n v="4"/>
    <m/>
    <m/>
    <m/>
    <m/>
    <m/>
    <n v="100"/>
    <n v="100"/>
    <s v="1 PG"/>
  </r>
  <r>
    <n v="570"/>
    <s v="VIETNAM"/>
    <x v="0"/>
    <x v="0"/>
    <x v="4"/>
    <x v="9"/>
    <x v="6"/>
    <x v="1"/>
    <x v="2"/>
    <x v="136"/>
    <x v="1"/>
    <n v="1250"/>
    <n v="350"/>
    <m/>
    <n v="320"/>
    <n v="140"/>
    <m/>
    <n v="34"/>
    <n v="92.399999999999991"/>
    <n v="0"/>
    <n v="11.625"/>
    <n v="0.34191176470588236"/>
    <n v="0.24"/>
    <m/>
    <n v="0.15178571428571427"/>
    <n v="442"/>
    <n v="0.7"/>
    <m/>
    <m/>
    <m/>
    <m/>
    <m/>
    <m/>
    <m/>
    <n v="15"/>
    <n v="13"/>
    <n v="6"/>
    <m/>
    <m/>
    <m/>
    <m/>
    <m/>
    <n v="100"/>
    <n v="100"/>
    <s v="1 PG"/>
  </r>
  <r>
    <n v="571"/>
    <s v="VIETNAM"/>
    <x v="0"/>
    <x v="0"/>
    <x v="4"/>
    <x v="9"/>
    <x v="6"/>
    <x v="1"/>
    <x v="23"/>
    <x v="137"/>
    <x v="1"/>
    <n v="1250"/>
    <n v="350"/>
    <m/>
    <n v="352"/>
    <n v="84"/>
    <n v="13"/>
    <n v="24"/>
    <n v="30.799999999999997"/>
    <n v="6.4166666666666661"/>
    <n v="7.416666666666667"/>
    <n v="0.37387387387387383"/>
    <n v="0.24"/>
    <m/>
    <n v="0.15016233766233766"/>
    <n v="379"/>
    <n v="0.8"/>
    <n v="3.6666666666666665"/>
    <n v="2"/>
    <n v="6"/>
    <m/>
    <m/>
    <m/>
    <n v="4.666666666666667"/>
    <n v="8"/>
    <n v="2"/>
    <m/>
    <m/>
    <m/>
    <m/>
    <m/>
    <m/>
    <n v="100"/>
    <n v="100"/>
    <s v="1 PG"/>
  </r>
  <r>
    <n v="572"/>
    <s v="VIETNAM"/>
    <x v="0"/>
    <x v="0"/>
    <x v="4"/>
    <x v="9"/>
    <x v="6"/>
    <x v="1"/>
    <x v="24"/>
    <x v="138"/>
    <x v="1"/>
    <n v="1250"/>
    <n v="350"/>
    <m/>
    <n v="416"/>
    <n v="84"/>
    <n v="14"/>
    <n v="28"/>
    <n v="30.799999999999997"/>
    <n v="10.5"/>
    <n v="15.75"/>
    <n v="0.625"/>
    <n v="0.24"/>
    <m/>
    <n v="0.14423076923076925"/>
    <n v="400"/>
    <n v="0.65"/>
    <n v="8"/>
    <n v="2"/>
    <m/>
    <n v="4"/>
    <m/>
    <m/>
    <n v="7.5"/>
    <n v="7"/>
    <m/>
    <n v="13"/>
    <m/>
    <m/>
    <m/>
    <m/>
    <m/>
    <n v="100"/>
    <n v="100"/>
    <s v="1 PG"/>
  </r>
  <r>
    <n v="573"/>
    <s v="VIETNAM"/>
    <x v="0"/>
    <x v="0"/>
    <x v="4"/>
    <x v="9"/>
    <x v="6"/>
    <x v="1"/>
    <x v="17"/>
    <x v="139"/>
    <x v="1"/>
    <n v="1250"/>
    <n v="350"/>
    <m/>
    <n v="352"/>
    <n v="84"/>
    <n v="12"/>
    <n v="21"/>
    <n v="30.799999999999997"/>
    <n v="10.833333333333334"/>
    <n v="19.166666666666668"/>
    <n v="0.90909090909090906"/>
    <n v="0.24"/>
    <m/>
    <n v="0.13392857142857145"/>
    <n v="455"/>
    <n v="0.65"/>
    <n v="10.833333333333334"/>
    <m/>
    <m/>
    <m/>
    <m/>
    <m/>
    <n v="19.166666666666668"/>
    <m/>
    <m/>
    <m/>
    <m/>
    <m/>
    <m/>
    <m/>
    <m/>
    <n v="100"/>
    <n v="100"/>
    <s v="2 PGs"/>
  </r>
  <r>
    <n v="574"/>
    <s v="VIETNAM"/>
    <x v="0"/>
    <x v="0"/>
    <x v="4"/>
    <x v="9"/>
    <x v="7"/>
    <x v="0"/>
    <x v="0"/>
    <x v="51"/>
    <x v="0"/>
    <n v="1000"/>
    <n v="280"/>
    <m/>
    <n v="192"/>
    <n v="112"/>
    <n v="0"/>
    <n v="12"/>
    <n v="74.199999999999989"/>
    <n v="0"/>
    <n v="6.3333333333333339"/>
    <n v="0.52777777777777779"/>
    <n v="0.4"/>
    <m/>
    <n v="8.9285714285714302E-2"/>
    <n v="592"/>
    <n v="0.65"/>
    <m/>
    <m/>
    <m/>
    <m/>
    <m/>
    <m/>
    <n v="3.8333333333333335"/>
    <m/>
    <m/>
    <n v="5"/>
    <m/>
    <m/>
    <m/>
    <m/>
    <m/>
    <n v="100"/>
    <n v="100"/>
    <s v="2 PGs"/>
  </r>
  <r>
    <n v="575"/>
    <s v="VIETNAM"/>
    <x v="0"/>
    <x v="0"/>
    <x v="4"/>
    <x v="9"/>
    <x v="7"/>
    <x v="0"/>
    <x v="0"/>
    <x v="52"/>
    <x v="0"/>
    <n v="1000"/>
    <n v="280"/>
    <m/>
    <n v="320"/>
    <n v="112"/>
    <n v="0"/>
    <n v="22"/>
    <n v="74.199999999999989"/>
    <n v="0"/>
    <n v="8.3333333333333339"/>
    <n v="0.37878787878787884"/>
    <n v="0.4"/>
    <m/>
    <n v="9.8214285714285712E-2"/>
    <n v="462"/>
    <n v="0.7"/>
    <m/>
    <m/>
    <m/>
    <m/>
    <m/>
    <m/>
    <n v="7.8333333333333339"/>
    <n v="2"/>
    <m/>
    <m/>
    <m/>
    <m/>
    <m/>
    <m/>
    <m/>
    <n v="100"/>
    <n v="100"/>
    <s v="2 PGs"/>
  </r>
  <r>
    <n v="576"/>
    <s v="VIETNAM"/>
    <x v="0"/>
    <x v="0"/>
    <x v="4"/>
    <x v="9"/>
    <x v="7"/>
    <x v="0"/>
    <x v="0"/>
    <x v="53"/>
    <x v="0"/>
    <n v="1000"/>
    <n v="280"/>
    <m/>
    <n v="144"/>
    <n v="112"/>
    <n v="6"/>
    <n v="30"/>
    <n v="74.199999999999989"/>
    <n v="1.9166666666666665"/>
    <n v="13.083333333333332"/>
    <n v="0.41666666666666663"/>
    <n v="0.4"/>
    <m/>
    <n v="0.35714285714285715"/>
    <n v="516"/>
    <n v="0.75"/>
    <n v="0.66666666666666663"/>
    <n v="3"/>
    <m/>
    <n v="1"/>
    <m/>
    <m/>
    <n v="10.833333333333332"/>
    <n v="3"/>
    <m/>
    <n v="3"/>
    <m/>
    <m/>
    <m/>
    <m/>
    <m/>
    <n v="100"/>
    <n v="100"/>
    <s v="2 PGs"/>
  </r>
  <r>
    <n v="577"/>
    <s v="VIETNAM"/>
    <x v="0"/>
    <x v="0"/>
    <x v="4"/>
    <x v="9"/>
    <x v="7"/>
    <x v="0"/>
    <x v="0"/>
    <x v="54"/>
    <x v="0"/>
    <n v="1000"/>
    <n v="280"/>
    <m/>
    <n v="208"/>
    <n v="112"/>
    <n v="12"/>
    <n v="33"/>
    <n v="74.199999999999989"/>
    <n v="16"/>
    <n v="39.333333333333329"/>
    <n v="1.2296296296296296"/>
    <n v="0.4"/>
    <m/>
    <n v="0.22664835164835165"/>
    <n v="315"/>
    <n v="0.65"/>
    <n v="14"/>
    <m/>
    <m/>
    <n v="4"/>
    <m/>
    <m/>
    <n v="28.333333333333332"/>
    <n v="4"/>
    <n v="12"/>
    <n v="11"/>
    <m/>
    <m/>
    <m/>
    <m/>
    <m/>
    <n v="100"/>
    <n v="100"/>
    <s v="2 PGs"/>
  </r>
  <r>
    <n v="578"/>
    <s v="VIETNAM"/>
    <x v="0"/>
    <x v="0"/>
    <x v="4"/>
    <x v="9"/>
    <x v="7"/>
    <x v="0"/>
    <x v="0"/>
    <x v="55"/>
    <x v="0"/>
    <n v="1000"/>
    <n v="280"/>
    <m/>
    <n v="352"/>
    <n v="112"/>
    <n v="0"/>
    <n v="58"/>
    <n v="74.199999999999989"/>
    <n v="0"/>
    <n v="32.666666666666664"/>
    <n v="0.56321839080459768"/>
    <n v="0.4"/>
    <m/>
    <n v="0.2353896103896104"/>
    <n v="631"/>
    <n v="0.65"/>
    <m/>
    <m/>
    <m/>
    <m/>
    <m/>
    <m/>
    <n v="30.166666666666664"/>
    <m/>
    <m/>
    <n v="5"/>
    <m/>
    <m/>
    <m/>
    <m/>
    <m/>
    <n v="100"/>
    <n v="100"/>
    <s v="1 PG"/>
  </r>
  <r>
    <n v="579"/>
    <s v="VIETNAM"/>
    <x v="0"/>
    <x v="0"/>
    <x v="4"/>
    <x v="9"/>
    <x v="7"/>
    <x v="0"/>
    <x v="0"/>
    <x v="56"/>
    <x v="0"/>
    <n v="1000"/>
    <n v="280"/>
    <m/>
    <n v="112"/>
    <n v="112"/>
    <n v="0"/>
    <n v="16"/>
    <n v="74.199999999999989"/>
    <n v="0"/>
    <n v="7.0833333333333339"/>
    <n v="0.44270833333333337"/>
    <n v="0.4"/>
    <m/>
    <n v="0.20408163265306126"/>
    <n v="122"/>
    <n v="0.7"/>
    <m/>
    <m/>
    <m/>
    <m/>
    <m/>
    <m/>
    <n v="5.8333333333333339"/>
    <n v="3"/>
    <m/>
    <n v="1"/>
    <m/>
    <m/>
    <m/>
    <m/>
    <m/>
    <n v="100"/>
    <n v="100"/>
    <s v="2 PGs"/>
  </r>
  <r>
    <n v="580"/>
    <s v="VIETNAM"/>
    <x v="0"/>
    <x v="0"/>
    <x v="4"/>
    <x v="9"/>
    <x v="7"/>
    <x v="0"/>
    <x v="0"/>
    <x v="57"/>
    <x v="0"/>
    <n v="1000"/>
    <n v="280"/>
    <m/>
    <n v="336"/>
    <n v="112"/>
    <n v="0"/>
    <n v="53"/>
    <n v="74.199999999999989"/>
    <n v="0"/>
    <n v="48.666666666666671"/>
    <n v="0.91823899371069195"/>
    <n v="0.4"/>
    <m/>
    <n v="0.22534013605442177"/>
    <n v="319"/>
    <n v="0.65"/>
    <m/>
    <m/>
    <m/>
    <m/>
    <m/>
    <m/>
    <n v="48.166666666666671"/>
    <n v="2"/>
    <m/>
    <m/>
    <m/>
    <m/>
    <m/>
    <m/>
    <m/>
    <n v="100"/>
    <n v="100"/>
    <s v="2 PGs"/>
  </r>
  <r>
    <n v="581"/>
    <s v="VIETNAM"/>
    <x v="0"/>
    <x v="0"/>
    <x v="4"/>
    <x v="9"/>
    <x v="7"/>
    <x v="0"/>
    <x v="0"/>
    <x v="58"/>
    <x v="0"/>
    <n v="1000"/>
    <n v="280"/>
    <m/>
    <n v="320"/>
    <n v="112"/>
    <n v="0"/>
    <n v="41"/>
    <n v="74.199999999999989"/>
    <n v="0"/>
    <n v="25.166666666666664"/>
    <n v="0.61382113821138207"/>
    <n v="0.4"/>
    <m/>
    <n v="0.18303571428571427"/>
    <n v="259"/>
    <n v="0.65"/>
    <m/>
    <m/>
    <m/>
    <m/>
    <m/>
    <m/>
    <n v="23.666666666666664"/>
    <n v="4"/>
    <m/>
    <n v="1"/>
    <m/>
    <m/>
    <m/>
    <m/>
    <m/>
    <n v="100"/>
    <n v="100"/>
    <s v="1 PG"/>
  </r>
  <r>
    <n v="582"/>
    <s v="VIETNAM"/>
    <x v="0"/>
    <x v="0"/>
    <x v="4"/>
    <x v="9"/>
    <x v="7"/>
    <x v="0"/>
    <x v="1"/>
    <x v="59"/>
    <x v="0"/>
    <n v="1000"/>
    <n v="280"/>
    <m/>
    <n v="288"/>
    <n v="112"/>
    <n v="2"/>
    <n v="27"/>
    <n v="74.199999999999989"/>
    <n v="1.5"/>
    <n v="16.666666666666668"/>
    <n v="0.62643678160919547"/>
    <n v="0.4"/>
    <m/>
    <n v="0.14384920634920637"/>
    <n v="155"/>
    <n v="0.65"/>
    <n v="1.5"/>
    <m/>
    <m/>
    <m/>
    <m/>
    <m/>
    <n v="13.666666666666668"/>
    <n v="4"/>
    <m/>
    <n v="4"/>
    <m/>
    <m/>
    <m/>
    <m/>
    <m/>
    <n v="100"/>
    <n v="100"/>
    <s v="1 PG"/>
  </r>
  <r>
    <n v="583"/>
    <s v="VIETNAM"/>
    <x v="0"/>
    <x v="0"/>
    <x v="4"/>
    <x v="9"/>
    <x v="7"/>
    <x v="0"/>
    <x v="4"/>
    <x v="60"/>
    <x v="0"/>
    <n v="1000"/>
    <n v="280"/>
    <m/>
    <n v="320"/>
    <n v="112"/>
    <n v="0"/>
    <n v="53"/>
    <n v="74.199999999999989"/>
    <n v="0"/>
    <n v="44.333333333333329"/>
    <n v="0.83647798742138357"/>
    <n v="0.4"/>
    <m/>
    <n v="0.23660714285714285"/>
    <n v="314"/>
    <n v="0.65"/>
    <m/>
    <m/>
    <m/>
    <m/>
    <m/>
    <m/>
    <n v="42.333333333333329"/>
    <n v="2"/>
    <m/>
    <n v="3"/>
    <m/>
    <m/>
    <m/>
    <m/>
    <m/>
    <n v="100"/>
    <n v="100"/>
    <s v="2 PGs"/>
  </r>
  <r>
    <n v="584"/>
    <s v="VIETNAM"/>
    <x v="1"/>
    <x v="0"/>
    <x v="4"/>
    <x v="9"/>
    <x v="0"/>
    <x v="0"/>
    <x v="5"/>
    <x v="61"/>
    <x v="0"/>
    <n v="1200"/>
    <n v="336"/>
    <m/>
    <n v="432"/>
    <n v="134.4"/>
    <n v="36"/>
    <n v="106"/>
    <n v="88.899999999999991"/>
    <n v="24.5"/>
    <n v="77.416666666666671"/>
    <n v="0.71772300469483574"/>
    <n v="0.4"/>
    <m/>
    <n v="0.46957671957671959"/>
    <n v="611"/>
    <n v="0.75"/>
    <n v="24.5"/>
    <m/>
    <m/>
    <m/>
    <m/>
    <m/>
    <n v="77.166666666666671"/>
    <n v="1"/>
    <m/>
    <m/>
    <m/>
    <m/>
    <m/>
    <m/>
    <m/>
    <n v="100"/>
    <n v="100"/>
    <s v="2 PGs"/>
  </r>
  <r>
    <n v="585"/>
    <s v="VIETNAM"/>
    <x v="1"/>
    <x v="0"/>
    <x v="4"/>
    <x v="9"/>
    <x v="0"/>
    <x v="0"/>
    <x v="7"/>
    <x v="62"/>
    <x v="0"/>
    <n v="1200"/>
    <n v="336"/>
    <m/>
    <n v="336"/>
    <n v="134.39999999999998"/>
    <m/>
    <n v="28"/>
    <n v="88.899999999999991"/>
    <n v="0"/>
    <n v="10.666666666666666"/>
    <n v="0.38095238095238093"/>
    <n v="0.4"/>
    <m/>
    <n v="0.11904761904761905"/>
    <n v="453"/>
    <n v="0.65"/>
    <m/>
    <m/>
    <m/>
    <m/>
    <m/>
    <m/>
    <n v="10.666666666666666"/>
    <m/>
    <m/>
    <m/>
    <m/>
    <m/>
    <m/>
    <m/>
    <m/>
    <n v="100"/>
    <n v="100"/>
    <s v="1 PG"/>
  </r>
  <r>
    <n v="586"/>
    <s v="VIETNAM"/>
    <x v="1"/>
    <x v="0"/>
    <x v="4"/>
    <x v="9"/>
    <x v="6"/>
    <x v="1"/>
    <x v="5"/>
    <x v="140"/>
    <x v="1"/>
    <n v="1250"/>
    <n v="350"/>
    <m/>
    <n v="288"/>
    <n v="84"/>
    <m/>
    <n v="85"/>
    <n v="30.799999999999997"/>
    <n v="0"/>
    <n v="54.708333333333336"/>
    <n v="0.6436274509803922"/>
    <n v="0.24"/>
    <m/>
    <n v="0.42162698412698413"/>
    <n v="388"/>
    <n v="0.8"/>
    <m/>
    <m/>
    <m/>
    <m/>
    <m/>
    <m/>
    <n v="53.833333333333336"/>
    <n v="2"/>
    <n v="1"/>
    <m/>
    <m/>
    <m/>
    <m/>
    <m/>
    <m/>
    <n v="100"/>
    <n v="100"/>
    <s v="1 PG"/>
  </r>
  <r>
    <n v="587"/>
    <s v="VIETNAM"/>
    <x v="1"/>
    <x v="0"/>
    <x v="4"/>
    <x v="9"/>
    <x v="6"/>
    <x v="1"/>
    <x v="8"/>
    <x v="141"/>
    <x v="1"/>
    <n v="1250"/>
    <n v="350"/>
    <m/>
    <n v="336"/>
    <n v="84"/>
    <m/>
    <n v="20"/>
    <n v="30.799999999999997"/>
    <n v="0"/>
    <n v="12.541666666666666"/>
    <n v="0.62708333333333333"/>
    <n v="0.24"/>
    <m/>
    <n v="8.5034013605442174E-2"/>
    <n v="358"/>
    <n v="0.65"/>
    <m/>
    <m/>
    <m/>
    <m/>
    <m/>
    <m/>
    <n v="10.166666666666666"/>
    <n v="2"/>
    <n v="1"/>
    <n v="3"/>
    <m/>
    <m/>
    <m/>
    <m/>
    <m/>
    <n v="100"/>
    <n v="100"/>
    <s v="1 PG"/>
  </r>
  <r>
    <n v="588"/>
    <s v="VIETNAM"/>
    <x v="1"/>
    <x v="0"/>
    <x v="4"/>
    <x v="9"/>
    <x v="6"/>
    <x v="1"/>
    <x v="25"/>
    <x v="142"/>
    <x v="1"/>
    <n v="1250"/>
    <n v="350"/>
    <m/>
    <n v="336"/>
    <n v="84"/>
    <m/>
    <n v="27"/>
    <n v="30.799999999999997"/>
    <n v="0"/>
    <n v="17.333333333333332"/>
    <n v="0.64197530864197527"/>
    <n v="0.24"/>
    <m/>
    <n v="0.11479591836734694"/>
    <n v="387"/>
    <n v="0.65"/>
    <m/>
    <m/>
    <m/>
    <m/>
    <m/>
    <m/>
    <n v="17.333333333333332"/>
    <m/>
    <m/>
    <m/>
    <m/>
    <m/>
    <m/>
    <m/>
    <m/>
    <n v="100"/>
    <n v="100"/>
    <s v="1 PG"/>
  </r>
  <r>
    <n v="589"/>
    <s v="VIETNAM"/>
    <x v="1"/>
    <x v="0"/>
    <x v="4"/>
    <x v="9"/>
    <x v="6"/>
    <x v="1"/>
    <x v="18"/>
    <x v="143"/>
    <x v="1"/>
    <n v="1251"/>
    <n v="350"/>
    <m/>
    <n v="352"/>
    <n v="84"/>
    <m/>
    <n v="8"/>
    <n v="30.799999999999997"/>
    <n v="0"/>
    <n v="3.25"/>
    <n v="0.40625"/>
    <n v="1.24"/>
    <m/>
    <n v="3.2467532467532471E-2"/>
    <n v="344"/>
    <n v="0.65"/>
    <m/>
    <m/>
    <m/>
    <m/>
    <m/>
    <m/>
    <n v="0"/>
    <n v="2"/>
    <n v="4"/>
    <n v="1"/>
    <n v="1"/>
    <m/>
    <m/>
    <m/>
    <m/>
    <n v="100"/>
    <n v="100"/>
    <s v="1 PG"/>
  </r>
  <r>
    <n v="590"/>
    <s v="VIETNAM"/>
    <x v="1"/>
    <x v="0"/>
    <x v="4"/>
    <x v="9"/>
    <x v="7"/>
    <x v="0"/>
    <x v="5"/>
    <x v="120"/>
    <x v="0"/>
    <n v="1000"/>
    <n v="280"/>
    <m/>
    <n v="256"/>
    <n v="112"/>
    <m/>
    <n v="52"/>
    <n v="74.199999999999989"/>
    <n v="0"/>
    <n v="35.5"/>
    <n v="0.68269230769230771"/>
    <n v="0.4"/>
    <m/>
    <n v="0.29017857142857145"/>
    <n v="401"/>
    <n v="0.7"/>
    <m/>
    <m/>
    <m/>
    <m/>
    <m/>
    <m/>
    <n v="35.5"/>
    <m/>
    <m/>
    <m/>
    <m/>
    <m/>
    <m/>
    <m/>
    <m/>
    <n v="100"/>
    <n v="100"/>
    <s v="1 PG"/>
  </r>
  <r>
    <n v="591"/>
    <s v="VIETNAM"/>
    <x v="1"/>
    <x v="0"/>
    <x v="4"/>
    <x v="9"/>
    <x v="7"/>
    <x v="0"/>
    <x v="7"/>
    <x v="63"/>
    <x v="0"/>
    <n v="1000"/>
    <n v="280"/>
    <m/>
    <n v="240"/>
    <n v="112"/>
    <n v="2"/>
    <n v="72"/>
    <n v="74.199999999999989"/>
    <n v="3"/>
    <n v="78.75"/>
    <n v="1.1047297297297298"/>
    <n v="0.4"/>
    <m/>
    <n v="0.44047619047619047"/>
    <n v="513"/>
    <n v="0.65"/>
    <n v="3"/>
    <m/>
    <m/>
    <m/>
    <m/>
    <m/>
    <n v="78"/>
    <n v="1"/>
    <m/>
    <n v="1"/>
    <m/>
    <m/>
    <m/>
    <m/>
    <m/>
    <n v="100"/>
    <n v="100"/>
    <s v="1 PG"/>
  </r>
  <r>
    <n v="592"/>
    <s v="VIETNAM"/>
    <x v="1"/>
    <x v="0"/>
    <x v="4"/>
    <x v="9"/>
    <x v="7"/>
    <x v="1"/>
    <x v="8"/>
    <x v="64"/>
    <x v="0"/>
    <n v="1000"/>
    <n v="280"/>
    <m/>
    <n v="256"/>
    <n v="67.199999999999989"/>
    <m/>
    <n v="25"/>
    <n v="24.5"/>
    <n v="0"/>
    <n v="14.625"/>
    <n v="0.58499999999999996"/>
    <n v="0.24"/>
    <m/>
    <n v="0.13950892857142858"/>
    <n v="270"/>
    <n v="0.65"/>
    <m/>
    <m/>
    <m/>
    <m/>
    <m/>
    <m/>
    <n v="11"/>
    <n v="3"/>
    <n v="1"/>
    <n v="5"/>
    <m/>
    <m/>
    <m/>
    <m/>
    <m/>
    <n v="100"/>
    <n v="100"/>
    <s v="1 PG"/>
  </r>
  <r>
    <n v="593"/>
    <s v="VIETNAM"/>
    <x v="1"/>
    <x v="0"/>
    <x v="4"/>
    <x v="9"/>
    <x v="7"/>
    <x v="1"/>
    <x v="8"/>
    <x v="65"/>
    <x v="0"/>
    <n v="1000"/>
    <n v="280"/>
    <m/>
    <n v="256"/>
    <n v="67.199999999999989"/>
    <m/>
    <n v="20"/>
    <n v="24.5"/>
    <n v="0"/>
    <n v="7.208333333333333"/>
    <n v="0.36041666666666666"/>
    <n v="0.24"/>
    <m/>
    <n v="0.11160714285714286"/>
    <n v="253"/>
    <n v="0.65"/>
    <m/>
    <m/>
    <m/>
    <m/>
    <m/>
    <m/>
    <n v="5.333333333333333"/>
    <n v="2"/>
    <n v="1"/>
    <n v="2"/>
    <m/>
    <m/>
    <m/>
    <m/>
    <m/>
    <n v="100"/>
    <n v="100"/>
    <s v="1 PG"/>
  </r>
  <r>
    <n v="594"/>
    <s v="VIETNAM"/>
    <x v="1"/>
    <x v="0"/>
    <x v="4"/>
    <x v="9"/>
    <x v="7"/>
    <x v="1"/>
    <x v="8"/>
    <x v="66"/>
    <x v="0"/>
    <n v="1000"/>
    <n v="280"/>
    <m/>
    <n v="256"/>
    <n v="67.199999999999989"/>
    <m/>
    <n v="21"/>
    <n v="24.5"/>
    <n v="0"/>
    <n v="13.041666666666666"/>
    <n v="0.62103174603174605"/>
    <n v="0.24"/>
    <m/>
    <n v="0.11718750000000001"/>
    <n v="265"/>
    <n v="0.65"/>
    <m/>
    <m/>
    <m/>
    <m/>
    <m/>
    <m/>
    <n v="10.166666666666666"/>
    <n v="2"/>
    <n v="1"/>
    <n v="4"/>
    <m/>
    <m/>
    <m/>
    <m/>
    <m/>
    <n v="100"/>
    <n v="100"/>
    <s v="2 PGs"/>
  </r>
  <r>
    <n v="595"/>
    <s v="VIETNAM"/>
    <x v="2"/>
    <x v="0"/>
    <x v="4"/>
    <x v="9"/>
    <x v="3"/>
    <x v="0"/>
    <x v="6"/>
    <x v="121"/>
    <x v="1"/>
    <n v="2700"/>
    <n v="567"/>
    <m/>
    <n v="640"/>
    <n v="226.79999999999998"/>
    <n v="50"/>
    <n v="125"/>
    <n v="149.79999999999998"/>
    <n v="40.785714285714285"/>
    <n v="103.41071428571429"/>
    <n v="0.82397959183673475"/>
    <n v="0.4"/>
    <m/>
    <n v="0.390625"/>
    <n v="690"/>
    <n v="0.7"/>
    <n v="29.285714285714285"/>
    <m/>
    <m/>
    <n v="17"/>
    <n v="4"/>
    <m/>
    <n v="78.285714285714292"/>
    <n v="19"/>
    <n v="11"/>
    <n v="19"/>
    <n v="5"/>
    <n v="3"/>
    <m/>
    <m/>
    <m/>
    <n v="100"/>
    <n v="100"/>
    <s v="2 PGs"/>
  </r>
  <r>
    <n v="596"/>
    <s v="VIETNAM"/>
    <x v="2"/>
    <x v="0"/>
    <x v="4"/>
    <x v="9"/>
    <x v="0"/>
    <x v="0"/>
    <x v="6"/>
    <x v="25"/>
    <x v="0"/>
    <n v="1200"/>
    <n v="336"/>
    <m/>
    <n v="696"/>
    <n v="96"/>
    <n v="34"/>
    <n v="80"/>
    <n v="63"/>
    <n v="42"/>
    <n v="92"/>
    <n v="1.1754385964912282"/>
    <n v="0.4"/>
    <m/>
    <n v="0.23399014778325122"/>
    <n v="788"/>
    <n v="0.7"/>
    <n v="42"/>
    <m/>
    <m/>
    <m/>
    <m/>
    <m/>
    <n v="92"/>
    <m/>
    <m/>
    <m/>
    <m/>
    <m/>
    <m/>
    <m/>
    <m/>
    <n v="100"/>
    <n v="100"/>
    <s v="2 PGs"/>
  </r>
  <r>
    <n v="597"/>
    <s v="VIETNAM"/>
    <x v="2"/>
    <x v="0"/>
    <x v="4"/>
    <x v="9"/>
    <x v="0"/>
    <x v="0"/>
    <x v="6"/>
    <x v="26"/>
    <x v="0"/>
    <n v="1200"/>
    <n v="336"/>
    <m/>
    <n v="368"/>
    <n v="96"/>
    <n v="17"/>
    <n v="90"/>
    <n v="63"/>
    <n v="20.428571428571427"/>
    <n v="86.571428571428569"/>
    <n v="1"/>
    <n v="0.4"/>
    <m/>
    <n v="0.41537267080745349"/>
    <n v="532"/>
    <n v="0.7"/>
    <n v="20.428571428571427"/>
    <m/>
    <m/>
    <m/>
    <m/>
    <m/>
    <n v="86.571428571428569"/>
    <m/>
    <m/>
    <m/>
    <m/>
    <m/>
    <m/>
    <m/>
    <m/>
    <n v="100"/>
    <n v="100"/>
    <s v="2 PGs"/>
  </r>
  <r>
    <n v="598"/>
    <s v="VIETNAM"/>
    <x v="2"/>
    <x v="0"/>
    <x v="4"/>
    <x v="9"/>
    <x v="0"/>
    <x v="0"/>
    <x v="6"/>
    <x v="67"/>
    <x v="0"/>
    <n v="1200"/>
    <n v="336"/>
    <m/>
    <n v="432"/>
    <n v="96"/>
    <n v="27"/>
    <n v="79"/>
    <n v="63"/>
    <n v="20.035714285714285"/>
    <n v="69.785714285714292"/>
    <n v="0.84737196765498668"/>
    <n v="0.4"/>
    <m/>
    <n v="0.35052910052910058"/>
    <n v="486"/>
    <n v="0.6"/>
    <n v="15.285714285714286"/>
    <n v="5"/>
    <m/>
    <n v="7"/>
    <m/>
    <m/>
    <n v="66.285714285714292"/>
    <n v="6"/>
    <m/>
    <n v="4"/>
    <m/>
    <m/>
    <m/>
    <m/>
    <m/>
    <n v="100"/>
    <n v="100"/>
    <s v="2 PGs"/>
  </r>
  <r>
    <n v="599"/>
    <s v="VIETNAM"/>
    <x v="2"/>
    <x v="0"/>
    <x v="4"/>
    <x v="9"/>
    <x v="0"/>
    <x v="0"/>
    <x v="6"/>
    <x v="27"/>
    <x v="0"/>
    <n v="1200"/>
    <n v="336"/>
    <m/>
    <n v="276"/>
    <n v="96"/>
    <n v="45"/>
    <n v="38"/>
    <n v="63"/>
    <n v="43.428571428571431"/>
    <n v="33.232142857142861"/>
    <n v="0.92362306368330471"/>
    <n v="0.4"/>
    <m/>
    <n v="0.42960662525879922"/>
    <n v="365"/>
    <n v="0.6"/>
    <n v="41.428571428571431"/>
    <n v="3"/>
    <n v="2"/>
    <n v="1"/>
    <m/>
    <m/>
    <n v="29.857142857142858"/>
    <n v="1"/>
    <n v="3"/>
    <n v="4"/>
    <m/>
    <m/>
    <m/>
    <m/>
    <m/>
    <n v="100"/>
    <n v="100"/>
    <s v="2 PGs"/>
  </r>
  <r>
    <n v="600"/>
    <s v="VIETNAM"/>
    <x v="2"/>
    <x v="0"/>
    <x v="4"/>
    <x v="9"/>
    <x v="0"/>
    <x v="0"/>
    <x v="6"/>
    <x v="28"/>
    <x v="0"/>
    <n v="1200"/>
    <n v="336"/>
    <m/>
    <n v="352"/>
    <n v="96"/>
    <n v="38"/>
    <n v="91"/>
    <n v="63"/>
    <n v="32.017857142857139"/>
    <n v="72.5"/>
    <n v="0.81021594684385378"/>
    <n v="0.4"/>
    <m/>
    <n v="0.52353896103896114"/>
    <n v="431"/>
    <n v="0.65"/>
    <n v="27.142857142857142"/>
    <n v="4"/>
    <n v="1"/>
    <n v="7"/>
    <m/>
    <m/>
    <n v="68"/>
    <n v="4"/>
    <m/>
    <n v="7"/>
    <m/>
    <m/>
    <m/>
    <m/>
    <m/>
    <n v="100"/>
    <n v="100"/>
    <s v="1 PG"/>
  </r>
  <r>
    <n v="601"/>
    <s v="VIETNAM"/>
    <x v="2"/>
    <x v="0"/>
    <x v="4"/>
    <x v="9"/>
    <x v="0"/>
    <x v="0"/>
    <x v="6"/>
    <x v="68"/>
    <x v="0"/>
    <n v="1200"/>
    <n v="336"/>
    <m/>
    <n v="320"/>
    <n v="96"/>
    <n v="20"/>
    <n v="38"/>
    <n v="63"/>
    <n v="12.142857142857142"/>
    <n v="30.857142857142858"/>
    <n v="0.74137931034482762"/>
    <n v="0.4"/>
    <m/>
    <n v="0.25892857142857145"/>
    <n v="373"/>
    <n v="0.6"/>
    <n v="12.142857142857142"/>
    <m/>
    <m/>
    <m/>
    <m/>
    <m/>
    <n v="30.857142857142858"/>
    <m/>
    <m/>
    <m/>
    <m/>
    <m/>
    <m/>
    <m/>
    <m/>
    <n v="100"/>
    <n v="100"/>
    <s v="1 PG"/>
  </r>
  <r>
    <n v="602"/>
    <s v="VIETNAM"/>
    <x v="2"/>
    <x v="0"/>
    <x v="4"/>
    <x v="9"/>
    <x v="0"/>
    <x v="0"/>
    <x v="6"/>
    <x v="69"/>
    <x v="0"/>
    <n v="1200"/>
    <n v="336"/>
    <m/>
    <n v="272"/>
    <n v="96"/>
    <n v="12"/>
    <n v="38"/>
    <n v="63"/>
    <n v="6.0714285714285712"/>
    <n v="30.178571428571427"/>
    <n v="0.72499999999999998"/>
    <n v="0.4"/>
    <m/>
    <n v="0.26260504201680673"/>
    <n v="295"/>
    <n v="0.6"/>
    <n v="5.5714285714285712"/>
    <m/>
    <m/>
    <n v="1"/>
    <m/>
    <m/>
    <n v="28.428571428571427"/>
    <n v="5"/>
    <m/>
    <n v="1"/>
    <m/>
    <m/>
    <m/>
    <m/>
    <m/>
    <n v="100"/>
    <n v="100"/>
    <s v="2 PGs"/>
  </r>
  <r>
    <n v="603"/>
    <s v="VIETNAM"/>
    <x v="2"/>
    <x v="0"/>
    <x v="4"/>
    <x v="9"/>
    <x v="6"/>
    <x v="0"/>
    <x v="6"/>
    <x v="79"/>
    <x v="1"/>
    <n v="1250"/>
    <n v="350"/>
    <m/>
    <n v="405"/>
    <n v="100"/>
    <n v="11"/>
    <n v="92"/>
    <n v="66"/>
    <n v="10"/>
    <n v="61.982142857142854"/>
    <n v="0.69885575589459092"/>
    <n v="0.4"/>
    <m/>
    <n v="0.36331569664902996"/>
    <n v="467"/>
    <n v="0.65"/>
    <n v="10"/>
    <m/>
    <m/>
    <m/>
    <m/>
    <m/>
    <n v="57.857142857142854"/>
    <m/>
    <n v="11"/>
    <m/>
    <m/>
    <m/>
    <m/>
    <m/>
    <m/>
    <n v="100"/>
    <n v="100"/>
    <s v="2 PGs"/>
  </r>
  <r>
    <n v="604"/>
    <s v="VIETNAM"/>
    <x v="2"/>
    <x v="0"/>
    <x v="4"/>
    <x v="9"/>
    <x v="6"/>
    <x v="0"/>
    <x v="6"/>
    <x v="80"/>
    <x v="1"/>
    <n v="1250"/>
    <n v="350"/>
    <m/>
    <n v="352"/>
    <n v="100"/>
    <n v="2"/>
    <n v="81"/>
    <n v="66"/>
    <n v="1.7142857142857142"/>
    <n v="60.428571428571431"/>
    <n v="0.74870912220309815"/>
    <n v="0.4"/>
    <m/>
    <n v="0.3368506493506494"/>
    <n v="455"/>
    <n v="0.6"/>
    <n v="1.7142857142857142"/>
    <m/>
    <m/>
    <m/>
    <m/>
    <m/>
    <n v="60.428571428571431"/>
    <m/>
    <m/>
    <m/>
    <m/>
    <m/>
    <m/>
    <m/>
    <m/>
    <n v="100"/>
    <n v="100"/>
    <s v="1 PG"/>
  </r>
  <r>
    <n v="605"/>
    <s v="VIETNAM"/>
    <x v="2"/>
    <x v="0"/>
    <x v="4"/>
    <x v="9"/>
    <x v="6"/>
    <x v="0"/>
    <x v="6"/>
    <x v="81"/>
    <x v="1"/>
    <n v="1250"/>
    <n v="350"/>
    <m/>
    <n v="176"/>
    <n v="100"/>
    <n v="7"/>
    <n v="32"/>
    <n v="66"/>
    <n v="5.8571428571428568"/>
    <n v="27.392857142857142"/>
    <n v="0.85256410256410253"/>
    <n v="0.4"/>
    <m/>
    <n v="0.31655844155844159"/>
    <n v="189"/>
    <n v="0.6"/>
    <n v="5.8571428571428568"/>
    <m/>
    <m/>
    <m/>
    <m/>
    <m/>
    <n v="26.142857142857142"/>
    <n v="1"/>
    <m/>
    <n v="2"/>
    <m/>
    <m/>
    <m/>
    <m/>
    <m/>
    <n v="100"/>
    <n v="100"/>
    <s v="1 PG"/>
  </r>
  <r>
    <n v="606"/>
    <s v="VIETNAM"/>
    <x v="2"/>
    <x v="0"/>
    <x v="4"/>
    <x v="9"/>
    <x v="6"/>
    <x v="1"/>
    <x v="6"/>
    <x v="144"/>
    <x v="1"/>
    <n v="1250"/>
    <n v="350"/>
    <m/>
    <n v="176"/>
    <n v="60"/>
    <n v="16"/>
    <n v="37"/>
    <n v="22"/>
    <n v="9.3571428571428577"/>
    <n v="28.678571428571427"/>
    <n v="0.71765498652291104"/>
    <n v="0.4"/>
    <m/>
    <n v="0.43019480519480524"/>
    <n v="200"/>
    <n v="0.6"/>
    <n v="4.8571428571428568"/>
    <n v="6"/>
    <m/>
    <n v="6"/>
    <m/>
    <m/>
    <n v="27.428571428571427"/>
    <n v="3"/>
    <m/>
    <n v="1"/>
    <m/>
    <m/>
    <m/>
    <m/>
    <m/>
    <n v="100"/>
    <n v="100"/>
    <s v="1 PG"/>
  </r>
  <r>
    <n v="607"/>
    <s v="VIETNAM"/>
    <x v="2"/>
    <x v="0"/>
    <x v="4"/>
    <x v="9"/>
    <x v="7"/>
    <x v="0"/>
    <x v="6"/>
    <x v="83"/>
    <x v="0"/>
    <n v="1000"/>
    <n v="280"/>
    <m/>
    <n v="160"/>
    <n v="80"/>
    <n v="11"/>
    <n v="38"/>
    <n v="22"/>
    <n v="5.7857142857142856"/>
    <n v="29.285714285714285"/>
    <n v="0.71574344023323611"/>
    <n v="0.4"/>
    <m/>
    <n v="0.4375"/>
    <n v="192"/>
    <n v="0.6"/>
    <n v="5.2857142857142856"/>
    <m/>
    <m/>
    <n v="1"/>
    <m/>
    <m/>
    <n v="25.285714285714285"/>
    <m/>
    <m/>
    <n v="8"/>
    <m/>
    <m/>
    <m/>
    <m/>
    <m/>
    <n v="100"/>
    <n v="100"/>
    <s v="1 PG"/>
  </r>
  <r>
    <n v="608"/>
    <s v="VIETNAM"/>
    <x v="2"/>
    <x v="0"/>
    <x v="4"/>
    <x v="9"/>
    <x v="7"/>
    <x v="0"/>
    <x v="6"/>
    <x v="125"/>
    <x v="0"/>
    <n v="1000"/>
    <n v="280"/>
    <m/>
    <n v="217"/>
    <n v="80"/>
    <m/>
    <n v="41"/>
    <n v="52.5"/>
    <n v="0"/>
    <n v="39.571428571428569"/>
    <n v="0.96515679442508706"/>
    <n v="0.4"/>
    <m/>
    <n v="0.26991441737985522"/>
    <n v="217"/>
    <n v="0.6"/>
    <m/>
    <m/>
    <m/>
    <m/>
    <m/>
    <m/>
    <n v="37.571428571428569"/>
    <n v="2"/>
    <m/>
    <n v="3"/>
    <m/>
    <m/>
    <m/>
    <m/>
    <m/>
    <n v="100"/>
    <n v="100"/>
    <s v="1 PG"/>
  </r>
  <r>
    <n v="609"/>
    <s v="VIETNAM"/>
    <x v="2"/>
    <x v="0"/>
    <x v="4"/>
    <x v="9"/>
    <x v="7"/>
    <x v="0"/>
    <x v="6"/>
    <x v="84"/>
    <x v="0"/>
    <n v="1000"/>
    <n v="280"/>
    <m/>
    <n v="260"/>
    <n v="80"/>
    <n v="5"/>
    <n v="46"/>
    <n v="52.5"/>
    <n v="2.4285714285714288"/>
    <n v="39.946428571428569"/>
    <n v="0.83088235294117652"/>
    <n v="0.4"/>
    <m/>
    <n v="0.28021978021978022"/>
    <n v="269"/>
    <n v="0.6"/>
    <n v="1.4285714285714286"/>
    <m/>
    <m/>
    <n v="2"/>
    <m/>
    <m/>
    <n v="38.571428571428569"/>
    <m/>
    <n v="1"/>
    <n v="2"/>
    <m/>
    <m/>
    <m/>
    <m/>
    <m/>
    <n v="100"/>
    <n v="100"/>
    <s v="2 PGs"/>
  </r>
  <r>
    <n v="610"/>
    <s v="VIETNAM"/>
    <x v="2"/>
    <x v="0"/>
    <x v="4"/>
    <x v="9"/>
    <x v="7"/>
    <x v="0"/>
    <x v="6"/>
    <x v="126"/>
    <x v="0"/>
    <n v="1000"/>
    <n v="280"/>
    <m/>
    <n v="288"/>
    <n v="80"/>
    <n v="12"/>
    <n v="68"/>
    <n v="52.5"/>
    <n v="7.3214285714285712"/>
    <n v="42"/>
    <n v="0.61651785714285712"/>
    <n v="0.4"/>
    <m/>
    <n v="0.39682539682539686"/>
    <n v="373"/>
    <n v="0.6"/>
    <n v="6.5714285714285712"/>
    <n v="3"/>
    <m/>
    <m/>
    <m/>
    <m/>
    <n v="42"/>
    <m/>
    <m/>
    <m/>
    <m/>
    <m/>
    <m/>
    <m/>
    <m/>
    <n v="100"/>
    <n v="100"/>
    <s v="2 PGs"/>
  </r>
  <r>
    <n v="611"/>
    <s v="VIETNAM"/>
    <x v="2"/>
    <x v="0"/>
    <x v="4"/>
    <x v="9"/>
    <x v="7"/>
    <x v="0"/>
    <x v="6"/>
    <x v="127"/>
    <x v="0"/>
    <n v="1000"/>
    <n v="280"/>
    <m/>
    <n v="240"/>
    <n v="80"/>
    <m/>
    <n v="26"/>
    <n v="52.5"/>
    <n v="0"/>
    <n v="22.285714285714285"/>
    <n v="0.8571428571428571"/>
    <n v="0.4"/>
    <m/>
    <n v="0.15476190476190477"/>
    <n v="495"/>
    <n v="0.6"/>
    <m/>
    <m/>
    <m/>
    <m/>
    <m/>
    <m/>
    <n v="22.285714285714285"/>
    <m/>
    <m/>
    <m/>
    <m/>
    <m/>
    <m/>
    <m/>
    <m/>
    <n v="100"/>
    <n v="100"/>
    <s v="2 PGs"/>
  </r>
  <r>
    <n v="612"/>
    <s v="VIETNAM"/>
    <x v="2"/>
    <x v="0"/>
    <x v="4"/>
    <x v="9"/>
    <x v="7"/>
    <x v="0"/>
    <x v="6"/>
    <x v="128"/>
    <x v="0"/>
    <n v="1000"/>
    <n v="280"/>
    <m/>
    <n v="256"/>
    <n v="80"/>
    <n v="1"/>
    <n v="36"/>
    <n v="52.5"/>
    <n v="0.7142857142857143"/>
    <n v="27.142857142857142"/>
    <n v="0.75289575289575295"/>
    <n v="0.4"/>
    <m/>
    <n v="0.2064732142857143"/>
    <n v="240"/>
    <n v="0.6"/>
    <n v="0.7142857142857143"/>
    <m/>
    <m/>
    <m/>
    <m/>
    <m/>
    <n v="27.142857142857142"/>
    <m/>
    <m/>
    <m/>
    <m/>
    <m/>
    <m/>
    <m/>
    <m/>
    <n v="100"/>
    <n v="100"/>
    <s v="2 PGs"/>
  </r>
  <r>
    <n v="613"/>
    <s v="VIETNAM"/>
    <x v="2"/>
    <x v="0"/>
    <x v="4"/>
    <x v="9"/>
    <x v="7"/>
    <x v="0"/>
    <x v="6"/>
    <x v="129"/>
    <x v="0"/>
    <n v="1000"/>
    <n v="280"/>
    <m/>
    <n v="224"/>
    <n v="80"/>
    <n v="2"/>
    <n v="47"/>
    <n v="52.5"/>
    <n v="2.4285714285714284"/>
    <n v="39.714285714285715"/>
    <n v="0.86005830903790093"/>
    <n v="0.4"/>
    <m/>
    <n v="0.31250000000000006"/>
    <n v="259"/>
    <n v="0.6"/>
    <n v="2.4285714285714284"/>
    <m/>
    <m/>
    <m/>
    <m/>
    <m/>
    <n v="39.714285714285715"/>
    <m/>
    <m/>
    <m/>
    <m/>
    <m/>
    <m/>
    <m/>
    <m/>
    <n v="100"/>
    <n v="100"/>
    <s v="2 PGs"/>
  </r>
  <r>
    <n v="614"/>
    <s v="VIETNAM"/>
    <x v="2"/>
    <x v="0"/>
    <x v="4"/>
    <x v="9"/>
    <x v="7"/>
    <x v="0"/>
    <x v="6"/>
    <x v="85"/>
    <x v="0"/>
    <n v="1000"/>
    <n v="280"/>
    <m/>
    <n v="256"/>
    <n v="80"/>
    <m/>
    <n v="70"/>
    <n v="52.5"/>
    <n v="0"/>
    <n v="67.142857142857139"/>
    <n v="0.95918367346938771"/>
    <n v="0.4"/>
    <m/>
    <n v="0.390625"/>
    <n v="345"/>
    <n v="0.65"/>
    <m/>
    <m/>
    <m/>
    <m/>
    <m/>
    <m/>
    <n v="67.142857142857139"/>
    <m/>
    <m/>
    <m/>
    <m/>
    <m/>
    <m/>
    <m/>
    <m/>
    <n v="100"/>
    <n v="100"/>
    <s v="2 PGs"/>
  </r>
  <r>
    <n v="615"/>
    <s v="VIETNAM"/>
    <x v="2"/>
    <x v="0"/>
    <x v="4"/>
    <x v="9"/>
    <x v="7"/>
    <x v="0"/>
    <x v="6"/>
    <x v="86"/>
    <x v="0"/>
    <n v="1000"/>
    <n v="280"/>
    <m/>
    <n v="356"/>
    <n v="80"/>
    <m/>
    <n v="49"/>
    <n v="52.5"/>
    <n v="0"/>
    <n v="45.321428571428569"/>
    <n v="0.92492711370262382"/>
    <n v="0.4"/>
    <m/>
    <n v="0.19662921348314608"/>
    <n v="394"/>
    <n v="0.65"/>
    <m/>
    <m/>
    <m/>
    <m/>
    <m/>
    <m/>
    <n v="43.571428571428569"/>
    <m/>
    <m/>
    <n v="2"/>
    <n v="1"/>
    <m/>
    <m/>
    <m/>
    <m/>
    <n v="100"/>
    <n v="100"/>
    <s v="2 PGs"/>
  </r>
  <r>
    <n v="616"/>
    <s v="VIETNAM"/>
    <x v="2"/>
    <x v="0"/>
    <x v="4"/>
    <x v="9"/>
    <x v="7"/>
    <x v="0"/>
    <x v="6"/>
    <x v="87"/>
    <x v="0"/>
    <n v="1000"/>
    <n v="280"/>
    <m/>
    <n v="280"/>
    <n v="80"/>
    <n v="19"/>
    <n v="65"/>
    <n v="52.5"/>
    <n v="16.642857142857142"/>
    <n v="61.267857142857146"/>
    <n v="0.9275085034013606"/>
    <n v="0.4"/>
    <m/>
    <n v="0.42857142857142855"/>
    <n v="498"/>
    <n v="0.65"/>
    <n v="16.142857142857142"/>
    <n v="2"/>
    <m/>
    <m/>
    <m/>
    <m/>
    <n v="58.142857142857146"/>
    <m/>
    <n v="3"/>
    <n v="4"/>
    <m/>
    <m/>
    <m/>
    <m/>
    <m/>
    <n v="100"/>
    <n v="100"/>
    <s v="2 PGs"/>
  </r>
  <r>
    <n v="617"/>
    <s v="VIETNAM"/>
    <x v="2"/>
    <x v="0"/>
    <x v="4"/>
    <x v="9"/>
    <x v="7"/>
    <x v="0"/>
    <x v="6"/>
    <x v="88"/>
    <x v="0"/>
    <n v="1000"/>
    <n v="280"/>
    <m/>
    <n v="628"/>
    <n v="80"/>
    <n v="6"/>
    <n v="119"/>
    <n v="52.5"/>
    <n v="4.5714285714285712"/>
    <n v="97.892857142857139"/>
    <n v="0.81971428571428562"/>
    <n v="0.4"/>
    <m/>
    <n v="0.28434940855323021"/>
    <n v="635"/>
    <n v="0.7"/>
    <n v="4.5714285714285712"/>
    <m/>
    <m/>
    <m/>
    <m/>
    <m/>
    <n v="85.142857142857139"/>
    <m/>
    <m/>
    <n v="3"/>
    <n v="11"/>
    <n v="3"/>
    <m/>
    <m/>
    <m/>
    <n v="100"/>
    <n v="100"/>
    <s v="2 PGs"/>
  </r>
  <r>
    <n v="618"/>
    <s v="VIETNAM"/>
    <x v="2"/>
    <x v="0"/>
    <x v="4"/>
    <x v="9"/>
    <x v="7"/>
    <x v="0"/>
    <x v="6"/>
    <x v="89"/>
    <x v="0"/>
    <n v="1000"/>
    <n v="280"/>
    <m/>
    <n v="684"/>
    <n v="80"/>
    <n v="15"/>
    <n v="90"/>
    <n v="52.5"/>
    <n v="13.892857142857142"/>
    <n v="94.428571428571431"/>
    <n v="1.0316326530612245"/>
    <n v="0.4"/>
    <m/>
    <n v="0.2192982456140351"/>
    <n v="698"/>
    <n v="0.7"/>
    <n v="9.1428571428571423"/>
    <m/>
    <n v="2"/>
    <n v="8"/>
    <m/>
    <m/>
    <n v="94.428571428571431"/>
    <m/>
    <m/>
    <m/>
    <m/>
    <m/>
    <m/>
    <m/>
    <m/>
    <n v="100"/>
    <n v="100"/>
    <s v="1 PG"/>
  </r>
  <r>
    <n v="619"/>
    <s v="VIETNAM"/>
    <x v="2"/>
    <x v="0"/>
    <x v="4"/>
    <x v="9"/>
    <x v="7"/>
    <x v="0"/>
    <x v="6"/>
    <x v="90"/>
    <x v="0"/>
    <n v="1000"/>
    <n v="280"/>
    <m/>
    <n v="476"/>
    <n v="80"/>
    <n v="11"/>
    <n v="53"/>
    <n v="52.5"/>
    <n v="7.6428571428571432"/>
    <n v="48.75"/>
    <n v="0.8811383928571429"/>
    <n v="0.4"/>
    <m/>
    <n v="0.19207683073229292"/>
    <n v="506"/>
    <n v="0.6"/>
    <n v="6.1428571428571432"/>
    <m/>
    <m/>
    <n v="3"/>
    <m/>
    <m/>
    <n v="41"/>
    <n v="5"/>
    <m/>
    <n v="13"/>
    <m/>
    <m/>
    <m/>
    <m/>
    <m/>
    <n v="100"/>
    <n v="100"/>
    <s v="2 PGs"/>
  </r>
  <r>
    <n v="620"/>
    <s v="VIETNAM"/>
    <x v="2"/>
    <x v="0"/>
    <x v="4"/>
    <x v="9"/>
    <x v="7"/>
    <x v="0"/>
    <x v="6"/>
    <x v="130"/>
    <x v="0"/>
    <n v="1000"/>
    <n v="280"/>
    <m/>
    <n v="256"/>
    <n v="80"/>
    <n v="2"/>
    <n v="67"/>
    <n v="52.5"/>
    <n v="1"/>
    <n v="52.892857142857146"/>
    <n v="0.78105590062111807"/>
    <n v="0.4"/>
    <m/>
    <n v="0.3850446428571429"/>
    <n v="479"/>
    <n v="0.6"/>
    <n v="1"/>
    <m/>
    <m/>
    <m/>
    <m/>
    <m/>
    <n v="51.142857142857146"/>
    <n v="7"/>
    <m/>
    <m/>
    <m/>
    <m/>
    <m/>
    <m/>
    <m/>
    <n v="100"/>
    <n v="100"/>
    <s v="1 PG"/>
  </r>
  <r>
    <n v="621"/>
    <s v="VIETNAM"/>
    <x v="2"/>
    <x v="0"/>
    <x v="4"/>
    <x v="9"/>
    <x v="7"/>
    <x v="0"/>
    <x v="6"/>
    <x v="91"/>
    <x v="0"/>
    <n v="1000"/>
    <n v="280"/>
    <m/>
    <n v="178"/>
    <n v="80"/>
    <m/>
    <n v="29"/>
    <n v="52.5"/>
    <n v="0.14285714285714285"/>
    <n v="26.410714285714285"/>
    <n v="0.91564039408866993"/>
    <n v="0.4"/>
    <m/>
    <n v="0.23274478330658108"/>
    <n v="181"/>
    <n v="0.6"/>
    <n v="0.14285714285714285"/>
    <m/>
    <m/>
    <m/>
    <m/>
    <m/>
    <n v="23.285714285714285"/>
    <n v="3"/>
    <n v="1"/>
    <n v="4"/>
    <m/>
    <m/>
    <m/>
    <m/>
    <m/>
    <n v="100"/>
    <n v="100"/>
    <s v="1 PG"/>
  </r>
  <r>
    <n v="622"/>
    <s v="VIETNAM"/>
    <x v="2"/>
    <x v="0"/>
    <x v="4"/>
    <x v="9"/>
    <x v="7"/>
    <x v="0"/>
    <x v="6"/>
    <x v="131"/>
    <x v="0"/>
    <n v="1000"/>
    <n v="280"/>
    <m/>
    <n v="320"/>
    <n v="80"/>
    <n v="28"/>
    <n v="53"/>
    <n v="52.5"/>
    <n v="13"/>
    <n v="47.428571428571431"/>
    <n v="0.74603174603174605"/>
    <n v="0.4"/>
    <m/>
    <n v="0.36160714285714285"/>
    <n v="343"/>
    <n v="0.6"/>
    <n v="11"/>
    <m/>
    <m/>
    <n v="4"/>
    <m/>
    <m/>
    <n v="43.428571428571431"/>
    <n v="6"/>
    <m/>
    <n v="5"/>
    <m/>
    <m/>
    <m/>
    <m/>
    <m/>
    <n v="100"/>
    <n v="100"/>
    <s v="2 PGs"/>
  </r>
  <r>
    <n v="623"/>
    <s v="VIETNAM"/>
    <x v="2"/>
    <x v="0"/>
    <x v="4"/>
    <x v="9"/>
    <x v="7"/>
    <x v="0"/>
    <x v="6"/>
    <x v="92"/>
    <x v="0"/>
    <n v="1000"/>
    <n v="280"/>
    <m/>
    <n v="267"/>
    <n v="80"/>
    <n v="5"/>
    <n v="28"/>
    <n v="52.5"/>
    <n v="3.8571428571428572"/>
    <n v="27.892857142857142"/>
    <n v="0.96212121212121215"/>
    <n v="0.4"/>
    <m/>
    <n v="0.1765650080256822"/>
    <n v="277"/>
    <n v="0.6"/>
    <n v="1.8571428571428572"/>
    <m/>
    <m/>
    <n v="4"/>
    <m/>
    <m/>
    <n v="27.142857142857142"/>
    <n v="3"/>
    <m/>
    <m/>
    <m/>
    <m/>
    <m/>
    <m/>
    <m/>
    <n v="100"/>
    <n v="100"/>
    <s v="2 PGs"/>
  </r>
  <r>
    <n v="624"/>
    <s v="VIETNAM"/>
    <x v="2"/>
    <x v="0"/>
    <x v="4"/>
    <x v="9"/>
    <x v="7"/>
    <x v="0"/>
    <x v="6"/>
    <x v="93"/>
    <x v="0"/>
    <n v="1000"/>
    <n v="280"/>
    <m/>
    <n v="176"/>
    <n v="80"/>
    <n v="11"/>
    <n v="27"/>
    <n v="52.5"/>
    <n v="7.1428571428571432"/>
    <n v="27.285714285714285"/>
    <n v="0.90601503759398505"/>
    <n v="0.4"/>
    <m/>
    <n v="0.30844155844155846"/>
    <n v="228"/>
    <n v="0.6"/>
    <n v="6.1428571428571432"/>
    <m/>
    <m/>
    <n v="2"/>
    <m/>
    <m/>
    <n v="26.285714285714285"/>
    <m/>
    <m/>
    <n v="2"/>
    <m/>
    <m/>
    <m/>
    <m/>
    <m/>
    <n v="100"/>
    <n v="100"/>
    <s v="2 PGs"/>
  </r>
  <r>
    <n v="625"/>
    <s v="VIETNAM"/>
    <x v="2"/>
    <x v="0"/>
    <x v="4"/>
    <x v="9"/>
    <x v="7"/>
    <x v="0"/>
    <x v="6"/>
    <x v="94"/>
    <x v="0"/>
    <n v="1000"/>
    <n v="280"/>
    <m/>
    <n v="254"/>
    <n v="80"/>
    <m/>
    <n v="29"/>
    <n v="52.5"/>
    <n v="0"/>
    <n v="26"/>
    <n v="0.89655172413793105"/>
    <n v="0.4"/>
    <m/>
    <n v="0.16310461192350958"/>
    <n v="252"/>
    <n v="0.6"/>
    <m/>
    <m/>
    <m/>
    <m/>
    <m/>
    <m/>
    <n v="26"/>
    <m/>
    <m/>
    <m/>
    <m/>
    <m/>
    <m/>
    <m/>
    <m/>
    <n v="100"/>
    <n v="100"/>
    <s v="2 PGs"/>
  </r>
  <r>
    <n v="626"/>
    <s v="VIETNAM"/>
    <x v="2"/>
    <x v="0"/>
    <x v="4"/>
    <x v="9"/>
    <x v="7"/>
    <x v="0"/>
    <x v="6"/>
    <x v="95"/>
    <x v="0"/>
    <n v="1000"/>
    <n v="280"/>
    <m/>
    <n v="160"/>
    <n v="80"/>
    <m/>
    <n v="28"/>
    <n v="52.5"/>
    <n v="0"/>
    <n v="24.285714285714285"/>
    <n v="0.86734693877551017"/>
    <n v="0.4"/>
    <m/>
    <n v="0.25"/>
    <n v="195"/>
    <n v="0.6"/>
    <m/>
    <m/>
    <m/>
    <m/>
    <m/>
    <m/>
    <n v="24.285714285714285"/>
    <m/>
    <m/>
    <m/>
    <m/>
    <m/>
    <m/>
    <m/>
    <m/>
    <n v="100"/>
    <n v="100"/>
    <s v="2 PGs"/>
  </r>
  <r>
    <n v="627"/>
    <s v="VIETNAM"/>
    <x v="2"/>
    <x v="0"/>
    <x v="4"/>
    <x v="9"/>
    <x v="7"/>
    <x v="0"/>
    <x v="6"/>
    <x v="96"/>
    <x v="0"/>
    <n v="1000"/>
    <n v="280"/>
    <m/>
    <n v="192"/>
    <n v="80"/>
    <m/>
    <n v="42"/>
    <n v="52.5"/>
    <n v="0"/>
    <n v="39.017857142857146"/>
    <n v="0.92899659863945583"/>
    <n v="0.4"/>
    <m/>
    <n v="0.31250000000000006"/>
    <n v="260"/>
    <n v="0.6"/>
    <m/>
    <m/>
    <m/>
    <m/>
    <m/>
    <m/>
    <n v="36.142857142857146"/>
    <n v="1"/>
    <n v="1"/>
    <n v="3"/>
    <n v="1"/>
    <m/>
    <m/>
    <m/>
    <m/>
    <n v="100"/>
    <n v="100"/>
    <s v="2 PGs"/>
  </r>
  <r>
    <n v="628"/>
    <s v="VIETNAM"/>
    <x v="2"/>
    <x v="0"/>
    <x v="4"/>
    <x v="9"/>
    <x v="7"/>
    <x v="0"/>
    <x v="6"/>
    <x v="97"/>
    <x v="0"/>
    <n v="1000"/>
    <n v="280"/>
    <m/>
    <n v="144"/>
    <n v="80"/>
    <m/>
    <n v="27"/>
    <n v="52.5"/>
    <n v="0"/>
    <n v="26.714285714285715"/>
    <n v="0.98941798941798942"/>
    <n v="0.4"/>
    <m/>
    <n v="0.26785714285714285"/>
    <n v="225"/>
    <n v="0.6"/>
    <m/>
    <m/>
    <m/>
    <m/>
    <m/>
    <m/>
    <n v="26.714285714285715"/>
    <m/>
    <m/>
    <m/>
    <m/>
    <m/>
    <m/>
    <m/>
    <m/>
    <n v="100"/>
    <n v="100"/>
    <s v="2 PGs"/>
  </r>
  <r>
    <n v="629"/>
    <s v="VIETNAM"/>
    <x v="2"/>
    <x v="0"/>
    <x v="4"/>
    <x v="9"/>
    <x v="7"/>
    <x v="0"/>
    <x v="6"/>
    <x v="98"/>
    <x v="0"/>
    <n v="1000"/>
    <n v="280"/>
    <m/>
    <n v="178"/>
    <n v="80"/>
    <m/>
    <n v="22"/>
    <n v="52.5"/>
    <n v="0"/>
    <n v="19.785714285714285"/>
    <n v="0.89935064935064934"/>
    <n v="0.4"/>
    <m/>
    <n v="0.1765650080256822"/>
    <n v="180"/>
    <n v="0.6"/>
    <m/>
    <m/>
    <m/>
    <m/>
    <m/>
    <m/>
    <n v="19.285714285714285"/>
    <n v="2"/>
    <m/>
    <m/>
    <m/>
    <m/>
    <m/>
    <m/>
    <m/>
    <n v="100"/>
    <n v="100"/>
    <s v="2 PGs"/>
  </r>
  <r>
    <n v="630"/>
    <s v="VIETNAM"/>
    <x v="2"/>
    <x v="0"/>
    <x v="4"/>
    <x v="9"/>
    <x v="7"/>
    <x v="0"/>
    <x v="6"/>
    <x v="99"/>
    <x v="0"/>
    <n v="1000"/>
    <n v="280"/>
    <m/>
    <n v="320"/>
    <n v="80"/>
    <n v="4"/>
    <n v="38"/>
    <n v="52.5"/>
    <n v="1.3214285714285714"/>
    <n v="22.928571428571427"/>
    <n v="0.57738095238095233"/>
    <n v="0.4"/>
    <m/>
    <n v="0.1875"/>
    <n v="326"/>
    <n v="0.6"/>
    <n v="0.5714285714285714"/>
    <n v="1"/>
    <m/>
    <n v="1"/>
    <m/>
    <m/>
    <n v="20.428571428571427"/>
    <n v="6"/>
    <m/>
    <n v="2"/>
    <m/>
    <m/>
    <m/>
    <m/>
    <m/>
    <n v="100"/>
    <n v="100"/>
    <s v="1 PG"/>
  </r>
  <r>
    <n v="631"/>
    <s v="VIETNAM"/>
    <x v="2"/>
    <x v="0"/>
    <x v="4"/>
    <x v="9"/>
    <x v="7"/>
    <x v="0"/>
    <x v="6"/>
    <x v="100"/>
    <x v="0"/>
    <n v="1000"/>
    <n v="280"/>
    <m/>
    <n v="224"/>
    <n v="80"/>
    <n v="5"/>
    <n v="29"/>
    <n v="52.5"/>
    <n v="2.3214285714285712"/>
    <n v="24.25"/>
    <n v="0.78151260504201669"/>
    <n v="0.4"/>
    <m/>
    <n v="0.21683673469387757"/>
    <n v="289"/>
    <n v="0.6"/>
    <n v="0.5714285714285714"/>
    <n v="1"/>
    <m/>
    <n v="3"/>
    <m/>
    <m/>
    <n v="22"/>
    <n v="1"/>
    <m/>
    <n v="4"/>
    <m/>
    <m/>
    <m/>
    <m/>
    <m/>
    <n v="100"/>
    <n v="100"/>
    <s v="1 PG"/>
  </r>
  <r>
    <n v="632"/>
    <s v="VIETNAM"/>
    <x v="2"/>
    <x v="0"/>
    <x v="4"/>
    <x v="9"/>
    <x v="7"/>
    <x v="0"/>
    <x v="6"/>
    <x v="101"/>
    <x v="0"/>
    <n v="1000"/>
    <n v="280"/>
    <m/>
    <n v="128"/>
    <n v="80"/>
    <m/>
    <n v="27"/>
    <n v="52.5"/>
    <n v="0"/>
    <n v="25.714285714285715"/>
    <n v="0.95238095238095244"/>
    <n v="0.4"/>
    <m/>
    <n v="0.30133928571428575"/>
    <n v="174"/>
    <n v="0.6"/>
    <m/>
    <m/>
    <m/>
    <m/>
    <m/>
    <m/>
    <n v="25.714285714285715"/>
    <m/>
    <m/>
    <m/>
    <m/>
    <m/>
    <m/>
    <m/>
    <m/>
    <n v="100"/>
    <n v="100"/>
    <s v="1 PG"/>
  </r>
  <r>
    <n v="633"/>
    <s v="VIETNAM"/>
    <x v="2"/>
    <x v="0"/>
    <x v="4"/>
    <x v="9"/>
    <x v="7"/>
    <x v="0"/>
    <x v="6"/>
    <x v="102"/>
    <x v="0"/>
    <n v="1000"/>
    <n v="280"/>
    <m/>
    <n v="176"/>
    <n v="80"/>
    <n v="8"/>
    <n v="38"/>
    <n v="52.5"/>
    <n v="6.2857142857142856"/>
    <n v="30.928571428571427"/>
    <n v="0.80900621118012428"/>
    <n v="0.4"/>
    <m/>
    <n v="0.37337662337662342"/>
    <n v="188"/>
    <n v="0.6"/>
    <n v="6.2857142857142856"/>
    <m/>
    <m/>
    <m/>
    <m/>
    <m/>
    <n v="24.428571428571427"/>
    <n v="8"/>
    <m/>
    <n v="9"/>
    <m/>
    <m/>
    <m/>
    <m/>
    <m/>
    <n v="100"/>
    <n v="100"/>
    <s v="1 PG"/>
  </r>
  <r>
    <n v="634"/>
    <s v="VIETNAM"/>
    <x v="2"/>
    <x v="0"/>
    <x v="4"/>
    <x v="9"/>
    <x v="7"/>
    <x v="0"/>
    <x v="6"/>
    <x v="132"/>
    <x v="0"/>
    <n v="1000"/>
    <n v="280"/>
    <m/>
    <n v="208"/>
    <n v="80"/>
    <n v="1"/>
    <n v="58"/>
    <n v="52.5"/>
    <n v="0.5"/>
    <n v="42.928571428571431"/>
    <n v="0.73607748184019373"/>
    <n v="0.4"/>
    <m/>
    <n v="0.40521978021978022"/>
    <n v="254"/>
    <n v="0.6"/>
    <m/>
    <m/>
    <m/>
    <n v="1"/>
    <m/>
    <m/>
    <n v="36.428571428571431"/>
    <n v="2"/>
    <n v="8"/>
    <n v="6"/>
    <m/>
    <m/>
    <m/>
    <m/>
    <m/>
    <n v="100"/>
    <n v="100"/>
    <s v="1 PG"/>
  </r>
  <r>
    <n v="635"/>
    <s v="VIETNAM"/>
    <x v="2"/>
    <x v="0"/>
    <x v="4"/>
    <x v="9"/>
    <x v="7"/>
    <x v="0"/>
    <x v="6"/>
    <x v="133"/>
    <x v="0"/>
    <n v="1000"/>
    <n v="280"/>
    <m/>
    <n v="96"/>
    <n v="80"/>
    <n v="5"/>
    <n v="31"/>
    <n v="52.5"/>
    <n v="1.7142857142857142"/>
    <n v="20.035714285714285"/>
    <n v="0.60416666666666663"/>
    <n v="0.4"/>
    <m/>
    <n v="0.53571428571428581"/>
    <n v="110"/>
    <n v="0.6"/>
    <n v="1.7142857142857142"/>
    <m/>
    <m/>
    <m/>
    <m/>
    <m/>
    <n v="18.285714285714285"/>
    <n v="7"/>
    <m/>
    <m/>
    <m/>
    <m/>
    <m/>
    <m/>
    <m/>
    <n v="100"/>
    <n v="100"/>
    <s v="1 PG"/>
  </r>
  <r>
    <n v="636"/>
    <s v="VIETNAM"/>
    <x v="2"/>
    <x v="0"/>
    <x v="4"/>
    <x v="9"/>
    <x v="7"/>
    <x v="0"/>
    <x v="6"/>
    <x v="134"/>
    <x v="0"/>
    <n v="1000"/>
    <n v="280"/>
    <m/>
    <n v="312"/>
    <n v="80"/>
    <n v="9"/>
    <n v="48"/>
    <n v="52.5"/>
    <n v="4.8214285714285712"/>
    <n v="38"/>
    <n v="0.75125313283208017"/>
    <n v="0.4"/>
    <m/>
    <n v="0.26098901098901101"/>
    <n v="328"/>
    <n v="0.6"/>
    <n v="3.5714285714285716"/>
    <n v="1"/>
    <m/>
    <n v="2"/>
    <m/>
    <m/>
    <n v="36"/>
    <n v="4"/>
    <m/>
    <n v="2"/>
    <m/>
    <m/>
    <m/>
    <m/>
    <m/>
    <n v="100"/>
    <n v="100"/>
    <s v="1 PG"/>
  </r>
  <r>
    <n v="637"/>
    <s v="VIETNAM"/>
    <x v="2"/>
    <x v="0"/>
    <x v="4"/>
    <x v="9"/>
    <x v="7"/>
    <x v="0"/>
    <x v="6"/>
    <x v="103"/>
    <x v="0"/>
    <n v="1000"/>
    <n v="280"/>
    <m/>
    <n v="196"/>
    <n v="80"/>
    <n v="2"/>
    <n v="50"/>
    <n v="52.5"/>
    <n v="0.42857142857142855"/>
    <n v="39.410714285714285"/>
    <n v="0.76614010989010994"/>
    <n v="0.4"/>
    <m/>
    <n v="0.37900874635568516"/>
    <n v="450"/>
    <n v="0.6"/>
    <n v="0.42857142857142855"/>
    <m/>
    <m/>
    <m/>
    <m/>
    <m/>
    <n v="35.285714285714285"/>
    <n v="7"/>
    <n v="3"/>
    <n v="1"/>
    <n v="1"/>
    <m/>
    <m/>
    <m/>
    <m/>
    <n v="100"/>
    <n v="100"/>
    <s v="1 PG"/>
  </r>
  <r>
    <n v="638"/>
    <s v="VIETNAM"/>
    <x v="2"/>
    <x v="0"/>
    <x v="4"/>
    <x v="9"/>
    <x v="6"/>
    <x v="1"/>
    <x v="22"/>
    <x v="145"/>
    <x v="1"/>
    <n v="1250"/>
    <n v="350"/>
    <m/>
    <n v="328"/>
    <n v="60"/>
    <n v="8"/>
    <n v="40"/>
    <n v="22"/>
    <n v="4.4285714285714288"/>
    <n v="26.142857142857142"/>
    <n v="0.63690476190476186"/>
    <n v="0.4"/>
    <m/>
    <n v="0.20905923344947736"/>
    <n v="321"/>
    <n v="0.55000000000000004"/>
    <n v="4.4285714285714288"/>
    <m/>
    <m/>
    <m/>
    <m/>
    <m/>
    <n v="26.142857142857142"/>
    <m/>
    <m/>
    <m/>
    <m/>
    <m/>
    <m/>
    <m/>
    <m/>
    <n v="100"/>
    <n v="100"/>
    <s v="1 PG"/>
  </r>
  <r>
    <n v="639"/>
    <s v="VIETNAM"/>
    <x v="2"/>
    <x v="0"/>
    <x v="4"/>
    <x v="9"/>
    <x v="6"/>
    <x v="1"/>
    <x v="10"/>
    <x v="146"/>
    <x v="1"/>
    <n v="1250"/>
    <n v="350"/>
    <m/>
    <n v="256"/>
    <n v="60"/>
    <n v="10"/>
    <n v="37"/>
    <n v="22"/>
    <n v="9.25"/>
    <n v="35.142857142857139"/>
    <n v="0.94452887537993913"/>
    <n v="0.4"/>
    <m/>
    <n v="0.26227678571428575"/>
    <n v="264"/>
    <n v="0.55000000000000004"/>
    <m/>
    <n v="4"/>
    <m/>
    <m/>
    <n v="11"/>
    <m/>
    <n v="23.142857142857142"/>
    <n v="8"/>
    <m/>
    <n v="5"/>
    <n v="10"/>
    <m/>
    <m/>
    <m/>
    <m/>
    <n v="100"/>
    <n v="100"/>
    <s v="1 PG"/>
  </r>
  <r>
    <n v="640"/>
    <s v="VIETNAM"/>
    <x v="2"/>
    <x v="0"/>
    <x v="4"/>
    <x v="9"/>
    <x v="0"/>
    <x v="0"/>
    <x v="10"/>
    <x v="71"/>
    <x v="0"/>
    <n v="1200"/>
    <n v="336"/>
    <m/>
    <n v="282"/>
    <n v="96"/>
    <n v="11"/>
    <n v="67"/>
    <n v="63"/>
    <n v="6.1428571428571432"/>
    <n v="38.839285714285715"/>
    <n v="0.57669413919413925"/>
    <n v="0.4"/>
    <m/>
    <n v="0.39513677811550157"/>
    <n v="302"/>
    <n v="0.6"/>
    <n v="6.1428571428571432"/>
    <m/>
    <m/>
    <m/>
    <m/>
    <m/>
    <n v="34.714285714285715"/>
    <n v="5"/>
    <n v="3"/>
    <n v="2"/>
    <n v="1"/>
    <m/>
    <m/>
    <m/>
    <m/>
    <n v="100"/>
    <n v="100"/>
    <s v="1 PG"/>
  </r>
  <r>
    <n v="641"/>
    <s v="VIETNAM"/>
    <x v="2"/>
    <x v="0"/>
    <x v="4"/>
    <x v="9"/>
    <x v="0"/>
    <x v="0"/>
    <x v="9"/>
    <x v="70"/>
    <x v="0"/>
    <n v="1200"/>
    <n v="336"/>
    <m/>
    <n v="260"/>
    <n v="96"/>
    <n v="29"/>
    <n v="65"/>
    <n v="63"/>
    <n v="22.142857142857142"/>
    <n v="48.428571428571431"/>
    <n v="0.75075987841945291"/>
    <n v="0.4"/>
    <m/>
    <n v="0.51648351648351654"/>
    <n v="277"/>
    <n v="0.65"/>
    <n v="22.142857142857142"/>
    <m/>
    <m/>
    <m/>
    <m/>
    <m/>
    <n v="46.428571428571431"/>
    <n v="8"/>
    <m/>
    <m/>
    <m/>
    <m/>
    <m/>
    <m/>
    <m/>
    <n v="100"/>
    <n v="100"/>
    <s v="2 PGs"/>
  </r>
  <r>
    <n v="642"/>
    <s v="VIETNAM"/>
    <x v="2"/>
    <x v="0"/>
    <x v="4"/>
    <x v="9"/>
    <x v="6"/>
    <x v="0"/>
    <x v="9"/>
    <x v="82"/>
    <x v="1"/>
    <n v="1200"/>
    <n v="350"/>
    <m/>
    <n v="208"/>
    <n v="100"/>
    <n v="20"/>
    <n v="47"/>
    <n v="66"/>
    <n v="10.428571428571429"/>
    <n v="37.553571428571431"/>
    <n v="0.71615138592750538"/>
    <n v="0.4"/>
    <m/>
    <n v="0.4601648351648352"/>
    <n v="240"/>
    <n v="0.6"/>
    <n v="8.4285714285714288"/>
    <n v="2"/>
    <m/>
    <n v="3"/>
    <m/>
    <m/>
    <n v="34.428571428571431"/>
    <n v="8"/>
    <n v="3"/>
    <m/>
    <m/>
    <m/>
    <m/>
    <m/>
    <m/>
    <n v="100"/>
    <n v="100"/>
    <s v="1 PG"/>
  </r>
  <r>
    <n v="643"/>
    <s v="VIETNAM"/>
    <x v="2"/>
    <x v="0"/>
    <x v="4"/>
    <x v="9"/>
    <x v="7"/>
    <x v="0"/>
    <x v="9"/>
    <x v="104"/>
    <x v="0"/>
    <n v="1000"/>
    <n v="280"/>
    <m/>
    <n v="176"/>
    <n v="80"/>
    <m/>
    <n v="54"/>
    <n v="52.5"/>
    <n v="0"/>
    <n v="39.642857142857146"/>
    <n v="0.73412698412698418"/>
    <n v="0.4"/>
    <m/>
    <n v="0.43831168831168837"/>
    <n v="229"/>
    <n v="0.6"/>
    <m/>
    <m/>
    <m/>
    <m/>
    <m/>
    <m/>
    <n v="33.142857142857146"/>
    <n v="4"/>
    <m/>
    <n v="11"/>
    <m/>
    <m/>
    <m/>
    <m/>
    <m/>
    <n v="100"/>
    <n v="100"/>
    <s v="1 PG"/>
  </r>
  <r>
    <n v="644"/>
    <s v="VIETNAM"/>
    <x v="2"/>
    <x v="0"/>
    <x v="4"/>
    <x v="9"/>
    <x v="7"/>
    <x v="0"/>
    <x v="9"/>
    <x v="105"/>
    <x v="0"/>
    <n v="1000"/>
    <n v="280"/>
    <m/>
    <n v="176"/>
    <n v="80"/>
    <n v="2"/>
    <n v="48"/>
    <n v="52.5"/>
    <n v="1.7142857142857142"/>
    <n v="28.642857142857142"/>
    <n v="0.60714285714285721"/>
    <n v="0.4"/>
    <m/>
    <n v="0.4058441558441559"/>
    <n v="207"/>
    <n v="0.6"/>
    <n v="1.7142857142857142"/>
    <m/>
    <m/>
    <m/>
    <m/>
    <m/>
    <n v="25.142857142857142"/>
    <n v="6"/>
    <m/>
    <n v="4"/>
    <m/>
    <m/>
    <m/>
    <m/>
    <m/>
    <n v="100"/>
    <n v="100"/>
    <s v="1 PG"/>
  </r>
  <r>
    <n v="645"/>
    <s v="VIETNAM"/>
    <x v="0"/>
    <x v="1"/>
    <x v="5"/>
    <x v="10"/>
    <x v="3"/>
    <x v="0"/>
    <x v="0"/>
    <x v="10"/>
    <x v="1"/>
    <n v="2700"/>
    <n v="648"/>
    <m/>
    <n v="796"/>
    <n v="194.4"/>
    <n v="21"/>
    <n v="101"/>
    <n v="128.4"/>
    <n v="11.833333333333332"/>
    <n v="106.91666666666666"/>
    <n v="0.97336065573770481"/>
    <n v="0.4"/>
    <m/>
    <n v="0.18126346015793254"/>
    <n v="1012"/>
    <n v="0.8"/>
    <n v="8.3333333333333321"/>
    <n v="5"/>
    <n v="2"/>
    <n v="3"/>
    <m/>
    <m/>
    <n v="100.66666666666666"/>
    <n v="3"/>
    <m/>
    <n v="11"/>
    <m/>
    <m/>
    <m/>
    <m/>
    <m/>
    <n v="200"/>
    <n v="200"/>
    <s v="2 PGs"/>
  </r>
  <r>
    <n v="646"/>
    <s v="VIETNAM"/>
    <x v="0"/>
    <x v="1"/>
    <x v="5"/>
    <x v="10"/>
    <x v="3"/>
    <x v="0"/>
    <x v="0"/>
    <x v="32"/>
    <x v="1"/>
    <n v="2700"/>
    <n v="648"/>
    <m/>
    <n v="502"/>
    <n v="194.4"/>
    <n v="14"/>
    <n v="98"/>
    <n v="128.4"/>
    <n v="11.75"/>
    <n v="76.833333333333329"/>
    <n v="0.79092261904761896"/>
    <n v="0.4"/>
    <m/>
    <n v="0.27888446215139445"/>
    <n v="699"/>
    <n v="0.8"/>
    <n v="9.5"/>
    <n v="3"/>
    <m/>
    <n v="3"/>
    <m/>
    <m/>
    <n v="68.333333333333329"/>
    <m/>
    <m/>
    <n v="17"/>
    <m/>
    <m/>
    <m/>
    <m/>
    <m/>
    <n v="200"/>
    <n v="200"/>
    <s v="2 PGs"/>
  </r>
  <r>
    <n v="647"/>
    <s v="VIETNAM"/>
    <x v="0"/>
    <x v="1"/>
    <x v="5"/>
    <x v="10"/>
    <x v="3"/>
    <x v="0"/>
    <x v="1"/>
    <x v="11"/>
    <x v="1"/>
    <n v="2700"/>
    <n v="648"/>
    <m/>
    <n v="608"/>
    <n v="194.4"/>
    <n v="45"/>
    <n v="102"/>
    <n v="128.4"/>
    <n v="34.166666666666664"/>
    <n v="91.541666666666671"/>
    <n v="0.85515873015873023"/>
    <n v="0.4"/>
    <m/>
    <n v="0.23966165413533835"/>
    <n v="788"/>
    <n v="0.75"/>
    <n v="20.166666666666664"/>
    <m/>
    <m/>
    <n v="28"/>
    <m/>
    <m/>
    <n v="83.666666666666671"/>
    <m/>
    <n v="5"/>
    <n v="12"/>
    <m/>
    <m/>
    <m/>
    <m/>
    <m/>
    <n v="200"/>
    <n v="200"/>
    <s v="2 PGs"/>
  </r>
  <r>
    <n v="648"/>
    <s v="VIETNAM"/>
    <x v="2"/>
    <x v="1"/>
    <x v="5"/>
    <x v="10"/>
    <x v="3"/>
    <x v="0"/>
    <x v="6"/>
    <x v="24"/>
    <x v="1"/>
    <n v="2700"/>
    <n v="648"/>
    <m/>
    <n v="796"/>
    <n v="195"/>
    <n v="64"/>
    <n v="112"/>
    <n v="127.8"/>
    <n v="52.857142857142854"/>
    <n v="106.17857142857143"/>
    <n v="0.90361201298701299"/>
    <n v="0.4"/>
    <m/>
    <n v="0.20100502512562818"/>
    <n v="805"/>
    <n v="0.7"/>
    <n v="47.857142857142854"/>
    <m/>
    <m/>
    <n v="10"/>
    <m/>
    <m/>
    <n v="100.42857142857143"/>
    <n v="3"/>
    <m/>
    <n v="10"/>
    <m/>
    <m/>
    <m/>
    <m/>
    <m/>
    <n v="250"/>
    <n v="250"/>
    <s v="2 PGs"/>
  </r>
  <r>
    <n v="649"/>
    <s v="VIETNAM"/>
    <x v="2"/>
    <x v="1"/>
    <x v="5"/>
    <x v="10"/>
    <x v="3"/>
    <x v="0"/>
    <x v="6"/>
    <x v="121"/>
    <x v="1"/>
    <n v="2700"/>
    <n v="648"/>
    <m/>
    <n v="668"/>
    <n v="195"/>
    <n v="24"/>
    <n v="74"/>
    <n v="127.8"/>
    <n v="18.785714285714285"/>
    <n v="56.357142857142854"/>
    <n v="0.76676384839650147"/>
    <n v="0.4"/>
    <m/>
    <n v="0.15825491873396066"/>
    <n v="684"/>
    <n v="0.7"/>
    <n v="15.285714285714286"/>
    <m/>
    <m/>
    <n v="7"/>
    <m/>
    <m/>
    <n v="48.857142857142854"/>
    <n v="20"/>
    <m/>
    <n v="5"/>
    <m/>
    <m/>
    <m/>
    <m/>
    <m/>
    <n v="250"/>
    <n v="250"/>
    <s v="2 PGs"/>
  </r>
  <r>
    <n v="650"/>
    <s v="VIETNAM"/>
    <x v="0"/>
    <x v="1"/>
    <x v="5"/>
    <x v="11"/>
    <x v="3"/>
    <x v="0"/>
    <x v="0"/>
    <x v="10"/>
    <x v="1"/>
    <n v="2700"/>
    <n v="648"/>
    <m/>
    <n v="832"/>
    <n v="194.4"/>
    <n v="20"/>
    <n v="105"/>
    <n v="128.4"/>
    <n v="16.833333333333332"/>
    <n v="123.5"/>
    <n v="1.1226666666666667"/>
    <n v="0.4"/>
    <m/>
    <n v="0.21462912087912089"/>
    <n v="1260"/>
    <n v="0.8"/>
    <n v="12.333333333333332"/>
    <n v="9"/>
    <n v="2"/>
    <n v="3"/>
    <m/>
    <m/>
    <n v="114.5"/>
    <n v="6"/>
    <m/>
    <n v="15"/>
    <m/>
    <m/>
    <m/>
    <m/>
    <m/>
    <n v="200"/>
    <n v="200"/>
    <s v="2 PGs"/>
  </r>
  <r>
    <n v="651"/>
    <s v="VIETNAM"/>
    <x v="0"/>
    <x v="1"/>
    <x v="5"/>
    <x v="11"/>
    <x v="3"/>
    <x v="0"/>
    <x v="0"/>
    <x v="32"/>
    <x v="1"/>
    <n v="2700"/>
    <n v="648"/>
    <m/>
    <n v="816"/>
    <n v="194.4"/>
    <n v="19"/>
    <n v="117"/>
    <n v="128.4"/>
    <n v="10.75"/>
    <n v="94.5"/>
    <n v="0.77389705882352944"/>
    <n v="0.4"/>
    <m/>
    <n v="0.23809523809523814"/>
    <n v="755"/>
    <n v="0.8"/>
    <n v="8.5"/>
    <n v="3"/>
    <m/>
    <n v="3"/>
    <m/>
    <m/>
    <n v="86"/>
    <m/>
    <m/>
    <n v="17"/>
    <m/>
    <m/>
    <m/>
    <m/>
    <m/>
    <n v="200"/>
    <n v="200"/>
    <s v="2 PGs"/>
  </r>
  <r>
    <n v="652"/>
    <s v="VIETNAM"/>
    <x v="0"/>
    <x v="1"/>
    <x v="5"/>
    <x v="11"/>
    <x v="3"/>
    <x v="0"/>
    <x v="1"/>
    <x v="11"/>
    <x v="1"/>
    <n v="2700"/>
    <n v="648"/>
    <m/>
    <n v="752"/>
    <n v="194.4"/>
    <n v="25"/>
    <n v="125"/>
    <n v="128.4"/>
    <n v="23.5"/>
    <n v="114.70833333333334"/>
    <n v="0.92138888888888892"/>
    <n v="0.4"/>
    <m/>
    <n v="0.28495440729483285"/>
    <n v="889"/>
    <n v="0.75"/>
    <n v="9.5"/>
    <m/>
    <m/>
    <n v="28"/>
    <m/>
    <m/>
    <n v="78.833333333333343"/>
    <m/>
    <n v="13"/>
    <n v="62"/>
    <m/>
    <m/>
    <m/>
    <m/>
    <m/>
    <n v="200"/>
    <n v="200"/>
    <s v="2 PGs"/>
  </r>
  <r>
    <n v="653"/>
    <s v="VIETNAM"/>
    <x v="0"/>
    <x v="1"/>
    <x v="5"/>
    <x v="11"/>
    <x v="8"/>
    <x v="0"/>
    <x v="0"/>
    <x v="135"/>
    <x v="1"/>
    <n v="1800"/>
    <n v="576"/>
    <m/>
    <n v="576"/>
    <n v="172.79999999999998"/>
    <n v="8"/>
    <n v="50"/>
    <n v="76.2"/>
    <n v="5.333333333333333"/>
    <n v="48.666666666666664"/>
    <n v="0.93103448275862066"/>
    <n v="0.4"/>
    <m/>
    <n v="0.14384920634920637"/>
    <n v="624"/>
    <n v="0.75"/>
    <n v="5.333333333333333"/>
    <m/>
    <m/>
    <m/>
    <m/>
    <m/>
    <n v="45.666666666666664"/>
    <m/>
    <m/>
    <n v="6"/>
    <m/>
    <m/>
    <m/>
    <m/>
    <m/>
    <n v="150"/>
    <n v="150"/>
    <s v="2 PGs"/>
  </r>
  <r>
    <n v="654"/>
    <s v="VIETNAM"/>
    <x v="0"/>
    <x v="1"/>
    <x v="5"/>
    <x v="11"/>
    <x v="0"/>
    <x v="0"/>
    <x v="0"/>
    <x v="0"/>
    <x v="0"/>
    <n v="1200"/>
    <n v="384"/>
    <m/>
    <n v="334"/>
    <n v="115.19999999999999"/>
    <n v="23"/>
    <n v="35"/>
    <n v="76.2"/>
    <n v="17.666666666666664"/>
    <n v="27.583333333333332"/>
    <n v="0.78017241379310343"/>
    <n v="0.4"/>
    <m/>
    <n v="0.2480752780153978"/>
    <n v="245"/>
    <n v="0.65"/>
    <n v="16.166666666666664"/>
    <m/>
    <m/>
    <n v="3"/>
    <m/>
    <m/>
    <n v="25.833333333333332"/>
    <n v="1"/>
    <m/>
    <n v="3"/>
    <m/>
    <m/>
    <m/>
    <m/>
    <m/>
    <n v="100"/>
    <n v="100"/>
    <s v="2 PGs"/>
  </r>
  <r>
    <n v="655"/>
    <s v="VIETNAM"/>
    <x v="0"/>
    <x v="1"/>
    <x v="5"/>
    <x v="11"/>
    <x v="0"/>
    <x v="0"/>
    <x v="0"/>
    <x v="1"/>
    <x v="0"/>
    <n v="1200"/>
    <n v="384"/>
    <m/>
    <n v="416"/>
    <n v="115.19999999999999"/>
    <n v="17"/>
    <n v="60"/>
    <n v="76.2"/>
    <n v="14.333333333333332"/>
    <n v="41"/>
    <n v="0.7186147186147186"/>
    <n v="0.4"/>
    <m/>
    <n v="0.26442307692307693"/>
    <n v="560"/>
    <n v="0.7"/>
    <n v="14.333333333333332"/>
    <m/>
    <m/>
    <m/>
    <m/>
    <m/>
    <n v="41"/>
    <m/>
    <m/>
    <m/>
    <m/>
    <m/>
    <m/>
    <m/>
    <m/>
    <n v="100"/>
    <n v="100"/>
    <s v="2 PGs"/>
  </r>
  <r>
    <n v="656"/>
    <s v="VIETNAM"/>
    <x v="0"/>
    <x v="1"/>
    <x v="5"/>
    <x v="11"/>
    <x v="0"/>
    <x v="0"/>
    <x v="0"/>
    <x v="12"/>
    <x v="0"/>
    <n v="1200"/>
    <n v="384"/>
    <m/>
    <n v="304"/>
    <n v="115.19999999999999"/>
    <n v="14"/>
    <n v="31"/>
    <n v="76.2"/>
    <n v="7.5"/>
    <n v="23.5"/>
    <n v="0.68888888888888888"/>
    <n v="0.4"/>
    <m/>
    <n v="0.21146616541353386"/>
    <n v="366"/>
    <n v="0.75"/>
    <n v="7"/>
    <n v="2"/>
    <m/>
    <m/>
    <m/>
    <m/>
    <n v="23"/>
    <n v="2"/>
    <m/>
    <m/>
    <m/>
    <m/>
    <m/>
    <m/>
    <m/>
    <n v="100"/>
    <n v="100"/>
    <s v="1 PG"/>
  </r>
  <r>
    <n v="657"/>
    <s v="VIETNAM"/>
    <x v="0"/>
    <x v="1"/>
    <x v="5"/>
    <x v="11"/>
    <x v="0"/>
    <x v="0"/>
    <x v="0"/>
    <x v="13"/>
    <x v="0"/>
    <n v="1200"/>
    <n v="384"/>
    <m/>
    <n v="496"/>
    <n v="115.19999999999999"/>
    <n v="7"/>
    <n v="60"/>
    <n v="76.2"/>
    <n v="6.833333333333333"/>
    <n v="39.166666666666664"/>
    <n v="0.68656716417910446"/>
    <n v="0.4"/>
    <m/>
    <n v="0.19297235023041476"/>
    <n v="563"/>
    <n v="0.7"/>
    <n v="6.833333333333333"/>
    <m/>
    <m/>
    <m/>
    <m/>
    <m/>
    <n v="37.666666666666664"/>
    <n v="6"/>
    <m/>
    <m/>
    <m/>
    <m/>
    <m/>
    <m/>
    <m/>
    <n v="100"/>
    <n v="100"/>
    <s v="2 PGs"/>
  </r>
  <r>
    <n v="658"/>
    <s v="VIETNAM"/>
    <x v="0"/>
    <x v="1"/>
    <x v="5"/>
    <x v="11"/>
    <x v="0"/>
    <x v="0"/>
    <x v="0"/>
    <x v="2"/>
    <x v="0"/>
    <n v="1200"/>
    <n v="384"/>
    <m/>
    <n v="272"/>
    <n v="115.19999999999999"/>
    <n v="41"/>
    <n v="50"/>
    <n v="76.2"/>
    <n v="29.25"/>
    <n v="32.666666666666664"/>
    <n v="0.68040293040293043"/>
    <n v="0.4"/>
    <m/>
    <n v="0.47794117647058831"/>
    <n v="277"/>
    <n v="0.7"/>
    <n v="23.5"/>
    <n v="7"/>
    <m/>
    <n v="8"/>
    <m/>
    <m/>
    <n v="24.166666666666664"/>
    <n v="6"/>
    <m/>
    <n v="14"/>
    <m/>
    <m/>
    <m/>
    <m/>
    <m/>
    <n v="100"/>
    <n v="100"/>
    <s v="2 PGs"/>
  </r>
  <r>
    <n v="659"/>
    <s v="VIETNAM"/>
    <x v="0"/>
    <x v="1"/>
    <x v="5"/>
    <x v="11"/>
    <x v="0"/>
    <x v="0"/>
    <x v="0"/>
    <x v="14"/>
    <x v="0"/>
    <n v="1200"/>
    <n v="384"/>
    <m/>
    <n v="448"/>
    <n v="115.19999999999999"/>
    <n v="17"/>
    <n v="26"/>
    <n v="76.2"/>
    <n v="14.5"/>
    <n v="13.75"/>
    <n v="0.65697674418604646"/>
    <n v="0.4"/>
    <m/>
    <n v="0.13711734693877553"/>
    <n v="570"/>
    <n v="0.7"/>
    <n v="14.5"/>
    <m/>
    <m/>
    <m/>
    <m/>
    <m/>
    <n v="10.5"/>
    <n v="3"/>
    <m/>
    <n v="5"/>
    <m/>
    <m/>
    <m/>
    <m/>
    <m/>
    <n v="100"/>
    <n v="100"/>
    <s v="2 PGs"/>
  </r>
  <r>
    <n v="660"/>
    <s v="VIETNAM"/>
    <x v="0"/>
    <x v="1"/>
    <x v="5"/>
    <x v="11"/>
    <x v="0"/>
    <x v="0"/>
    <x v="0"/>
    <x v="15"/>
    <x v="0"/>
    <n v="1200"/>
    <n v="384"/>
    <m/>
    <n v="288"/>
    <n v="115.19999999999999"/>
    <n v="28"/>
    <n v="50"/>
    <n v="76.2"/>
    <n v="16.833333333333336"/>
    <n v="26.833333333333336"/>
    <n v="0.55982905982905984"/>
    <n v="0.4"/>
    <m/>
    <n v="0.38690476190476192"/>
    <n v="355"/>
    <n v="0.75"/>
    <n v="15.333333333333334"/>
    <m/>
    <m/>
    <n v="3"/>
    <m/>
    <m/>
    <n v="24.833333333333336"/>
    <m/>
    <m/>
    <n v="4"/>
    <m/>
    <m/>
    <m/>
    <m/>
    <m/>
    <n v="100"/>
    <n v="100"/>
    <s v="1 PG"/>
  </r>
  <r>
    <n v="661"/>
    <s v="VIETNAM"/>
    <x v="0"/>
    <x v="1"/>
    <x v="5"/>
    <x v="11"/>
    <x v="0"/>
    <x v="0"/>
    <x v="0"/>
    <x v="16"/>
    <x v="0"/>
    <n v="1200"/>
    <n v="384"/>
    <m/>
    <n v="272"/>
    <n v="115.19999999999999"/>
    <n v="33"/>
    <n v="36"/>
    <n v="76.2"/>
    <n v="8.3333333333333339"/>
    <n v="27.25"/>
    <n v="0.51570048309178751"/>
    <n v="0.4"/>
    <m/>
    <n v="0.36239495798319332"/>
    <n v="316"/>
    <n v="0.7"/>
    <n v="6.8333333333333339"/>
    <n v="2"/>
    <m/>
    <n v="2"/>
    <m/>
    <m/>
    <n v="23.5"/>
    <n v="3"/>
    <m/>
    <n v="6"/>
    <m/>
    <m/>
    <m/>
    <m/>
    <m/>
    <n v="100"/>
    <n v="100"/>
    <s v="1 PG"/>
  </r>
  <r>
    <n v="662"/>
    <s v="VIETNAM"/>
    <x v="0"/>
    <x v="1"/>
    <x v="5"/>
    <x v="11"/>
    <x v="0"/>
    <x v="0"/>
    <x v="0"/>
    <x v="3"/>
    <x v="0"/>
    <n v="1200"/>
    <n v="384"/>
    <m/>
    <n v="288"/>
    <n v="115.19999999999999"/>
    <n v="12"/>
    <n v="18"/>
    <n v="76.2"/>
    <n v="6.333333333333333"/>
    <n v="11"/>
    <n v="0.57777777777777772"/>
    <n v="0.4"/>
    <m/>
    <n v="0.14880952380952381"/>
    <n v="410"/>
    <n v="0.75"/>
    <n v="5.333333333333333"/>
    <m/>
    <m/>
    <n v="2"/>
    <m/>
    <m/>
    <n v="9.5"/>
    <m/>
    <m/>
    <n v="3"/>
    <m/>
    <m/>
    <m/>
    <m/>
    <m/>
    <n v="100"/>
    <n v="100"/>
    <s v="1 PG"/>
  </r>
  <r>
    <n v="663"/>
    <s v="VIETNAM"/>
    <x v="0"/>
    <x v="1"/>
    <x v="5"/>
    <x v="11"/>
    <x v="0"/>
    <x v="0"/>
    <x v="3"/>
    <x v="6"/>
    <x v="0"/>
    <n v="1200"/>
    <n v="384"/>
    <m/>
    <n v="284"/>
    <n v="115.19999999999999"/>
    <m/>
    <n v="20"/>
    <n v="76.2"/>
    <n v="0"/>
    <n v="6"/>
    <n v="0.3"/>
    <n v="0.4"/>
    <m/>
    <n v="0.1006036217303823"/>
    <n v="252"/>
    <n v="0.6"/>
    <m/>
    <m/>
    <m/>
    <m/>
    <m/>
    <m/>
    <m/>
    <n v="16"/>
    <m/>
    <n v="4"/>
    <m/>
    <m/>
    <m/>
    <m/>
    <m/>
    <n v="100"/>
    <n v="100"/>
    <s v="1 PG"/>
  </r>
  <r>
    <n v="664"/>
    <s v="VIETNAM"/>
    <x v="0"/>
    <x v="1"/>
    <x v="5"/>
    <x v="11"/>
    <x v="4"/>
    <x v="0"/>
    <x v="0"/>
    <x v="33"/>
    <x v="0"/>
    <n v="1000"/>
    <n v="320"/>
    <m/>
    <n v="320"/>
    <n v="96"/>
    <n v="0"/>
    <n v="39"/>
    <n v="63.599999999999994"/>
    <n v="0"/>
    <n v="19"/>
    <n v="0.48717948717948717"/>
    <n v="0.4"/>
    <m/>
    <n v="0.17410714285714285"/>
    <n v="334"/>
    <n v="0.65"/>
    <m/>
    <m/>
    <m/>
    <m/>
    <m/>
    <m/>
    <m/>
    <n v="6"/>
    <m/>
    <n v="35"/>
    <m/>
    <m/>
    <m/>
    <m/>
    <m/>
    <n v="100"/>
    <n v="100"/>
    <s v="1 PG"/>
  </r>
  <r>
    <n v="665"/>
    <s v="VIETNAM"/>
    <x v="0"/>
    <x v="1"/>
    <x v="5"/>
    <x v="11"/>
    <x v="4"/>
    <x v="0"/>
    <x v="0"/>
    <x v="34"/>
    <x v="0"/>
    <n v="1000"/>
    <n v="320"/>
    <m/>
    <n v="176"/>
    <n v="96"/>
    <m/>
    <n v="23"/>
    <n v="63.599999999999994"/>
    <n v="0"/>
    <n v="15"/>
    <n v="0.65217391304347827"/>
    <n v="0.4"/>
    <m/>
    <n v="0.18668831168831171"/>
    <n v="200"/>
    <n v="0.65"/>
    <m/>
    <m/>
    <m/>
    <m/>
    <m/>
    <m/>
    <n v="15"/>
    <m/>
    <m/>
    <m/>
    <m/>
    <m/>
    <m/>
    <m/>
    <m/>
    <n v="100"/>
    <n v="100"/>
    <s v="1 PG"/>
  </r>
  <r>
    <n v="666"/>
    <s v="VIETNAM"/>
    <x v="0"/>
    <x v="1"/>
    <x v="5"/>
    <x v="11"/>
    <x v="4"/>
    <x v="0"/>
    <x v="0"/>
    <x v="35"/>
    <x v="0"/>
    <n v="1000"/>
    <n v="320"/>
    <m/>
    <n v="288"/>
    <n v="96"/>
    <m/>
    <n v="30"/>
    <n v="63.599999999999994"/>
    <n v="0"/>
    <n v="19.083333333333332"/>
    <n v="0.63611111111111107"/>
    <n v="0.4"/>
    <m/>
    <n v="0.14880952380952381"/>
    <n v="192"/>
    <n v="0.7"/>
    <m/>
    <m/>
    <m/>
    <m/>
    <m/>
    <m/>
    <n v="17.833333333333332"/>
    <n v="1"/>
    <m/>
    <n v="2"/>
    <m/>
    <m/>
    <m/>
    <m/>
    <m/>
    <n v="100"/>
    <n v="100"/>
    <s v="1 PG"/>
  </r>
  <r>
    <n v="667"/>
    <s v="VIETNAM"/>
    <x v="0"/>
    <x v="1"/>
    <x v="5"/>
    <x v="11"/>
    <x v="4"/>
    <x v="0"/>
    <x v="0"/>
    <x v="36"/>
    <x v="0"/>
    <n v="1000"/>
    <n v="320"/>
    <m/>
    <n v="352"/>
    <n v="96"/>
    <n v="4"/>
    <n v="40"/>
    <n v="63.599999999999994"/>
    <n v="2"/>
    <n v="30.083333333333336"/>
    <n v="0.72916666666666674"/>
    <n v="0.4"/>
    <m/>
    <n v="0.17857142857142858"/>
    <n v="388"/>
    <n v="0.65"/>
    <n v="2"/>
    <m/>
    <m/>
    <m/>
    <m/>
    <m/>
    <n v="29.833333333333336"/>
    <n v="1"/>
    <m/>
    <m/>
    <m/>
    <m/>
    <m/>
    <m/>
    <m/>
    <n v="100"/>
    <n v="100"/>
    <s v="1 PG"/>
  </r>
  <r>
    <n v="668"/>
    <s v="VIETNAM"/>
    <x v="0"/>
    <x v="1"/>
    <x v="5"/>
    <x v="11"/>
    <x v="4"/>
    <x v="0"/>
    <x v="0"/>
    <x v="37"/>
    <x v="0"/>
    <n v="1000"/>
    <n v="320"/>
    <m/>
    <n v="288"/>
    <n v="96"/>
    <m/>
    <n v="14"/>
    <n v="63.599999999999994"/>
    <n v="0"/>
    <n v="9.3333333333333321"/>
    <n v="0.66666666666666663"/>
    <n v="0.4"/>
    <m/>
    <n v="6.9444444444444448E-2"/>
    <n v="358"/>
    <n v="0.65"/>
    <m/>
    <m/>
    <m/>
    <m/>
    <m/>
    <m/>
    <n v="5.833333333333333"/>
    <m/>
    <m/>
    <n v="7"/>
    <m/>
    <m/>
    <m/>
    <m/>
    <m/>
    <n v="100"/>
    <n v="100"/>
    <s v="1 PG"/>
  </r>
  <r>
    <n v="669"/>
    <s v="VIETNAM"/>
    <x v="0"/>
    <x v="1"/>
    <x v="5"/>
    <x v="11"/>
    <x v="4"/>
    <x v="0"/>
    <x v="0"/>
    <x v="38"/>
    <x v="0"/>
    <n v="1000"/>
    <n v="320"/>
    <m/>
    <n v="320"/>
    <n v="96"/>
    <n v="21"/>
    <n v="30"/>
    <n v="63.599999999999994"/>
    <n v="10.5"/>
    <n v="17"/>
    <n v="0.53921568627450978"/>
    <n v="0.4"/>
    <m/>
    <n v="0.22767857142857142"/>
    <n v="235"/>
    <n v="0.65"/>
    <n v="10.5"/>
    <m/>
    <m/>
    <m/>
    <m/>
    <m/>
    <n v="11"/>
    <n v="2"/>
    <m/>
    <n v="11"/>
    <m/>
    <m/>
    <m/>
    <m/>
    <m/>
    <n v="100"/>
    <n v="100"/>
    <s v="1 PG"/>
  </r>
  <r>
    <n v="670"/>
    <s v="VIETNAM"/>
    <x v="0"/>
    <x v="1"/>
    <x v="5"/>
    <x v="11"/>
    <x v="4"/>
    <x v="0"/>
    <x v="0"/>
    <x v="106"/>
    <x v="0"/>
    <n v="1000"/>
    <n v="320"/>
    <m/>
    <n v="192"/>
    <n v="96"/>
    <n v="6"/>
    <n v="20"/>
    <n v="63.599999999999994"/>
    <n v="3.333333333333333"/>
    <n v="16.083333333333336"/>
    <n v="0.74679487179487181"/>
    <n v="0.4"/>
    <m/>
    <n v="0.19345238095238099"/>
    <n v="258"/>
    <n v="0.65"/>
    <n v="3.333333333333333"/>
    <m/>
    <m/>
    <m/>
    <m/>
    <m/>
    <n v="15.333333333333334"/>
    <n v="3"/>
    <m/>
    <m/>
    <m/>
    <m/>
    <m/>
    <m/>
    <m/>
    <n v="100"/>
    <n v="100"/>
    <s v="1 PG"/>
  </r>
  <r>
    <n v="671"/>
    <s v="VIETNAM"/>
    <x v="0"/>
    <x v="1"/>
    <x v="5"/>
    <x v="11"/>
    <x v="4"/>
    <x v="0"/>
    <x v="0"/>
    <x v="107"/>
    <x v="0"/>
    <n v="1000"/>
    <n v="320"/>
    <m/>
    <n v="160"/>
    <n v="96"/>
    <m/>
    <n v="12"/>
    <n v="63.599999999999994"/>
    <n v="0"/>
    <n v="5.5"/>
    <n v="0.45833333333333331"/>
    <n v="0.4"/>
    <m/>
    <n v="0.10714285714285714"/>
    <n v="212"/>
    <n v="0.65"/>
    <m/>
    <m/>
    <m/>
    <m/>
    <m/>
    <m/>
    <n v="5.5"/>
    <m/>
    <m/>
    <m/>
    <m/>
    <m/>
    <m/>
    <m/>
    <m/>
    <n v="100"/>
    <n v="100"/>
    <s v="1 PG"/>
  </r>
  <r>
    <n v="672"/>
    <s v="VIETNAM"/>
    <x v="0"/>
    <x v="1"/>
    <x v="5"/>
    <x v="11"/>
    <x v="4"/>
    <x v="0"/>
    <x v="0"/>
    <x v="108"/>
    <x v="0"/>
    <n v="1000"/>
    <n v="320"/>
    <m/>
    <n v="352"/>
    <n v="96"/>
    <n v="2"/>
    <n v="22"/>
    <n v="63.599999999999994"/>
    <n v="0.83333333333333337"/>
    <n v="12.833333333333334"/>
    <n v="0.56944444444444453"/>
    <n v="0.4"/>
    <m/>
    <n v="9.7402597402597407E-2"/>
    <n v="277"/>
    <n v="0.65"/>
    <n v="0.83333333333333337"/>
    <m/>
    <m/>
    <m/>
    <m/>
    <m/>
    <n v="8.8333333333333339"/>
    <n v="2"/>
    <m/>
    <n v="7"/>
    <m/>
    <m/>
    <m/>
    <m/>
    <m/>
    <n v="100"/>
    <n v="100"/>
    <s v="1 PG"/>
  </r>
  <r>
    <n v="673"/>
    <s v="VIETNAM"/>
    <x v="0"/>
    <x v="1"/>
    <x v="5"/>
    <x v="11"/>
    <x v="4"/>
    <x v="0"/>
    <x v="0"/>
    <x v="109"/>
    <x v="0"/>
    <n v="1000"/>
    <n v="320"/>
    <m/>
    <n v="320"/>
    <n v="96"/>
    <n v="4"/>
    <n v="39"/>
    <n v="63.599999999999994"/>
    <n v="1.875"/>
    <n v="27.875"/>
    <n v="0.69186046511627908"/>
    <n v="0.4"/>
    <m/>
    <n v="0.19196428571428573"/>
    <n v="613"/>
    <n v="0.65"/>
    <m/>
    <m/>
    <n v="1"/>
    <n v="3"/>
    <m/>
    <m/>
    <n v="11.5"/>
    <n v="4"/>
    <n v="1"/>
    <n v="30"/>
    <m/>
    <m/>
    <m/>
    <m/>
    <m/>
    <n v="100"/>
    <n v="100"/>
    <s v="1 PG"/>
  </r>
  <r>
    <n v="674"/>
    <s v="VIETNAM"/>
    <x v="0"/>
    <x v="1"/>
    <x v="5"/>
    <x v="11"/>
    <x v="4"/>
    <x v="0"/>
    <x v="0"/>
    <x v="110"/>
    <x v="0"/>
    <n v="1000"/>
    <n v="320"/>
    <m/>
    <n v="172"/>
    <n v="96"/>
    <n v="3"/>
    <n v="19"/>
    <n v="63.599999999999994"/>
    <n v="2.6666666666666665"/>
    <n v="13.166666666666668"/>
    <n v="0.71969696969696972"/>
    <n v="0.4"/>
    <m/>
    <n v="0.18272425249169436"/>
    <n v="161"/>
    <n v="0.65"/>
    <n v="2.6666666666666665"/>
    <m/>
    <m/>
    <m/>
    <m/>
    <m/>
    <n v="12.166666666666668"/>
    <m/>
    <m/>
    <n v="2"/>
    <m/>
    <m/>
    <m/>
    <m/>
    <m/>
    <n v="100"/>
    <n v="100"/>
    <s v="1 PG"/>
  </r>
  <r>
    <n v="675"/>
    <s v="VIETNAM"/>
    <x v="0"/>
    <x v="1"/>
    <x v="5"/>
    <x v="11"/>
    <x v="4"/>
    <x v="0"/>
    <x v="0"/>
    <x v="39"/>
    <x v="0"/>
    <n v="1000"/>
    <n v="320"/>
    <m/>
    <n v="240"/>
    <n v="96"/>
    <n v="9"/>
    <n v="33"/>
    <n v="63.599999999999994"/>
    <n v="5"/>
    <n v="17.875"/>
    <n v="0.5446428571428571"/>
    <n v="0.4"/>
    <m/>
    <n v="0.25"/>
    <n v="201"/>
    <n v="0.65"/>
    <m/>
    <m/>
    <m/>
    <n v="10"/>
    <m/>
    <m/>
    <m/>
    <n v="6"/>
    <n v="17"/>
    <n v="20"/>
    <m/>
    <m/>
    <m/>
    <m/>
    <m/>
    <n v="100"/>
    <n v="100"/>
    <s v="1 PG"/>
  </r>
  <r>
    <n v="676"/>
    <s v="VIETNAM"/>
    <x v="0"/>
    <x v="1"/>
    <x v="5"/>
    <x v="11"/>
    <x v="4"/>
    <x v="0"/>
    <x v="0"/>
    <x v="40"/>
    <x v="0"/>
    <n v="1000"/>
    <n v="320"/>
    <m/>
    <n v="224"/>
    <n v="96"/>
    <n v="8"/>
    <n v="48"/>
    <n v="63.599999999999994"/>
    <n v="3.208333333333333"/>
    <n v="25.958333333333332"/>
    <n v="0.52083333333333326"/>
    <n v="0.4"/>
    <m/>
    <n v="0.35714285714285721"/>
    <n v="376"/>
    <n v="0.65"/>
    <n v="1.8333333333333333"/>
    <n v="1"/>
    <n v="3"/>
    <m/>
    <m/>
    <m/>
    <n v="14.333333333333332"/>
    <m/>
    <n v="15"/>
    <n v="12"/>
    <m/>
    <m/>
    <m/>
    <m/>
    <m/>
    <n v="100"/>
    <n v="100"/>
    <s v="1 PG"/>
  </r>
  <r>
    <n v="677"/>
    <s v="VIETNAM"/>
    <x v="0"/>
    <x v="1"/>
    <x v="5"/>
    <x v="11"/>
    <x v="4"/>
    <x v="0"/>
    <x v="0"/>
    <x v="41"/>
    <x v="0"/>
    <n v="1000"/>
    <n v="320"/>
    <m/>
    <n v="208"/>
    <n v="96"/>
    <n v="7"/>
    <n v="47"/>
    <n v="63.599999999999994"/>
    <n v="3"/>
    <n v="22.75"/>
    <n v="0.47685185185185186"/>
    <n v="0.4"/>
    <m/>
    <n v="0.37087912087912089"/>
    <n v="375"/>
    <n v="0.65"/>
    <m/>
    <m/>
    <n v="4"/>
    <n v="3"/>
    <m/>
    <m/>
    <m/>
    <n v="14"/>
    <n v="18"/>
    <n v="25"/>
    <m/>
    <m/>
    <m/>
    <m/>
    <m/>
    <n v="100"/>
    <n v="100"/>
    <s v="1 PG"/>
  </r>
  <r>
    <n v="678"/>
    <s v="VIETNAM"/>
    <x v="0"/>
    <x v="1"/>
    <x v="5"/>
    <x v="11"/>
    <x v="4"/>
    <x v="0"/>
    <x v="0"/>
    <x v="147"/>
    <x v="0"/>
    <n v="1000"/>
    <n v="320"/>
    <m/>
    <n v="224"/>
    <n v="96"/>
    <n v="1"/>
    <n v="25"/>
    <n v="63.599999999999994"/>
    <n v="0.5"/>
    <n v="14.166666666666668"/>
    <n v="0.5641025641025641"/>
    <n v="0.4"/>
    <m/>
    <n v="0.16581632653061226"/>
    <n v="120"/>
    <n v="0.65"/>
    <m/>
    <m/>
    <m/>
    <n v="1"/>
    <m/>
    <m/>
    <n v="10.166666666666668"/>
    <m/>
    <m/>
    <n v="8"/>
    <m/>
    <m/>
    <m/>
    <m/>
    <m/>
    <n v="50"/>
    <n v="50"/>
    <s v="1 PG"/>
  </r>
  <r>
    <n v="679"/>
    <s v="VIETNAM"/>
    <x v="0"/>
    <x v="1"/>
    <x v="5"/>
    <x v="11"/>
    <x v="4"/>
    <x v="0"/>
    <x v="0"/>
    <x v="148"/>
    <x v="0"/>
    <n v="1000"/>
    <n v="320"/>
    <m/>
    <n v="160"/>
    <n v="96"/>
    <m/>
    <n v="9"/>
    <n v="63.599999999999994"/>
    <n v="0"/>
    <n v="6"/>
    <n v="0.66666666666666663"/>
    <n v="0.4"/>
    <m/>
    <n v="8.0357142857142863E-2"/>
    <n v="121"/>
    <n v="0.65"/>
    <m/>
    <m/>
    <m/>
    <m/>
    <m/>
    <m/>
    <n v="5.5"/>
    <n v="2"/>
    <m/>
    <m/>
    <m/>
    <m/>
    <m/>
    <m/>
    <m/>
    <n v="50"/>
    <n v="50"/>
    <s v="1 PG"/>
  </r>
  <r>
    <n v="680"/>
    <s v="VIETNAM"/>
    <x v="0"/>
    <x v="1"/>
    <x v="5"/>
    <x v="11"/>
    <x v="4"/>
    <x v="0"/>
    <x v="0"/>
    <x v="149"/>
    <x v="0"/>
    <n v="1000"/>
    <n v="320"/>
    <m/>
    <n v="160"/>
    <n v="96"/>
    <n v="0"/>
    <n v="4"/>
    <n v="63.599999999999994"/>
    <n v="0"/>
    <n v="3.583333333333333"/>
    <n v="0.89583333333333326"/>
    <n v="0.4"/>
    <m/>
    <n v="3.5714285714285712E-2"/>
    <n v="132"/>
    <n v="0.65"/>
    <m/>
    <m/>
    <m/>
    <m/>
    <m/>
    <m/>
    <n v="3.333333333333333"/>
    <n v="1"/>
    <m/>
    <m/>
    <m/>
    <m/>
    <m/>
    <m/>
    <m/>
    <n v="50"/>
    <n v="50"/>
    <s v="1 PG"/>
  </r>
  <r>
    <n v="681"/>
    <s v="VIETNAM"/>
    <x v="0"/>
    <x v="1"/>
    <x v="5"/>
    <x v="11"/>
    <x v="4"/>
    <x v="1"/>
    <x v="0"/>
    <x v="150"/>
    <x v="0"/>
    <n v="1000"/>
    <n v="320"/>
    <m/>
    <n v="160"/>
    <n v="76.800000000000011"/>
    <n v="1"/>
    <n v="26"/>
    <n v="21"/>
    <n v="0.25"/>
    <n v="10.625"/>
    <n v="0.40277777777777779"/>
    <n v="0.4"/>
    <m/>
    <n v="0.24107142857142858"/>
    <n v="153"/>
    <n v="0.65"/>
    <m/>
    <n v="1"/>
    <m/>
    <m/>
    <m/>
    <m/>
    <m/>
    <m/>
    <n v="19"/>
    <n v="7"/>
    <m/>
    <m/>
    <m/>
    <m/>
    <m/>
    <n v="100"/>
    <n v="100"/>
    <s v="1 PG"/>
  </r>
  <r>
    <n v="682"/>
    <s v="VIETNAM"/>
    <x v="0"/>
    <x v="1"/>
    <x v="5"/>
    <x v="11"/>
    <x v="4"/>
    <x v="1"/>
    <x v="0"/>
    <x v="151"/>
    <x v="0"/>
    <n v="1000"/>
    <n v="320"/>
    <m/>
    <n v="304"/>
    <n v="76.800000000000011"/>
    <n v="3"/>
    <n v="29"/>
    <n v="21"/>
    <n v="2"/>
    <n v="19.166666666666668"/>
    <n v="0.66145833333333337"/>
    <n v="0.4"/>
    <m/>
    <n v="0.15037593984962408"/>
    <n v="249"/>
    <n v="0.65"/>
    <n v="2"/>
    <m/>
    <m/>
    <m/>
    <m/>
    <m/>
    <n v="18.166666666666668"/>
    <m/>
    <m/>
    <n v="2"/>
    <m/>
    <m/>
    <m/>
    <m/>
    <m/>
    <n v="100"/>
    <n v="100"/>
    <s v="1 PG"/>
  </r>
  <r>
    <n v="683"/>
    <s v="VIETNAM"/>
    <x v="0"/>
    <x v="1"/>
    <x v="5"/>
    <x v="11"/>
    <x v="4"/>
    <x v="1"/>
    <x v="0"/>
    <x v="152"/>
    <x v="0"/>
    <n v="1000"/>
    <n v="320"/>
    <m/>
    <n v="196"/>
    <n v="76.800000000000011"/>
    <n v="2"/>
    <m/>
    <n v="21"/>
    <n v="0.66666666666666663"/>
    <n v="0"/>
    <n v="0.33333333333333331"/>
    <n v="0.4"/>
    <m/>
    <n v="1.457725947521866E-2"/>
    <n v="209"/>
    <n v="0.65"/>
    <n v="0.66666666666666663"/>
    <m/>
    <m/>
    <m/>
    <m/>
    <m/>
    <m/>
    <m/>
    <m/>
    <m/>
    <m/>
    <m/>
    <m/>
    <m/>
    <m/>
    <n v="100"/>
    <n v="100"/>
    <s v="1 PG"/>
  </r>
  <r>
    <n v="684"/>
    <s v="VIETNAM"/>
    <x v="0"/>
    <x v="1"/>
    <x v="5"/>
    <x v="11"/>
    <x v="4"/>
    <x v="1"/>
    <x v="0"/>
    <x v="153"/>
    <x v="0"/>
    <n v="1000"/>
    <n v="320"/>
    <m/>
    <n v="320"/>
    <n v="76.800000000000011"/>
    <m/>
    <n v="22"/>
    <n v="21"/>
    <n v="0"/>
    <n v="11"/>
    <n v="0.5"/>
    <n v="0.4"/>
    <m/>
    <n v="9.8214285714285712E-2"/>
    <n v="410"/>
    <n v="0.65"/>
    <m/>
    <m/>
    <m/>
    <m/>
    <m/>
    <m/>
    <m/>
    <m/>
    <m/>
    <n v="22"/>
    <m/>
    <m/>
    <m/>
    <m/>
    <m/>
    <n v="100"/>
    <n v="100"/>
    <s v="1 PG"/>
  </r>
  <r>
    <n v="685"/>
    <s v="VIETNAM"/>
    <x v="0"/>
    <x v="1"/>
    <x v="5"/>
    <x v="11"/>
    <x v="4"/>
    <x v="1"/>
    <x v="0"/>
    <x v="154"/>
    <x v="0"/>
    <n v="1000"/>
    <n v="320"/>
    <m/>
    <n v="152"/>
    <n v="76.800000000000011"/>
    <n v="6"/>
    <n v="8"/>
    <n v="21"/>
    <n v="2"/>
    <n v="2"/>
    <n v="0.2857142857142857"/>
    <n v="0.4"/>
    <m/>
    <n v="0.13157894736842107"/>
    <n v="144"/>
    <n v="0.65"/>
    <m/>
    <m/>
    <m/>
    <n v="4"/>
    <m/>
    <m/>
    <m/>
    <m/>
    <m/>
    <n v="4"/>
    <m/>
    <m/>
    <m/>
    <m/>
    <m/>
    <n v="100"/>
    <n v="100"/>
    <s v="1 PG"/>
  </r>
  <r>
    <n v="686"/>
    <s v="VIETNAM"/>
    <x v="0"/>
    <x v="1"/>
    <x v="5"/>
    <x v="11"/>
    <x v="4"/>
    <x v="1"/>
    <x v="0"/>
    <x v="155"/>
    <x v="0"/>
    <n v="1000"/>
    <n v="320"/>
    <m/>
    <n v="240"/>
    <n v="76.800000000000011"/>
    <n v="5"/>
    <n v="27"/>
    <n v="21"/>
    <n v="2.708333333333333"/>
    <n v="11.666666666666668"/>
    <n v="0.44921875"/>
    <n v="0.4"/>
    <m/>
    <n v="0.19047619047619047"/>
    <n v="255"/>
    <n v="0.65"/>
    <n v="1.8333333333333333"/>
    <m/>
    <n v="1"/>
    <n v="1"/>
    <m/>
    <m/>
    <n v="5.166666666666667"/>
    <n v="12"/>
    <n v="4"/>
    <n v="4"/>
    <m/>
    <m/>
    <m/>
    <m/>
    <m/>
    <n v="100"/>
    <n v="100"/>
    <s v="1 PG"/>
  </r>
  <r>
    <n v="687"/>
    <s v="VIETNAM"/>
    <x v="0"/>
    <x v="1"/>
    <x v="5"/>
    <x v="11"/>
    <x v="4"/>
    <x v="1"/>
    <x v="0"/>
    <x v="156"/>
    <x v="0"/>
    <n v="1000"/>
    <n v="320"/>
    <m/>
    <n v="208"/>
    <n v="76.800000000000011"/>
    <m/>
    <n v="14"/>
    <n v="21"/>
    <n v="0"/>
    <n v="8"/>
    <n v="0.5714285714285714"/>
    <n v="0.4"/>
    <m/>
    <n v="9.6153846153846159E-2"/>
    <n v="133"/>
    <n v="0.65"/>
    <m/>
    <m/>
    <m/>
    <m/>
    <m/>
    <m/>
    <n v="8"/>
    <m/>
    <m/>
    <m/>
    <m/>
    <m/>
    <m/>
    <m/>
    <m/>
    <n v="100"/>
    <n v="100"/>
    <s v="1 PG"/>
  </r>
  <r>
    <n v="688"/>
    <s v="VIETNAM"/>
    <x v="0"/>
    <x v="1"/>
    <x v="5"/>
    <x v="11"/>
    <x v="4"/>
    <x v="1"/>
    <x v="0"/>
    <x v="157"/>
    <x v="0"/>
    <n v="1000"/>
    <n v="320"/>
    <m/>
    <n v="336"/>
    <n v="76.800000000000011"/>
    <n v="7"/>
    <n v="32"/>
    <n v="21"/>
    <n v="2.833333333333333"/>
    <n v="20.5"/>
    <n v="0.59829059829059827"/>
    <n v="0.4"/>
    <m/>
    <n v="0.16581632653061226"/>
    <n v="339"/>
    <n v="0.65"/>
    <n v="1.8333333333333333"/>
    <m/>
    <m/>
    <n v="2"/>
    <m/>
    <m/>
    <n v="16.5"/>
    <m/>
    <m/>
    <n v="8"/>
    <m/>
    <m/>
    <m/>
    <m/>
    <m/>
    <n v="100"/>
    <n v="100"/>
    <s v="1 PG"/>
  </r>
  <r>
    <n v="689"/>
    <s v="VIETNAM"/>
    <x v="0"/>
    <x v="1"/>
    <x v="5"/>
    <x v="11"/>
    <x v="4"/>
    <x v="1"/>
    <x v="0"/>
    <x v="158"/>
    <x v="0"/>
    <n v="1000"/>
    <n v="320"/>
    <m/>
    <n v="256"/>
    <n v="76.800000000000011"/>
    <m/>
    <n v="32"/>
    <n v="21"/>
    <n v="0"/>
    <n v="26.333333333333336"/>
    <n v="0.82291666666666674"/>
    <n v="0.4"/>
    <m/>
    <n v="0.17857142857142858"/>
    <n v="284"/>
    <n v="0.65"/>
    <m/>
    <m/>
    <m/>
    <m/>
    <m/>
    <m/>
    <n v="20.833333333333336"/>
    <m/>
    <m/>
    <n v="2"/>
    <n v="6"/>
    <m/>
    <m/>
    <m/>
    <m/>
    <n v="100"/>
    <n v="100"/>
    <s v="1 PG"/>
  </r>
  <r>
    <n v="690"/>
    <s v="VIETNAM"/>
    <x v="0"/>
    <x v="1"/>
    <x v="5"/>
    <x v="11"/>
    <x v="4"/>
    <x v="1"/>
    <x v="0"/>
    <x v="159"/>
    <x v="0"/>
    <n v="1000"/>
    <n v="320"/>
    <m/>
    <n v="128"/>
    <n v="76.800000000000011"/>
    <n v="3"/>
    <n v="9"/>
    <n v="21"/>
    <n v="3.166666666666667"/>
    <n v="4.5"/>
    <n v="0.63888888888888895"/>
    <n v="0.4"/>
    <m/>
    <n v="0.13392857142857142"/>
    <n v="138"/>
    <n v="0.65"/>
    <n v="3.166666666666667"/>
    <m/>
    <m/>
    <m/>
    <m/>
    <m/>
    <n v="2.5"/>
    <n v="8"/>
    <m/>
    <m/>
    <m/>
    <m/>
    <m/>
    <m/>
    <m/>
    <n v="100"/>
    <n v="100"/>
    <s v="1 PG"/>
  </r>
  <r>
    <n v="691"/>
    <s v="VIETNAM"/>
    <x v="0"/>
    <x v="1"/>
    <x v="5"/>
    <x v="11"/>
    <x v="4"/>
    <x v="1"/>
    <x v="0"/>
    <x v="160"/>
    <x v="0"/>
    <n v="1000"/>
    <n v="320"/>
    <m/>
    <n v="128"/>
    <n v="76.800000000000011"/>
    <m/>
    <n v="6"/>
    <n v="21"/>
    <n v="0"/>
    <n v="3.5"/>
    <n v="0.58333333333333337"/>
    <n v="0.4"/>
    <m/>
    <n v="6.6964285714285712E-2"/>
    <n v="100"/>
    <n v="0.65"/>
    <m/>
    <m/>
    <m/>
    <m/>
    <m/>
    <m/>
    <n v="3.5"/>
    <m/>
    <m/>
    <m/>
    <m/>
    <m/>
    <m/>
    <m/>
    <m/>
    <n v="100"/>
    <n v="100"/>
    <s v="1 PG"/>
  </r>
  <r>
    <n v="692"/>
    <s v="VIETNAM"/>
    <x v="0"/>
    <x v="1"/>
    <x v="5"/>
    <x v="11"/>
    <x v="4"/>
    <x v="1"/>
    <x v="0"/>
    <x v="161"/>
    <x v="0"/>
    <n v="1000"/>
    <n v="320"/>
    <m/>
    <n v="160"/>
    <n v="76.800000000000011"/>
    <n v="3"/>
    <n v="14"/>
    <n v="21"/>
    <n v="2.333333333333333"/>
    <n v="16.083333333333336"/>
    <n v="1.0833333333333335"/>
    <n v="0.4"/>
    <m/>
    <n v="0.15178571428571427"/>
    <n v="128"/>
    <n v="0.65"/>
    <n v="1.3333333333333333"/>
    <m/>
    <m/>
    <n v="2"/>
    <m/>
    <m/>
    <n v="9.8333333333333339"/>
    <n v="5"/>
    <m/>
    <n v="6"/>
    <m/>
    <n v="2"/>
    <m/>
    <m/>
    <m/>
    <n v="100"/>
    <n v="100"/>
    <s v="1 PG"/>
  </r>
  <r>
    <n v="693"/>
    <s v="VIETNAM"/>
    <x v="0"/>
    <x v="1"/>
    <x v="5"/>
    <x v="11"/>
    <x v="4"/>
    <x v="1"/>
    <x v="0"/>
    <x v="162"/>
    <x v="0"/>
    <n v="1000"/>
    <n v="320"/>
    <m/>
    <n v="320"/>
    <n v="76.800000000000011"/>
    <n v="3"/>
    <n v="30"/>
    <n v="21"/>
    <n v="1.8333333333333333"/>
    <n v="14.5"/>
    <n v="0.49494949494949492"/>
    <n v="0.4"/>
    <m/>
    <n v="0.14732142857142858"/>
    <n v="489"/>
    <n v="0.65"/>
    <n v="1.8333333333333333"/>
    <m/>
    <m/>
    <m/>
    <m/>
    <m/>
    <n v="14.5"/>
    <m/>
    <m/>
    <m/>
    <m/>
    <m/>
    <m/>
    <m/>
    <m/>
    <n v="100"/>
    <n v="100"/>
    <s v="1 PG"/>
  </r>
  <r>
    <n v="694"/>
    <s v="VIETNAM"/>
    <x v="0"/>
    <x v="1"/>
    <x v="5"/>
    <x v="11"/>
    <x v="4"/>
    <x v="1"/>
    <x v="1"/>
    <x v="163"/>
    <x v="0"/>
    <n v="1000"/>
    <n v="320"/>
    <m/>
    <n v="368"/>
    <n v="76.800000000000011"/>
    <n v="4"/>
    <n v="31"/>
    <n v="21"/>
    <n v="2"/>
    <n v="17.5"/>
    <n v="0.55714285714285716"/>
    <n v="0.4"/>
    <m/>
    <n v="0.13586956521739132"/>
    <n v="380"/>
    <n v="0.65"/>
    <m/>
    <m/>
    <m/>
    <n v="4"/>
    <m/>
    <m/>
    <n v="10.5"/>
    <n v="6"/>
    <m/>
    <n v="11"/>
    <m/>
    <m/>
    <m/>
    <m/>
    <m/>
    <n v="100"/>
    <n v="100"/>
    <s v="1 PG"/>
  </r>
  <r>
    <n v="695"/>
    <s v="VIETNAM"/>
    <x v="0"/>
    <x v="1"/>
    <x v="5"/>
    <x v="11"/>
    <x v="4"/>
    <x v="1"/>
    <x v="1"/>
    <x v="164"/>
    <x v="0"/>
    <n v="1000"/>
    <n v="320"/>
    <m/>
    <n v="304"/>
    <n v="76.800000000000011"/>
    <n v="0"/>
    <n v="36"/>
    <n v="21"/>
    <n v="0"/>
    <n v="25"/>
    <n v="0.69444444444444442"/>
    <n v="0.4"/>
    <m/>
    <n v="0.16917293233082709"/>
    <n v="320"/>
    <n v="0.65"/>
    <m/>
    <m/>
    <m/>
    <m/>
    <m/>
    <m/>
    <n v="22.5"/>
    <m/>
    <m/>
    <n v="5"/>
    <m/>
    <m/>
    <m/>
    <m/>
    <m/>
    <n v="100"/>
    <n v="100"/>
    <s v="1 PG"/>
  </r>
  <r>
    <n v="696"/>
    <s v="VIETNAM"/>
    <x v="0"/>
    <x v="1"/>
    <x v="5"/>
    <x v="11"/>
    <x v="4"/>
    <x v="1"/>
    <x v="4"/>
    <x v="165"/>
    <x v="0"/>
    <n v="1000"/>
    <n v="320"/>
    <m/>
    <n v="256"/>
    <n v="76.800000000000011"/>
    <n v="8"/>
    <n v="31"/>
    <n v="21"/>
    <n v="4.583333333333333"/>
    <n v="19.166666666666668"/>
    <n v="0.60897435897435892"/>
    <n v="0.4"/>
    <m/>
    <n v="0.21763392857142858"/>
    <n v="276"/>
    <n v="0.7"/>
    <n v="3.833333333333333"/>
    <m/>
    <n v="2"/>
    <m/>
    <m/>
    <m/>
    <n v="17.166666666666668"/>
    <n v="4"/>
    <m/>
    <n v="2"/>
    <m/>
    <m/>
    <m/>
    <m/>
    <m/>
    <n v="100"/>
    <n v="100"/>
    <s v="1 PG"/>
  </r>
  <r>
    <n v="697"/>
    <s v="VIETNAM"/>
    <x v="0"/>
    <x v="1"/>
    <x v="5"/>
    <x v="11"/>
    <x v="5"/>
    <x v="0"/>
    <x v="0"/>
    <x v="42"/>
    <x v="1"/>
    <n v="1500"/>
    <n v="480"/>
    <m/>
    <n v="336"/>
    <n v="144"/>
    <n v="8"/>
    <n v="28"/>
    <n v="94.8"/>
    <n v="4.5"/>
    <n v="16.833333333333336"/>
    <n v="0.59259259259259267"/>
    <n v="0.4"/>
    <m/>
    <n v="0.15306122448979592"/>
    <n v="345"/>
    <n v="0.7"/>
    <n v="2.5"/>
    <m/>
    <m/>
    <n v="4"/>
    <m/>
    <m/>
    <n v="9.3333333333333339"/>
    <n v="4"/>
    <m/>
    <n v="13"/>
    <m/>
    <m/>
    <m/>
    <m/>
    <m/>
    <n v="100"/>
    <n v="100"/>
    <s v="2 PGs"/>
  </r>
  <r>
    <n v="698"/>
    <s v="VIETNAM"/>
    <x v="0"/>
    <x v="1"/>
    <x v="5"/>
    <x v="11"/>
    <x v="5"/>
    <x v="0"/>
    <x v="0"/>
    <x v="43"/>
    <x v="1"/>
    <n v="1500"/>
    <n v="480"/>
    <m/>
    <n v="416"/>
    <n v="144"/>
    <n v="8"/>
    <n v="38"/>
    <n v="94.8"/>
    <n v="4.6666666666666661"/>
    <n v="22.25"/>
    <n v="0.58514492753623182"/>
    <n v="0.4"/>
    <m/>
    <n v="0.15796703296703296"/>
    <n v="649"/>
    <n v="0.7"/>
    <n v="3.1666666666666665"/>
    <m/>
    <m/>
    <n v="3"/>
    <m/>
    <m/>
    <n v="17.5"/>
    <n v="3"/>
    <m/>
    <n v="8"/>
    <m/>
    <m/>
    <m/>
    <m/>
    <m/>
    <n v="100"/>
    <n v="100"/>
    <s v="2 PGs"/>
  </r>
  <r>
    <n v="699"/>
    <s v="VIETNAM"/>
    <x v="0"/>
    <x v="1"/>
    <x v="5"/>
    <x v="11"/>
    <x v="5"/>
    <x v="0"/>
    <x v="0"/>
    <x v="44"/>
    <x v="1"/>
    <n v="1500"/>
    <n v="480"/>
    <m/>
    <n v="400"/>
    <n v="144"/>
    <n v="2"/>
    <n v="24"/>
    <n v="94.8"/>
    <n v="1.3333333333333333"/>
    <n v="16.666666666666668"/>
    <n v="0.69230769230769229"/>
    <n v="0.4"/>
    <m/>
    <n v="9.285714285714286E-2"/>
    <n v="218"/>
    <n v="0.65"/>
    <n v="1.3333333333333333"/>
    <m/>
    <m/>
    <m/>
    <m/>
    <m/>
    <n v="14.666666666666668"/>
    <m/>
    <m/>
    <n v="4"/>
    <m/>
    <m/>
    <m/>
    <m/>
    <m/>
    <n v="100"/>
    <n v="100"/>
    <s v="2 PGs"/>
  </r>
  <r>
    <n v="700"/>
    <s v="VIETNAM"/>
    <x v="0"/>
    <x v="1"/>
    <x v="5"/>
    <x v="11"/>
    <x v="5"/>
    <x v="0"/>
    <x v="0"/>
    <x v="45"/>
    <x v="1"/>
    <n v="1500"/>
    <n v="480"/>
    <m/>
    <n v="448"/>
    <n v="144"/>
    <n v="8"/>
    <n v="53"/>
    <n v="94.8"/>
    <n v="2.875"/>
    <n v="25.875"/>
    <n v="0.47131147540983609"/>
    <n v="0.4"/>
    <m/>
    <n v="0.19451530612244899"/>
    <n v="273"/>
    <n v="0.7"/>
    <m/>
    <n v="2"/>
    <n v="5"/>
    <n v="1"/>
    <m/>
    <m/>
    <m/>
    <n v="19"/>
    <n v="7"/>
    <n v="28"/>
    <n v="6"/>
    <m/>
    <m/>
    <m/>
    <m/>
    <n v="100"/>
    <n v="100"/>
    <s v="2 PGs"/>
  </r>
  <r>
    <n v="701"/>
    <s v="VIETNAM"/>
    <x v="0"/>
    <x v="1"/>
    <x v="5"/>
    <x v="11"/>
    <x v="1"/>
    <x v="0"/>
    <x v="0"/>
    <x v="7"/>
    <x v="1"/>
    <n v="4200"/>
    <n v="1008"/>
    <m/>
    <n v="544"/>
    <n v="302.39999999999998"/>
    <n v="31"/>
    <n v="44"/>
    <n v="199.79999999999998"/>
    <n v="22.916666666666664"/>
    <n v="72.083333333333329"/>
    <n v="1.2666666666666666"/>
    <n v="0.4"/>
    <m/>
    <n v="0.19695378151260506"/>
    <n v="898"/>
    <n v="0.7"/>
    <n v="18.666666666666664"/>
    <n v="1"/>
    <m/>
    <n v="8"/>
    <m/>
    <m/>
    <n v="30.333333333333332"/>
    <n v="5"/>
    <m/>
    <n v="81"/>
    <m/>
    <m/>
    <m/>
    <m/>
    <m/>
    <n v="100"/>
    <n v="100"/>
    <s v="2 PGs"/>
  </r>
  <r>
    <n v="702"/>
    <s v="VIETNAM"/>
    <x v="0"/>
    <x v="1"/>
    <x v="5"/>
    <x v="11"/>
    <x v="2"/>
    <x v="0"/>
    <x v="0"/>
    <x v="20"/>
    <x v="1"/>
    <n v="1200"/>
    <n v="480"/>
    <m/>
    <n v="320"/>
    <n v="115.19999999999999"/>
    <n v="30"/>
    <n v="66"/>
    <n v="76.2"/>
    <n v="10.416666666666666"/>
    <n v="26.166666666666664"/>
    <n v="0.38107638888888884"/>
    <n v="0.4"/>
    <m/>
    <n v="0.42857142857142855"/>
    <n v="529"/>
    <n v="0.75"/>
    <n v="8.1666666666666661"/>
    <n v="1"/>
    <m/>
    <n v="4"/>
    <m/>
    <m/>
    <n v="14.166666666666666"/>
    <m/>
    <m/>
    <n v="24"/>
    <m/>
    <m/>
    <m/>
    <m/>
    <m/>
    <n v="100"/>
    <n v="100"/>
    <s v="2 PGs"/>
  </r>
  <r>
    <n v="703"/>
    <s v="VIETNAM"/>
    <x v="0"/>
    <x v="1"/>
    <x v="5"/>
    <x v="11"/>
    <x v="2"/>
    <x v="0"/>
    <x v="0"/>
    <x v="8"/>
    <x v="1"/>
    <n v="1200"/>
    <n v="480"/>
    <m/>
    <n v="416"/>
    <n v="115.19999999999999"/>
    <n v="36"/>
    <n v="57"/>
    <n v="76.2"/>
    <n v="26.666666666666668"/>
    <n v="44.333333333333329"/>
    <n v="0.76344086021505375"/>
    <n v="0.4"/>
    <m/>
    <n v="0.3193681318681319"/>
    <n v="780"/>
    <n v="0.75"/>
    <n v="22.166666666666668"/>
    <n v="2"/>
    <m/>
    <n v="8"/>
    <m/>
    <m/>
    <n v="31.833333333333332"/>
    <m/>
    <m/>
    <n v="25"/>
    <m/>
    <m/>
    <m/>
    <m/>
    <m/>
    <n v="100"/>
    <n v="100"/>
    <s v="2 PGs"/>
  </r>
  <r>
    <n v="704"/>
    <s v="VIETNAM"/>
    <x v="0"/>
    <x v="1"/>
    <x v="5"/>
    <x v="11"/>
    <x v="2"/>
    <x v="0"/>
    <x v="0"/>
    <x v="21"/>
    <x v="1"/>
    <n v="1200"/>
    <n v="480"/>
    <m/>
    <n v="304"/>
    <n v="115.19999999999999"/>
    <n v="16"/>
    <n v="34"/>
    <n v="76.2"/>
    <n v="10.5"/>
    <n v="18.5"/>
    <n v="0.57999999999999996"/>
    <n v="0.4"/>
    <m/>
    <n v="0.23496240601503762"/>
    <n v="327"/>
    <n v="0.75"/>
    <n v="8.5"/>
    <m/>
    <m/>
    <n v="4"/>
    <m/>
    <m/>
    <n v="12"/>
    <n v="4"/>
    <m/>
    <n v="11"/>
    <m/>
    <m/>
    <m/>
    <m/>
    <m/>
    <n v="100"/>
    <n v="100"/>
    <s v="2 PGs"/>
  </r>
  <r>
    <n v="705"/>
    <s v="VIETNAM"/>
    <x v="0"/>
    <x v="1"/>
    <x v="5"/>
    <x v="11"/>
    <x v="2"/>
    <x v="0"/>
    <x v="0"/>
    <x v="22"/>
    <x v="1"/>
    <n v="1200"/>
    <n v="480"/>
    <m/>
    <n v="206"/>
    <n v="115.19999999999999"/>
    <n v="3"/>
    <n v="32"/>
    <n v="76.2"/>
    <n v="2.1666666666666665"/>
    <n v="22.333333333333336"/>
    <n v="0.70000000000000007"/>
    <n v="0.4"/>
    <m/>
    <n v="0.24271844660194178"/>
    <n v="765"/>
    <n v="0.7"/>
    <n v="2.1666666666666665"/>
    <m/>
    <m/>
    <m/>
    <m/>
    <m/>
    <n v="13.833333333333334"/>
    <m/>
    <m/>
    <n v="17"/>
    <m/>
    <m/>
    <m/>
    <m/>
    <m/>
    <n v="100"/>
    <n v="100"/>
    <s v="2 PGs"/>
  </r>
  <r>
    <n v="706"/>
    <s v="VIETNAM"/>
    <x v="0"/>
    <x v="1"/>
    <x v="5"/>
    <x v="11"/>
    <x v="7"/>
    <x v="0"/>
    <x v="0"/>
    <x v="54"/>
    <x v="0"/>
    <n v="1000"/>
    <n v="320"/>
    <m/>
    <n v="288"/>
    <n v="96"/>
    <n v="18"/>
    <n v="43"/>
    <n v="76.2"/>
    <n v="19.666666666666668"/>
    <n v="32.833333333333336"/>
    <n v="0.86065573770491799"/>
    <n v="0.4"/>
    <m/>
    <n v="0.30257936507936511"/>
    <n v="354"/>
    <n v="0.8"/>
    <n v="19.666666666666668"/>
    <m/>
    <m/>
    <m/>
    <m/>
    <m/>
    <n v="32.833333333333336"/>
    <m/>
    <m/>
    <m/>
    <m/>
    <m/>
    <m/>
    <m/>
    <m/>
    <n v="100"/>
    <n v="100"/>
    <s v="2 PGs"/>
  </r>
  <r>
    <n v="707"/>
    <s v="VIETNAM"/>
    <x v="0"/>
    <x v="1"/>
    <x v="5"/>
    <x v="11"/>
    <x v="7"/>
    <x v="0"/>
    <x v="0"/>
    <x v="58"/>
    <x v="0"/>
    <n v="1000"/>
    <n v="320"/>
    <m/>
    <n v="272"/>
    <n v="96"/>
    <n v="11"/>
    <n v="20"/>
    <n v="63.599999999999994"/>
    <n v="8.5"/>
    <n v="14.416666666666668"/>
    <n v="0.739247311827957"/>
    <n v="0.4"/>
    <m/>
    <n v="0.1628151260504202"/>
    <n v="318"/>
    <n v="0.65"/>
    <n v="7"/>
    <n v="2"/>
    <m/>
    <n v="2"/>
    <m/>
    <m/>
    <n v="13.666666666666668"/>
    <n v="3"/>
    <m/>
    <m/>
    <m/>
    <m/>
    <m/>
    <m/>
    <m/>
    <n v="100"/>
    <n v="100"/>
    <s v="2 PGs"/>
  </r>
  <r>
    <n v="708"/>
    <s v="VIETNAM"/>
    <x v="0"/>
    <x v="1"/>
    <x v="5"/>
    <x v="11"/>
    <x v="7"/>
    <x v="0"/>
    <x v="4"/>
    <x v="60"/>
    <x v="0"/>
    <n v="1000"/>
    <n v="320"/>
    <m/>
    <n v="320"/>
    <n v="96"/>
    <n v="12"/>
    <n v="33"/>
    <n v="63.599999999999994"/>
    <n v="3.3333333333333335"/>
    <n v="17.5"/>
    <n v="0.46296296296296291"/>
    <n v="0.4"/>
    <m/>
    <n v="0.20089285714285715"/>
    <n v="344"/>
    <n v="0.65"/>
    <n v="3.3333333333333335"/>
    <m/>
    <m/>
    <m/>
    <m/>
    <m/>
    <n v="17.5"/>
    <m/>
    <m/>
    <m/>
    <m/>
    <m/>
    <m/>
    <m/>
    <m/>
    <n v="100"/>
    <n v="100"/>
    <s v="1 PG"/>
  </r>
  <r>
    <n v="709"/>
    <s v="VIETNAM"/>
    <x v="0"/>
    <x v="1"/>
    <x v="5"/>
    <x v="11"/>
    <x v="4"/>
    <x v="1"/>
    <x v="17"/>
    <x v="166"/>
    <x v="0"/>
    <n v="1000"/>
    <n v="320"/>
    <m/>
    <n v="304"/>
    <n v="57.599999999999994"/>
    <n v="13"/>
    <n v="50"/>
    <n v="28"/>
    <n v="7.1666666666666661"/>
    <n v="48.166666666666664"/>
    <n v="0.87830687830687826"/>
    <n v="0.24"/>
    <m/>
    <n v="0.2960526315789474"/>
    <n v="327"/>
    <n v="0.65"/>
    <n v="3.6666666666666665"/>
    <m/>
    <m/>
    <n v="7"/>
    <m/>
    <m/>
    <n v="48.166666666666664"/>
    <m/>
    <m/>
    <m/>
    <m/>
    <m/>
    <m/>
    <m/>
    <m/>
    <n v="100"/>
    <n v="100"/>
    <s v="1 PG"/>
  </r>
  <r>
    <n v="710"/>
    <s v="VIETNAM"/>
    <x v="0"/>
    <x v="1"/>
    <x v="5"/>
    <x v="11"/>
    <x v="4"/>
    <x v="1"/>
    <x v="17"/>
    <x v="167"/>
    <x v="0"/>
    <n v="1000"/>
    <n v="320"/>
    <m/>
    <n v="320"/>
    <n v="57.599999999999994"/>
    <n v="20"/>
    <n v="57"/>
    <n v="28"/>
    <n v="18.333333333333332"/>
    <n v="40.833333333333336"/>
    <n v="0.76839826839826841"/>
    <n v="0.24"/>
    <m/>
    <n v="0.34375"/>
    <n v="414"/>
    <n v="0.65"/>
    <n v="18.333333333333332"/>
    <m/>
    <m/>
    <m/>
    <m/>
    <m/>
    <n v="40.833333333333336"/>
    <m/>
    <m/>
    <m/>
    <m/>
    <m/>
    <m/>
    <m/>
    <m/>
    <n v="100"/>
    <n v="100"/>
    <s v="1 PG"/>
  </r>
  <r>
    <n v="711"/>
    <s v="VIETNAM"/>
    <x v="0"/>
    <x v="1"/>
    <x v="5"/>
    <x v="11"/>
    <x v="4"/>
    <x v="1"/>
    <x v="26"/>
    <x v="168"/>
    <x v="0"/>
    <n v="1000"/>
    <n v="320"/>
    <m/>
    <n v="320"/>
    <n v="57.599999999999994"/>
    <m/>
    <n v="37"/>
    <n v="28"/>
    <n v="0"/>
    <n v="13.5"/>
    <n v="0.36486486486486486"/>
    <n v="0.24"/>
    <m/>
    <n v="0.16517857142857142"/>
    <n v="338"/>
    <n v="0.65"/>
    <m/>
    <m/>
    <m/>
    <m/>
    <m/>
    <m/>
    <m/>
    <n v="16"/>
    <n v="12"/>
    <n v="10"/>
    <m/>
    <m/>
    <m/>
    <m/>
    <m/>
    <n v="100"/>
    <n v="100"/>
    <s v="1 PG"/>
  </r>
  <r>
    <n v="712"/>
    <s v="VIETNAM"/>
    <x v="0"/>
    <x v="1"/>
    <x v="5"/>
    <x v="11"/>
    <x v="4"/>
    <x v="1"/>
    <x v="26"/>
    <x v="169"/>
    <x v="0"/>
    <n v="1000"/>
    <n v="320"/>
    <m/>
    <n v="192"/>
    <n v="57.599999999999994"/>
    <n v="1"/>
    <n v="27"/>
    <n v="28"/>
    <n v="0.95833333333333326"/>
    <n v="14.458333333333334"/>
    <n v="0.55059523809523814"/>
    <n v="0.24"/>
    <m/>
    <n v="0.20833333333333337"/>
    <n v="225"/>
    <n v="0.65"/>
    <n v="0.33333333333333331"/>
    <n v="1"/>
    <n v="1"/>
    <m/>
    <m/>
    <m/>
    <n v="3.3333333333333335"/>
    <n v="7"/>
    <n v="1"/>
    <n v="18"/>
    <m/>
    <m/>
    <m/>
    <m/>
    <m/>
    <n v="100"/>
    <n v="100"/>
    <s v="1 PG"/>
  </r>
  <r>
    <n v="713"/>
    <s v="VIETNAM"/>
    <x v="0"/>
    <x v="1"/>
    <x v="5"/>
    <x v="11"/>
    <x v="4"/>
    <x v="1"/>
    <x v="2"/>
    <x v="170"/>
    <x v="0"/>
    <n v="1000"/>
    <n v="320"/>
    <m/>
    <n v="320"/>
    <n v="57.599999999999994"/>
    <n v="5"/>
    <n v="30"/>
    <n v="28"/>
    <n v="2.5"/>
    <n v="44.833333333333336"/>
    <n v="1.3523809523809525"/>
    <n v="0.24"/>
    <m/>
    <n v="0.15625"/>
    <n v="298"/>
    <n v="0.65"/>
    <n v="2.5"/>
    <m/>
    <m/>
    <m/>
    <m/>
    <m/>
    <n v="37.833333333333336"/>
    <n v="10"/>
    <m/>
    <n v="9"/>
    <m/>
    <m/>
    <m/>
    <m/>
    <m/>
    <n v="100"/>
    <n v="100"/>
    <s v="1 PG"/>
  </r>
  <r>
    <n v="714"/>
    <s v="VIETNAM"/>
    <x v="0"/>
    <x v="1"/>
    <x v="5"/>
    <x v="11"/>
    <x v="4"/>
    <x v="1"/>
    <x v="27"/>
    <x v="171"/>
    <x v="0"/>
    <n v="1000"/>
    <n v="320"/>
    <m/>
    <n v="288"/>
    <n v="57.599999999999994"/>
    <n v="3"/>
    <n v="44"/>
    <n v="28"/>
    <n v="0"/>
    <n v="31.791666666666668"/>
    <n v="0.6764184397163121"/>
    <n v="0.24"/>
    <m/>
    <n v="0.23313492063492064"/>
    <n v="340"/>
    <n v="0.65"/>
    <m/>
    <m/>
    <m/>
    <m/>
    <m/>
    <m/>
    <n v="16.166666666666668"/>
    <n v="6"/>
    <n v="11"/>
    <n v="20"/>
    <m/>
    <m/>
    <m/>
    <m/>
    <m/>
    <n v="100"/>
    <n v="100"/>
    <s v="1 PG"/>
  </r>
  <r>
    <n v="715"/>
    <s v="VIETNAM"/>
    <x v="0"/>
    <x v="1"/>
    <x v="5"/>
    <x v="11"/>
    <x v="4"/>
    <x v="1"/>
    <x v="28"/>
    <x v="172"/>
    <x v="0"/>
    <n v="1000"/>
    <n v="320"/>
    <m/>
    <n v="320"/>
    <n v="57.599999999999994"/>
    <n v="9"/>
    <n v="32"/>
    <n v="28"/>
    <n v="7.916666666666667"/>
    <n v="24.75"/>
    <n v="0.79674796747967469"/>
    <n v="0.24"/>
    <m/>
    <n v="0.18303571428571427"/>
    <n v="400"/>
    <n v="0.65"/>
    <n v="5.166666666666667"/>
    <n v="3"/>
    <n v="4"/>
    <n v="1"/>
    <m/>
    <m/>
    <n v="14.5"/>
    <n v="9"/>
    <n v="12"/>
    <n v="7"/>
    <m/>
    <m/>
    <m/>
    <m/>
    <m/>
    <n v="100"/>
    <n v="100"/>
    <s v="1 PG"/>
  </r>
  <r>
    <n v="716"/>
    <s v="VIETNAM"/>
    <x v="0"/>
    <x v="1"/>
    <x v="5"/>
    <x v="11"/>
    <x v="4"/>
    <x v="1"/>
    <x v="28"/>
    <x v="173"/>
    <x v="0"/>
    <n v="1000"/>
    <n v="320"/>
    <m/>
    <n v="208"/>
    <n v="57.599999999999994"/>
    <n v="6"/>
    <n v="33"/>
    <n v="28"/>
    <n v="4.833333333333333"/>
    <n v="33.583333333333329"/>
    <n v="0.98504273504273498"/>
    <n v="0.24"/>
    <m/>
    <n v="0.26785714285714285"/>
    <n v="400"/>
    <n v="0.65"/>
    <n v="4.833333333333333"/>
    <m/>
    <m/>
    <m/>
    <m/>
    <m/>
    <n v="23.833333333333332"/>
    <m/>
    <n v="14"/>
    <n v="9"/>
    <m/>
    <m/>
    <m/>
    <m/>
    <m/>
    <n v="100"/>
    <n v="100"/>
    <s v="1 PG"/>
  </r>
  <r>
    <n v="717"/>
    <s v="VIETNAM"/>
    <x v="0"/>
    <x v="1"/>
    <x v="5"/>
    <x v="11"/>
    <x v="6"/>
    <x v="1"/>
    <x v="2"/>
    <x v="136"/>
    <x v="1"/>
    <n v="1250"/>
    <n v="320"/>
    <m/>
    <n v="320"/>
    <n v="72"/>
    <m/>
    <n v="34"/>
    <n v="35.200000000000003"/>
    <n v="0"/>
    <n v="11.125"/>
    <n v="0.32720588235294118"/>
    <n v="0.24"/>
    <m/>
    <n v="0.15178571428571427"/>
    <n v="345"/>
    <n v="0.65"/>
    <m/>
    <m/>
    <m/>
    <m/>
    <m/>
    <m/>
    <m/>
    <n v="24"/>
    <n v="7"/>
    <n v="5"/>
    <m/>
    <m/>
    <m/>
    <m/>
    <m/>
    <n v="100"/>
    <n v="100"/>
    <s v="1 PG"/>
  </r>
  <r>
    <n v="718"/>
    <s v="VIETNAM"/>
    <x v="0"/>
    <x v="1"/>
    <x v="5"/>
    <x v="11"/>
    <x v="6"/>
    <x v="1"/>
    <x v="23"/>
    <x v="137"/>
    <x v="1"/>
    <n v="1250"/>
    <n v="320"/>
    <m/>
    <n v="367"/>
    <n v="72"/>
    <n v="3"/>
    <n v="23"/>
    <n v="35.200000000000003"/>
    <n v="6.916666666666667"/>
    <n v="10.208333333333332"/>
    <n v="0.65865384615384615"/>
    <n v="0.24"/>
    <m/>
    <n v="0.10120669521214481"/>
    <n v="356"/>
    <n v="0.65"/>
    <n v="4.666666666666667"/>
    <n v="1"/>
    <n v="4"/>
    <n v="1"/>
    <m/>
    <m/>
    <n v="5.833333333333333"/>
    <n v="10"/>
    <n v="5"/>
    <m/>
    <m/>
    <m/>
    <m/>
    <m/>
    <m/>
    <n v="100"/>
    <n v="100"/>
    <s v="1 PG"/>
  </r>
  <r>
    <n v="719"/>
    <s v="VIETNAM"/>
    <x v="0"/>
    <x v="1"/>
    <x v="5"/>
    <x v="11"/>
    <x v="6"/>
    <x v="1"/>
    <x v="24"/>
    <x v="138"/>
    <x v="1"/>
    <n v="1250"/>
    <n v="320"/>
    <m/>
    <n v="367"/>
    <n v="72"/>
    <n v="3"/>
    <n v="21"/>
    <n v="35.200000000000003"/>
    <n v="5.25"/>
    <n v="10.208333333333332"/>
    <n v="0.64409722222222221"/>
    <n v="0.24"/>
    <m/>
    <n v="9.3421564811210597E-2"/>
    <n v="379"/>
    <n v="0.65"/>
    <n v="3"/>
    <n v="1"/>
    <n v="4"/>
    <n v="1"/>
    <m/>
    <m/>
    <n v="5.833333333333333"/>
    <n v="10"/>
    <n v="5"/>
    <m/>
    <m/>
    <m/>
    <m/>
    <m/>
    <m/>
    <n v="100"/>
    <n v="100"/>
    <s v="1 PG"/>
  </r>
  <r>
    <n v="720"/>
    <s v="VIETNAM"/>
    <x v="0"/>
    <x v="1"/>
    <x v="5"/>
    <x v="11"/>
    <x v="6"/>
    <x v="1"/>
    <x v="17"/>
    <x v="139"/>
    <x v="1"/>
    <n v="1250"/>
    <n v="320"/>
    <m/>
    <n v="340"/>
    <n v="72"/>
    <n v="11"/>
    <n v="53"/>
    <n v="35.200000000000003"/>
    <n v="5.833333333333333"/>
    <n v="23.666666666666668"/>
    <n v="0.4609375"/>
    <n v="0.24"/>
    <m/>
    <n v="0.26890756302521013"/>
    <n v="408"/>
    <n v="0.65"/>
    <n v="5.833333333333333"/>
    <m/>
    <m/>
    <m/>
    <m/>
    <m/>
    <n v="20.166666666666668"/>
    <n v="6"/>
    <m/>
    <n v="4"/>
    <m/>
    <m/>
    <m/>
    <m/>
    <m/>
    <n v="100"/>
    <n v="100"/>
    <s v="1 PG"/>
  </r>
  <r>
    <n v="721"/>
    <s v="VIETNAM"/>
    <x v="0"/>
    <x v="1"/>
    <x v="5"/>
    <x v="11"/>
    <x v="9"/>
    <x v="1"/>
    <x v="0"/>
    <x v="174"/>
    <x v="2"/>
    <n v="180"/>
    <n v="144"/>
    <m/>
    <n v="144"/>
    <n v="22.8"/>
    <n v="5"/>
    <n v="11"/>
    <n v="8.4"/>
    <n v="1.9166666666666667"/>
    <n v="3.4166666666666665"/>
    <n v="0.33333333333333331"/>
    <n v="0.24"/>
    <m/>
    <n v="0.15873015873015872"/>
    <n v="227"/>
    <n v="0.65"/>
    <n v="1.6666666666666667"/>
    <n v="1"/>
    <m/>
    <m/>
    <m/>
    <m/>
    <n v="2.6666666666666665"/>
    <n v="3"/>
    <m/>
    <m/>
    <m/>
    <m/>
    <m/>
    <m/>
    <m/>
    <n v="50"/>
    <n v="50"/>
    <s v="1 PG"/>
  </r>
  <r>
    <n v="722"/>
    <s v="VIETNAM"/>
    <x v="0"/>
    <x v="1"/>
    <x v="5"/>
    <x v="11"/>
    <x v="9"/>
    <x v="1"/>
    <x v="0"/>
    <x v="175"/>
    <x v="2"/>
    <n v="180"/>
    <n v="144"/>
    <m/>
    <n v="80"/>
    <n v="22.8"/>
    <m/>
    <n v="8"/>
    <n v="8.4"/>
    <n v="0"/>
    <n v="4.6666666666666661"/>
    <n v="0.58333333333333326"/>
    <n v="0.24"/>
    <m/>
    <n v="0.14285714285714285"/>
    <n v="54"/>
    <n v="0.7"/>
    <m/>
    <m/>
    <m/>
    <m/>
    <m/>
    <m/>
    <n v="3.6666666666666665"/>
    <n v="2"/>
    <m/>
    <n v="1"/>
    <m/>
    <m/>
    <m/>
    <m/>
    <m/>
    <n v="50"/>
    <n v="50"/>
    <s v="1 PG"/>
  </r>
  <r>
    <n v="723"/>
    <s v="VIETNAM"/>
    <x v="0"/>
    <x v="1"/>
    <x v="5"/>
    <x v="11"/>
    <x v="9"/>
    <x v="1"/>
    <x v="0"/>
    <x v="176"/>
    <x v="2"/>
    <n v="180"/>
    <n v="144"/>
    <m/>
    <n v="128"/>
    <n v="22.8"/>
    <n v="4"/>
    <n v="15"/>
    <n v="8.4"/>
    <n v="2.5"/>
    <n v="3.1666666666666665"/>
    <n v="0.2982456140350877"/>
    <n v="0.24"/>
    <m/>
    <n v="0.21205357142857145"/>
    <n v="156"/>
    <n v="0.75"/>
    <m/>
    <n v="1"/>
    <m/>
    <n v="1"/>
    <n v="1"/>
    <n v="1"/>
    <n v="2.1666666666666665"/>
    <m/>
    <m/>
    <n v="2"/>
    <m/>
    <m/>
    <m/>
    <m/>
    <m/>
    <n v="50"/>
    <n v="50"/>
    <s v="1 PG"/>
  </r>
  <r>
    <n v="724"/>
    <s v="VIETNAM"/>
    <x v="0"/>
    <x v="1"/>
    <x v="5"/>
    <x v="11"/>
    <x v="9"/>
    <x v="1"/>
    <x v="0"/>
    <x v="177"/>
    <x v="2"/>
    <n v="180"/>
    <n v="144"/>
    <m/>
    <n v="96"/>
    <n v="22.8"/>
    <n v="2"/>
    <n v="10"/>
    <n v="8.4"/>
    <n v="0.5"/>
    <n v="8.25"/>
    <n v="0.72916666666666663"/>
    <n v="0.24"/>
    <m/>
    <n v="0.1785714285714286"/>
    <n v="78"/>
    <n v="0.65"/>
    <m/>
    <n v="2"/>
    <m/>
    <m/>
    <m/>
    <m/>
    <n v="8"/>
    <n v="1"/>
    <m/>
    <m/>
    <m/>
    <m/>
    <m/>
    <m/>
    <m/>
    <n v="50"/>
    <n v="50"/>
    <s v="1 PG"/>
  </r>
  <r>
    <n v="725"/>
    <s v="VIETNAM"/>
    <x v="0"/>
    <x v="1"/>
    <x v="5"/>
    <x v="11"/>
    <x v="9"/>
    <x v="1"/>
    <x v="0"/>
    <x v="178"/>
    <x v="2"/>
    <n v="180"/>
    <n v="144"/>
    <m/>
    <n v="80"/>
    <n v="22.8"/>
    <n v="4"/>
    <n v="3"/>
    <n v="8.4"/>
    <n v="3.25"/>
    <n v="4.25"/>
    <n v="1.0714285714285714"/>
    <n v="0.24"/>
    <m/>
    <n v="0.125"/>
    <n v="103"/>
    <n v="0.65"/>
    <m/>
    <m/>
    <m/>
    <m/>
    <n v="3"/>
    <n v="1"/>
    <m/>
    <m/>
    <m/>
    <m/>
    <n v="3"/>
    <n v="2"/>
    <m/>
    <m/>
    <m/>
    <n v="50"/>
    <n v="50"/>
    <s v="1 PG"/>
  </r>
  <r>
    <n v="726"/>
    <s v="VIETNAM"/>
    <x v="0"/>
    <x v="1"/>
    <x v="5"/>
    <x v="11"/>
    <x v="9"/>
    <x v="1"/>
    <x v="0"/>
    <x v="179"/>
    <x v="2"/>
    <n v="180"/>
    <n v="144"/>
    <m/>
    <n v="144"/>
    <n v="22.8"/>
    <n v="1"/>
    <n v="19"/>
    <n v="8.4"/>
    <n v="1"/>
    <n v="4.833333333333333"/>
    <n v="0.29166666666666663"/>
    <n v="0.24"/>
    <m/>
    <n v="0.19841269841269843"/>
    <n v="146"/>
    <n v="0.7"/>
    <m/>
    <m/>
    <m/>
    <m/>
    <m/>
    <n v="1"/>
    <n v="4.833333333333333"/>
    <m/>
    <m/>
    <m/>
    <m/>
    <m/>
    <m/>
    <m/>
    <m/>
    <n v="50"/>
    <n v="50"/>
    <s v="1 PG"/>
  </r>
  <r>
    <n v="727"/>
    <s v="VIETNAM"/>
    <x v="0"/>
    <x v="1"/>
    <x v="5"/>
    <x v="11"/>
    <x v="9"/>
    <x v="1"/>
    <x v="0"/>
    <x v="180"/>
    <x v="2"/>
    <n v="180"/>
    <n v="144"/>
    <m/>
    <n v="112"/>
    <n v="22.8"/>
    <n v="1"/>
    <n v="2"/>
    <n v="8.4"/>
    <n v="0.25"/>
    <n v="1.25"/>
    <n v="0.5"/>
    <n v="0.24"/>
    <m/>
    <n v="3.826530612244898E-2"/>
    <n v="76"/>
    <n v="0.65"/>
    <m/>
    <n v="1"/>
    <m/>
    <m/>
    <m/>
    <m/>
    <n v="1"/>
    <n v="1"/>
    <m/>
    <m/>
    <m/>
    <m/>
    <m/>
    <m/>
    <m/>
    <n v="50"/>
    <n v="50"/>
    <s v="1 PG"/>
  </r>
  <r>
    <n v="728"/>
    <s v="VIETNAM"/>
    <x v="0"/>
    <x v="1"/>
    <x v="5"/>
    <x v="11"/>
    <x v="10"/>
    <x v="1"/>
    <x v="0"/>
    <x v="181"/>
    <x v="2"/>
    <n v="288"/>
    <n v="162"/>
    <m/>
    <n v="160"/>
    <n v="34.56"/>
    <n v="2"/>
    <n v="11"/>
    <n v="15"/>
    <n v="0.83333333333333337"/>
    <n v="8.3333333333333321"/>
    <n v="0.70512820512820507"/>
    <n v="0.24"/>
    <m/>
    <n v="0.11607142857142858"/>
    <n v="136"/>
    <n v="0.65"/>
    <n v="0.83333333333333337"/>
    <m/>
    <m/>
    <m/>
    <m/>
    <m/>
    <n v="8.3333333333333321"/>
    <m/>
    <m/>
    <m/>
    <m/>
    <m/>
    <m/>
    <m/>
    <m/>
    <n v="50"/>
    <n v="50"/>
    <s v="1 PG"/>
  </r>
  <r>
    <n v="729"/>
    <s v="VIETNAM"/>
    <x v="1"/>
    <x v="1"/>
    <x v="5"/>
    <x v="11"/>
    <x v="4"/>
    <x v="0"/>
    <x v="5"/>
    <x v="117"/>
    <x v="0"/>
    <n v="1000"/>
    <n v="320"/>
    <m/>
    <n v="288"/>
    <n v="134.4"/>
    <m/>
    <n v="44"/>
    <n v="76.2"/>
    <n v="0"/>
    <n v="26.833333333333332"/>
    <n v="0.60984848484848486"/>
    <n v="0.4"/>
    <m/>
    <n v="0.21825396825396826"/>
    <n v="324"/>
    <n v="0.75"/>
    <m/>
    <m/>
    <m/>
    <m/>
    <m/>
    <m/>
    <n v="26.833333333333332"/>
    <m/>
    <m/>
    <m/>
    <m/>
    <m/>
    <m/>
    <m/>
    <m/>
    <n v="100"/>
    <n v="100"/>
    <s v="1 PG"/>
  </r>
  <r>
    <n v="730"/>
    <s v="VIETNAM"/>
    <x v="1"/>
    <x v="1"/>
    <x v="5"/>
    <x v="11"/>
    <x v="4"/>
    <x v="1"/>
    <x v="8"/>
    <x v="182"/>
    <x v="0"/>
    <n v="1000"/>
    <n v="320"/>
    <m/>
    <n v="320"/>
    <n v="57.599999999999994"/>
    <m/>
    <n v="14"/>
    <n v="21"/>
    <n v="0"/>
    <n v="8.5"/>
    <n v="0.6071428571428571"/>
    <n v="0.4"/>
    <m/>
    <n v="6.25E-2"/>
    <n v="341"/>
    <n v="0.65"/>
    <m/>
    <m/>
    <m/>
    <m/>
    <m/>
    <m/>
    <m/>
    <m/>
    <m/>
    <n v="17"/>
    <m/>
    <m/>
    <m/>
    <m/>
    <m/>
    <n v="100"/>
    <n v="100"/>
    <s v="1 PG"/>
  </r>
  <r>
    <n v="731"/>
    <s v="VIETNAM"/>
    <x v="1"/>
    <x v="1"/>
    <x v="5"/>
    <x v="11"/>
    <x v="4"/>
    <x v="1"/>
    <x v="7"/>
    <x v="183"/>
    <x v="0"/>
    <n v="1000"/>
    <n v="320"/>
    <m/>
    <n v="336"/>
    <n v="57.599999999999994"/>
    <m/>
    <n v="27"/>
    <n v="21"/>
    <n v="0"/>
    <n v="10.333333333333334"/>
    <n v="0.38271604938271608"/>
    <n v="0.24"/>
    <m/>
    <n v="0.11479591836734694"/>
    <n v="494"/>
    <n v="0.8"/>
    <m/>
    <m/>
    <m/>
    <m/>
    <m/>
    <m/>
    <n v="10.333333333333334"/>
    <m/>
    <m/>
    <m/>
    <m/>
    <m/>
    <m/>
    <m/>
    <m/>
    <n v="100"/>
    <n v="100"/>
    <s v="1 PG"/>
  </r>
  <r>
    <n v="732"/>
    <s v="VIETNAM"/>
    <x v="1"/>
    <x v="1"/>
    <x v="5"/>
    <x v="11"/>
    <x v="2"/>
    <x v="0"/>
    <x v="5"/>
    <x v="23"/>
    <x v="1"/>
    <n v="1200"/>
    <n v="480"/>
    <m/>
    <n v="352"/>
    <n v="69"/>
    <n v="55"/>
    <n v="24"/>
    <n v="26.4"/>
    <n v="11"/>
    <n v="34.166666666666664"/>
    <n v="0.57172995780590719"/>
    <n v="0.24"/>
    <m/>
    <n v="0.32061688311688313"/>
    <n v="428"/>
    <n v="0.65"/>
    <n v="6.5"/>
    <m/>
    <m/>
    <n v="9"/>
    <m/>
    <m/>
    <n v="4.166666666666667"/>
    <m/>
    <m/>
    <n v="60"/>
    <m/>
    <m/>
    <m/>
    <m/>
    <m/>
    <n v="100"/>
    <n v="100"/>
    <s v="2 PGs"/>
  </r>
  <r>
    <n v="733"/>
    <s v="VIETNAM"/>
    <x v="1"/>
    <x v="1"/>
    <x v="5"/>
    <x v="11"/>
    <x v="6"/>
    <x v="1"/>
    <x v="25"/>
    <x v="142"/>
    <x v="1"/>
    <n v="1250"/>
    <n v="320"/>
    <m/>
    <n v="320"/>
    <n v="72"/>
    <m/>
    <n v="21"/>
    <n v="26.4"/>
    <n v="0"/>
    <n v="14.166666666666666"/>
    <n v="0.67460317460317454"/>
    <n v="0.24"/>
    <m/>
    <n v="9.375E-2"/>
    <n v="358"/>
    <n v="0.65"/>
    <m/>
    <m/>
    <m/>
    <m/>
    <m/>
    <m/>
    <n v="14.166666666666666"/>
    <m/>
    <m/>
    <m/>
    <m/>
    <m/>
    <m/>
    <m/>
    <m/>
    <n v="75"/>
    <n v="75"/>
    <s v="1 PG"/>
  </r>
  <r>
    <n v="734"/>
    <s v="VIETNAM"/>
    <x v="1"/>
    <x v="1"/>
    <x v="5"/>
    <x v="11"/>
    <x v="6"/>
    <x v="1"/>
    <x v="18"/>
    <x v="143"/>
    <x v="1"/>
    <n v="1250"/>
    <n v="320"/>
    <m/>
    <n v="352"/>
    <n v="72"/>
    <m/>
    <n v="11"/>
    <n v="26.4"/>
    <n v="0"/>
    <n v="9.5"/>
    <n v="0.86363636363636365"/>
    <n v="0.4"/>
    <m/>
    <n v="4.4642857142857144E-2"/>
    <n v="335"/>
    <n v="0.7"/>
    <m/>
    <m/>
    <m/>
    <m/>
    <m/>
    <m/>
    <m/>
    <m/>
    <m/>
    <n v="1"/>
    <n v="12"/>
    <m/>
    <m/>
    <m/>
    <m/>
    <n v="50"/>
    <n v="50"/>
    <s v="1 PG"/>
  </r>
  <r>
    <n v="735"/>
    <s v="VIETNAM"/>
    <x v="1"/>
    <x v="1"/>
    <x v="5"/>
    <x v="11"/>
    <x v="7"/>
    <x v="0"/>
    <x v="5"/>
    <x v="120"/>
    <x v="0"/>
    <n v="1000"/>
    <n v="320"/>
    <m/>
    <n v="352"/>
    <n v="96"/>
    <n v="22"/>
    <n v="25"/>
    <n v="76.2"/>
    <n v="8.0833333333333321"/>
    <n v="17.25"/>
    <n v="0.53900709219858156"/>
    <n v="0.4"/>
    <m/>
    <n v="0.19074675324675328"/>
    <n v="540"/>
    <n v="0.65"/>
    <n v="7.833333333333333"/>
    <n v="1"/>
    <m/>
    <m/>
    <m/>
    <m/>
    <n v="15.5"/>
    <n v="3"/>
    <m/>
    <n v="2"/>
    <m/>
    <m/>
    <m/>
    <m/>
    <m/>
    <n v="150"/>
    <n v="150"/>
    <s v="2 PGs"/>
  </r>
  <r>
    <n v="736"/>
    <s v="VIETNAM"/>
    <x v="1"/>
    <x v="1"/>
    <x v="5"/>
    <x v="11"/>
    <x v="7"/>
    <x v="0"/>
    <x v="7"/>
    <x v="63"/>
    <x v="0"/>
    <n v="1000"/>
    <n v="320"/>
    <m/>
    <n v="272"/>
    <n v="96"/>
    <m/>
    <n v="33"/>
    <n v="76.2"/>
    <n v="0"/>
    <n v="15.833333333333334"/>
    <n v="0.47979797979797983"/>
    <n v="0.24"/>
    <m/>
    <n v="0.17331932773109246"/>
    <n v="328"/>
    <n v="0.65"/>
    <m/>
    <m/>
    <m/>
    <m/>
    <m/>
    <m/>
    <n v="13.833333333333334"/>
    <m/>
    <m/>
    <n v="4"/>
    <m/>
    <m/>
    <m/>
    <m/>
    <m/>
    <n v="100"/>
    <n v="100"/>
    <s v="2 PGs"/>
  </r>
  <r>
    <n v="737"/>
    <s v="VIETNAM"/>
    <x v="1"/>
    <x v="1"/>
    <x v="5"/>
    <x v="11"/>
    <x v="7"/>
    <x v="1"/>
    <x v="8"/>
    <x v="64"/>
    <x v="0"/>
    <n v="1000"/>
    <n v="320"/>
    <m/>
    <n v="240"/>
    <n v="72"/>
    <m/>
    <n v="27"/>
    <n v="21"/>
    <n v="0"/>
    <n v="16.708333333333336"/>
    <n v="0.61882716049382724"/>
    <n v="1.24"/>
    <m/>
    <n v="0.16071428571428573"/>
    <n v="248"/>
    <n v="0.65"/>
    <m/>
    <m/>
    <m/>
    <m/>
    <m/>
    <m/>
    <n v="12.833333333333334"/>
    <n v="6"/>
    <n v="1"/>
    <n v="4"/>
    <m/>
    <m/>
    <m/>
    <m/>
    <m/>
    <n v="100"/>
    <n v="100"/>
    <s v="1 PG"/>
  </r>
  <r>
    <n v="738"/>
    <s v="VIETNAM"/>
    <x v="1"/>
    <x v="1"/>
    <x v="5"/>
    <x v="11"/>
    <x v="7"/>
    <x v="1"/>
    <x v="8"/>
    <x v="65"/>
    <x v="0"/>
    <n v="1000"/>
    <n v="320"/>
    <m/>
    <n v="240"/>
    <n v="72"/>
    <m/>
    <n v="23"/>
    <n v="21"/>
    <n v="0"/>
    <n v="13.375"/>
    <n v="0.58152173913043481"/>
    <n v="0.24"/>
    <m/>
    <n v="0.13690476190476192"/>
    <n v="248"/>
    <n v="0.65"/>
    <m/>
    <m/>
    <m/>
    <m/>
    <m/>
    <m/>
    <n v="10"/>
    <n v="2"/>
    <n v="1"/>
    <n v="5"/>
    <m/>
    <m/>
    <m/>
    <m/>
    <m/>
    <n v="100"/>
    <n v="100"/>
    <s v="1 PG"/>
  </r>
  <r>
    <n v="739"/>
    <s v="VIETNAM"/>
    <x v="1"/>
    <x v="1"/>
    <x v="5"/>
    <x v="11"/>
    <x v="7"/>
    <x v="1"/>
    <x v="8"/>
    <x v="66"/>
    <x v="0"/>
    <n v="1000"/>
    <n v="320"/>
    <m/>
    <n v="256"/>
    <n v="72"/>
    <m/>
    <n v="23"/>
    <n v="21"/>
    <n v="0"/>
    <n v="15.75"/>
    <n v="0.68478260869565222"/>
    <n v="0.24"/>
    <m/>
    <n v="0.1283482142857143"/>
    <n v="256"/>
    <n v="0.65"/>
    <m/>
    <m/>
    <m/>
    <m/>
    <m/>
    <m/>
    <n v="11.5"/>
    <n v="2"/>
    <n v="2"/>
    <n v="6"/>
    <m/>
    <m/>
    <m/>
    <m/>
    <m/>
    <n v="100"/>
    <n v="100"/>
    <s v="1 PG"/>
  </r>
  <r>
    <n v="740"/>
    <s v="VIETNAM"/>
    <x v="2"/>
    <x v="1"/>
    <x v="5"/>
    <x v="11"/>
    <x v="3"/>
    <x v="0"/>
    <x v="6"/>
    <x v="24"/>
    <x v="1"/>
    <n v="2700"/>
    <n v="648"/>
    <m/>
    <n v="720"/>
    <n v="195"/>
    <n v="40"/>
    <n v="125"/>
    <n v="127.8"/>
    <n v="41.553571428571431"/>
    <n v="116.71428571428571"/>
    <n v="0.95919913419913416"/>
    <n v="0.4"/>
    <m/>
    <n v="0.24801587301587305"/>
    <n v="829"/>
    <n v="0.7"/>
    <n v="38.428571428571431"/>
    <n v="3"/>
    <n v="1"/>
    <n v="4"/>
    <m/>
    <m/>
    <n v="104.71428571428571"/>
    <n v="7"/>
    <n v="6"/>
    <n v="16"/>
    <m/>
    <m/>
    <m/>
    <m/>
    <m/>
    <n v="250"/>
    <n v="250"/>
    <s v="2 PGs"/>
  </r>
  <r>
    <n v="741"/>
    <s v="VIETNAM"/>
    <x v="2"/>
    <x v="1"/>
    <x v="5"/>
    <x v="11"/>
    <x v="3"/>
    <x v="0"/>
    <x v="6"/>
    <x v="121"/>
    <x v="1"/>
    <n v="2700"/>
    <n v="648"/>
    <m/>
    <n v="778"/>
    <n v="195"/>
    <n v="124"/>
    <n v="45"/>
    <n v="127.8"/>
    <n v="32.5"/>
    <n v="105.375"/>
    <n v="0.81582840236686394"/>
    <n v="0.4"/>
    <m/>
    <n v="8.2629452809401413E-2"/>
    <n v="842"/>
    <n v="0.7"/>
    <n v="24"/>
    <m/>
    <m/>
    <n v="17"/>
    <m/>
    <m/>
    <n v="81"/>
    <m/>
    <n v="33"/>
    <n v="18"/>
    <m/>
    <n v="3"/>
    <m/>
    <m/>
    <m/>
    <n v="250"/>
    <n v="250"/>
    <s v="2 PGs"/>
  </r>
  <r>
    <n v="742"/>
    <s v="VIETNAM"/>
    <x v="2"/>
    <x v="1"/>
    <x v="5"/>
    <x v="11"/>
    <x v="0"/>
    <x v="0"/>
    <x v="6"/>
    <x v="25"/>
    <x v="0"/>
    <n v="1200"/>
    <n v="384"/>
    <m/>
    <n v="720"/>
    <n v="116"/>
    <n v="47"/>
    <n v="146"/>
    <n v="75.599999999999994"/>
    <n v="38.464285714285715"/>
    <n v="103.78571428571429"/>
    <n v="0.73704663212435229"/>
    <n v="0.4"/>
    <m/>
    <n v="0.28968253968253971"/>
    <n v="971"/>
    <n v="0.7"/>
    <n v="36.714285714285715"/>
    <n v="5"/>
    <m/>
    <n v="1"/>
    <m/>
    <m/>
    <n v="95.285714285714292"/>
    <m/>
    <m/>
    <n v="17"/>
    <m/>
    <m/>
    <m/>
    <m/>
    <m/>
    <n v="250"/>
    <n v="250"/>
    <s v="2 PGs"/>
  </r>
  <r>
    <n v="743"/>
    <s v="VIETNAM"/>
    <x v="2"/>
    <x v="1"/>
    <x v="5"/>
    <x v="11"/>
    <x v="0"/>
    <x v="0"/>
    <x v="6"/>
    <x v="26"/>
    <x v="0"/>
    <n v="1200"/>
    <n v="384"/>
    <m/>
    <n v="540"/>
    <n v="116"/>
    <n v="23"/>
    <n v="59"/>
    <n v="75.599999999999994"/>
    <n v="22"/>
    <n v="54.142857142857146"/>
    <n v="0.92857142857142849"/>
    <n v="0.4"/>
    <m/>
    <n v="0.15608465608465608"/>
    <n v="585"/>
    <n v="0.7"/>
    <n v="22"/>
    <m/>
    <m/>
    <m/>
    <m/>
    <m/>
    <n v="54.142857142857146"/>
    <m/>
    <m/>
    <m/>
    <m/>
    <m/>
    <m/>
    <m/>
    <m/>
    <n v="150"/>
    <n v="150"/>
    <s v="2 PGs"/>
  </r>
  <r>
    <n v="744"/>
    <s v="VIETNAM"/>
    <x v="2"/>
    <x v="1"/>
    <x v="5"/>
    <x v="11"/>
    <x v="0"/>
    <x v="0"/>
    <x v="6"/>
    <x v="67"/>
    <x v="0"/>
    <n v="1200"/>
    <n v="384"/>
    <m/>
    <n v="384"/>
    <n v="116"/>
    <n v="22"/>
    <n v="63"/>
    <n v="75.599999999999994"/>
    <n v="17.285714285714285"/>
    <n v="48.625"/>
    <n v="0.7754201680672268"/>
    <n v="0.4"/>
    <m/>
    <n v="0.23437500000000003"/>
    <n v="427"/>
    <n v="0.6"/>
    <n v="16.285714285714285"/>
    <n v="4"/>
    <m/>
    <m/>
    <m/>
    <m/>
    <n v="45"/>
    <n v="5"/>
    <n v="1"/>
    <n v="4"/>
    <m/>
    <m/>
    <m/>
    <m/>
    <m/>
    <n v="150"/>
    <n v="150"/>
    <s v="2 PGs"/>
  </r>
  <r>
    <n v="745"/>
    <s v="VIETNAM"/>
    <x v="2"/>
    <x v="1"/>
    <x v="5"/>
    <x v="11"/>
    <x v="0"/>
    <x v="0"/>
    <x v="6"/>
    <x v="27"/>
    <x v="0"/>
    <n v="1200"/>
    <n v="384"/>
    <m/>
    <n v="260"/>
    <n v="116"/>
    <n v="27"/>
    <n v="37"/>
    <n v="75.599999999999994"/>
    <n v="17.392857142857142"/>
    <n v="24.75"/>
    <n v="0.65848214285714279"/>
    <n v="0.4"/>
    <m/>
    <n v="0.2032967032967033"/>
    <n v="312"/>
    <n v="0.6"/>
    <n v="16.142857142857142"/>
    <n v="1"/>
    <m/>
    <n v="2"/>
    <m/>
    <m/>
    <n v="14.75"/>
    <n v="7"/>
    <n v="2"/>
    <n v="15"/>
    <m/>
    <m/>
    <m/>
    <m/>
    <m/>
    <n v="150"/>
    <n v="150"/>
    <s v="1 PG"/>
  </r>
  <r>
    <n v="746"/>
    <s v="VIETNAM"/>
    <x v="2"/>
    <x v="1"/>
    <x v="5"/>
    <x v="11"/>
    <x v="0"/>
    <x v="0"/>
    <x v="6"/>
    <x v="28"/>
    <x v="0"/>
    <n v="1200"/>
    <n v="384"/>
    <m/>
    <n v="544"/>
    <n v="116"/>
    <n v="61"/>
    <n v="27"/>
    <n v="75.599999999999994"/>
    <n v="54.071428571428569"/>
    <n v="11.535714285714286"/>
    <n v="0.7455357142857143"/>
    <n v="0.4"/>
    <m/>
    <n v="7.0903361344537827E-2"/>
    <n v="544"/>
    <n v="0.65"/>
    <n v="49.571428571428569"/>
    <m/>
    <m/>
    <n v="9"/>
    <m/>
    <m/>
    <n v="9.2857142857142865"/>
    <n v="9"/>
    <m/>
    <m/>
    <m/>
    <m/>
    <m/>
    <m/>
    <m/>
    <n v="150"/>
    <n v="150"/>
    <s v="2 PGs"/>
  </r>
  <r>
    <n v="747"/>
    <s v="VIETNAM"/>
    <x v="2"/>
    <x v="1"/>
    <x v="5"/>
    <x v="11"/>
    <x v="0"/>
    <x v="0"/>
    <x v="6"/>
    <x v="68"/>
    <x v="0"/>
    <n v="1200"/>
    <n v="384"/>
    <m/>
    <n v="240"/>
    <n v="116"/>
    <n v="7"/>
    <n v="27"/>
    <n v="75.599999999999994"/>
    <n v="4.8571428571428568"/>
    <n v="27"/>
    <n v="0.93697478991596639"/>
    <n v="0.4"/>
    <m/>
    <n v="0.16071428571428573"/>
    <n v="281"/>
    <n v="0.6"/>
    <n v="4.8571428571428568"/>
    <m/>
    <m/>
    <m/>
    <m/>
    <m/>
    <n v="27"/>
    <m/>
    <m/>
    <m/>
    <m/>
    <m/>
    <m/>
    <m/>
    <m/>
    <n v="150"/>
    <n v="150"/>
    <s v="1 PG"/>
  </r>
  <r>
    <n v="748"/>
    <s v="VIETNAM"/>
    <x v="2"/>
    <x v="1"/>
    <x v="5"/>
    <x v="11"/>
    <x v="0"/>
    <x v="0"/>
    <x v="6"/>
    <x v="69"/>
    <x v="0"/>
    <n v="1200"/>
    <n v="384"/>
    <m/>
    <n v="281"/>
    <n v="116"/>
    <n v="3"/>
    <n v="31"/>
    <n v="75.599999999999994"/>
    <n v="1.7857142857142858"/>
    <n v="28"/>
    <n v="0.87605042016806722"/>
    <n v="0.4"/>
    <m/>
    <n v="0.157600406710727"/>
    <n v="340"/>
    <n v="0.6"/>
    <n v="1.2857142857142858"/>
    <m/>
    <m/>
    <n v="1"/>
    <m/>
    <m/>
    <n v="26"/>
    <m/>
    <m/>
    <n v="4"/>
    <m/>
    <m/>
    <m/>
    <m/>
    <m/>
    <n v="150"/>
    <n v="150"/>
    <s v="1 PG"/>
  </r>
  <r>
    <n v="749"/>
    <s v="VIETNAM"/>
    <x v="2"/>
    <x v="1"/>
    <x v="5"/>
    <x v="11"/>
    <x v="4"/>
    <x v="0"/>
    <x v="6"/>
    <x v="78"/>
    <x v="0"/>
    <n v="1200"/>
    <n v="320"/>
    <m/>
    <n v="162"/>
    <n v="96"/>
    <m/>
    <n v="26"/>
    <n v="63"/>
    <n v="0"/>
    <n v="22.571428571428573"/>
    <n v="0.86813186813186816"/>
    <n v="0.4"/>
    <m/>
    <n v="0.22927689594356263"/>
    <n v="263"/>
    <n v="0.65"/>
    <m/>
    <m/>
    <m/>
    <m/>
    <m/>
    <m/>
    <n v="22.571428571428573"/>
    <m/>
    <m/>
    <m/>
    <m/>
    <m/>
    <m/>
    <m/>
    <m/>
    <n v="150"/>
    <n v="150"/>
    <s v="1 PG"/>
  </r>
  <r>
    <n v="750"/>
    <s v="VIETNAM"/>
    <x v="2"/>
    <x v="1"/>
    <x v="5"/>
    <x v="11"/>
    <x v="4"/>
    <x v="1"/>
    <x v="6"/>
    <x v="184"/>
    <x v="0"/>
    <n v="1000"/>
    <n v="320"/>
    <m/>
    <n v="240"/>
    <n v="96"/>
    <n v="3"/>
    <n v="35"/>
    <n v="63"/>
    <n v="1.2857142857142858"/>
    <n v="27.071428571428573"/>
    <n v="0.74624060150375937"/>
    <n v="0.24"/>
    <m/>
    <n v="0.20833333333333334"/>
    <n v="272"/>
    <n v="0.6"/>
    <n v="1.2857142857142858"/>
    <m/>
    <m/>
    <m/>
    <m/>
    <m/>
    <n v="25.571428571428573"/>
    <n v="2"/>
    <m/>
    <n v="2"/>
    <m/>
    <m/>
    <m/>
    <m/>
    <m/>
    <n v="150"/>
    <n v="150"/>
    <s v="1 PG"/>
  </r>
  <r>
    <n v="751"/>
    <s v="VIETNAM"/>
    <x v="2"/>
    <x v="1"/>
    <x v="5"/>
    <x v="11"/>
    <x v="2"/>
    <x v="0"/>
    <x v="6"/>
    <x v="29"/>
    <x v="1"/>
    <n v="1200"/>
    <n v="384"/>
    <m/>
    <n v="388"/>
    <n v="116"/>
    <n v="2"/>
    <n v="41"/>
    <n v="75.599999999999994"/>
    <n v="1"/>
    <n v="42"/>
    <n v="1"/>
    <n v="0.4"/>
    <m/>
    <n v="0.15095729013254788"/>
    <n v="360"/>
    <n v="0.6"/>
    <n v="1"/>
    <m/>
    <m/>
    <m/>
    <m/>
    <m/>
    <n v="34"/>
    <m/>
    <m/>
    <n v="16"/>
    <m/>
    <m/>
    <m/>
    <m/>
    <m/>
    <n v="150"/>
    <n v="150"/>
    <s v="2 PGs"/>
  </r>
  <r>
    <n v="752"/>
    <s v="VIETNAM"/>
    <x v="2"/>
    <x v="1"/>
    <x v="5"/>
    <x v="11"/>
    <x v="2"/>
    <x v="0"/>
    <x v="6"/>
    <x v="31"/>
    <x v="1"/>
    <n v="1200"/>
    <n v="384"/>
    <m/>
    <n v="352"/>
    <n v="116"/>
    <n v="6"/>
    <n v="44"/>
    <n v="75.599999999999994"/>
    <n v="6.8571428571428568"/>
    <n v="37.821428571428569"/>
    <n v="0.89357142857142846"/>
    <n v="0.4"/>
    <m/>
    <n v="0.17857142857142858"/>
    <n v="386"/>
    <n v="0.6"/>
    <n v="4.8571428571428568"/>
    <m/>
    <m/>
    <n v="4"/>
    <m/>
    <m/>
    <n v="36.571428571428569"/>
    <n v="1"/>
    <m/>
    <n v="2"/>
    <m/>
    <m/>
    <m/>
    <m/>
    <m/>
    <n v="150"/>
    <n v="150"/>
    <s v="2 PGs"/>
  </r>
  <r>
    <n v="753"/>
    <s v="VIETNAM"/>
    <x v="2"/>
    <x v="1"/>
    <x v="5"/>
    <x v="11"/>
    <x v="2"/>
    <x v="0"/>
    <x v="6"/>
    <x v="30"/>
    <x v="1"/>
    <n v="1200"/>
    <n v="384"/>
    <m/>
    <n v="388"/>
    <n v="116"/>
    <n v="15"/>
    <n v="54"/>
    <n v="75.599999999999994"/>
    <n v="12.428571428571429"/>
    <n v="40.142857142857139"/>
    <n v="0.76190476190476186"/>
    <n v="0.4"/>
    <m/>
    <n v="0.19882179675994111"/>
    <n v="477"/>
    <n v="0.6"/>
    <n v="12.428571428571429"/>
    <m/>
    <m/>
    <m/>
    <m/>
    <m/>
    <n v="25.142857142857142"/>
    <n v="4"/>
    <m/>
    <n v="28"/>
    <m/>
    <m/>
    <m/>
    <m/>
    <m/>
    <n v="150"/>
    <n v="150"/>
    <s v="2 PGs"/>
  </r>
  <r>
    <n v="754"/>
    <s v="VIETNAM"/>
    <x v="2"/>
    <x v="1"/>
    <x v="5"/>
    <x v="11"/>
    <x v="7"/>
    <x v="0"/>
    <x v="6"/>
    <x v="83"/>
    <x v="0"/>
    <n v="1000"/>
    <n v="320"/>
    <m/>
    <n v="228"/>
    <n v="96"/>
    <m/>
    <n v="37"/>
    <n v="63"/>
    <n v="0"/>
    <n v="29"/>
    <n v="0.78378378378378377"/>
    <n v="0.4"/>
    <m/>
    <n v="0.23182957393483711"/>
    <n v="238"/>
    <n v="0.6"/>
    <m/>
    <m/>
    <m/>
    <m/>
    <m/>
    <m/>
    <n v="29"/>
    <m/>
    <m/>
    <m/>
    <m/>
    <m/>
    <m/>
    <m/>
    <m/>
    <n v="150"/>
    <n v="150"/>
    <s v="1 PG"/>
  </r>
  <r>
    <n v="755"/>
    <s v="VIETNAM"/>
    <x v="2"/>
    <x v="1"/>
    <x v="5"/>
    <x v="11"/>
    <x v="7"/>
    <x v="0"/>
    <x v="6"/>
    <x v="125"/>
    <x v="0"/>
    <n v="1000"/>
    <n v="320"/>
    <m/>
    <n v="261"/>
    <n v="96"/>
    <m/>
    <n v="56"/>
    <n v="63"/>
    <n v="0"/>
    <n v="43.928571428571431"/>
    <n v="0.78443877551020413"/>
    <n v="0.4"/>
    <m/>
    <n v="0.30651340996168586"/>
    <n v="331"/>
    <n v="0.6"/>
    <m/>
    <m/>
    <m/>
    <m/>
    <m/>
    <m/>
    <n v="41.428571428571431"/>
    <n v="2"/>
    <m/>
    <n v="4"/>
    <m/>
    <m/>
    <m/>
    <m/>
    <m/>
    <n v="150"/>
    <n v="150"/>
    <s v="1 PG"/>
  </r>
  <r>
    <n v="756"/>
    <s v="VIETNAM"/>
    <x v="2"/>
    <x v="1"/>
    <x v="5"/>
    <x v="11"/>
    <x v="7"/>
    <x v="0"/>
    <x v="6"/>
    <x v="84"/>
    <x v="0"/>
    <n v="1000"/>
    <n v="320"/>
    <m/>
    <n v="260"/>
    <n v="96"/>
    <n v="2"/>
    <n v="38"/>
    <n v="63"/>
    <n v="1.7142857142857142"/>
    <n v="38.571428571428569"/>
    <n v="1.0071428571428571"/>
    <n v="0.4"/>
    <m/>
    <n v="0.2087912087912088"/>
    <n v="261"/>
    <n v="0.6"/>
    <n v="1.7142857142857142"/>
    <m/>
    <m/>
    <m/>
    <m/>
    <m/>
    <n v="38.571428571428569"/>
    <m/>
    <m/>
    <m/>
    <m/>
    <m/>
    <m/>
    <m/>
    <m/>
    <n v="150"/>
    <n v="150"/>
    <s v="1 PG"/>
  </r>
  <r>
    <n v="757"/>
    <s v="VIETNAM"/>
    <x v="2"/>
    <x v="1"/>
    <x v="5"/>
    <x v="11"/>
    <x v="7"/>
    <x v="0"/>
    <x v="6"/>
    <x v="126"/>
    <x v="0"/>
    <n v="1000"/>
    <n v="320"/>
    <m/>
    <n v="292"/>
    <n v="96"/>
    <m/>
    <n v="43"/>
    <n v="63"/>
    <n v="0"/>
    <n v="38.428571428571431"/>
    <n v="0.89368770764119609"/>
    <n v="0.4"/>
    <m/>
    <n v="0.21037181996086107"/>
    <n v="311"/>
    <n v="0.6"/>
    <m/>
    <m/>
    <m/>
    <m/>
    <m/>
    <m/>
    <n v="37.428571428571431"/>
    <m/>
    <m/>
    <n v="2"/>
    <m/>
    <m/>
    <m/>
    <m/>
    <m/>
    <n v="150"/>
    <n v="150"/>
    <s v="1 PG"/>
  </r>
  <r>
    <n v="758"/>
    <s v="VIETNAM"/>
    <x v="2"/>
    <x v="1"/>
    <x v="5"/>
    <x v="11"/>
    <x v="7"/>
    <x v="0"/>
    <x v="6"/>
    <x v="127"/>
    <x v="0"/>
    <n v="1000"/>
    <n v="320"/>
    <m/>
    <n v="260"/>
    <n v="96"/>
    <n v="2"/>
    <n v="33"/>
    <n v="63"/>
    <n v="1.1428571428571428"/>
    <n v="23.357142857142858"/>
    <n v="0.7"/>
    <n v="0.4"/>
    <m/>
    <n v="0.18131868131868131"/>
    <n v="270"/>
    <n v="0.6"/>
    <n v="1.1428571428571428"/>
    <m/>
    <m/>
    <m/>
    <m/>
    <m/>
    <n v="22.857142857142858"/>
    <m/>
    <m/>
    <n v="1"/>
    <m/>
    <m/>
    <m/>
    <m/>
    <m/>
    <n v="150"/>
    <n v="150"/>
    <s v="1 PG"/>
  </r>
  <r>
    <n v="759"/>
    <s v="VIETNAM"/>
    <x v="2"/>
    <x v="1"/>
    <x v="5"/>
    <x v="11"/>
    <x v="7"/>
    <x v="0"/>
    <x v="6"/>
    <x v="128"/>
    <x v="0"/>
    <n v="1000"/>
    <n v="320"/>
    <m/>
    <n v="210"/>
    <n v="96"/>
    <n v="30"/>
    <n v="3"/>
    <n v="63"/>
    <n v="2.1428571428571428"/>
    <n v="25.071428571428573"/>
    <n v="0.82467532467532467"/>
    <n v="0.4"/>
    <m/>
    <n v="2.0408163265306121E-2"/>
    <n v="215"/>
    <n v="0.6"/>
    <n v="2.1428571428571428"/>
    <m/>
    <m/>
    <m/>
    <m/>
    <m/>
    <n v="24.571428571428573"/>
    <n v="2"/>
    <m/>
    <m/>
    <m/>
    <m/>
    <m/>
    <m/>
    <m/>
    <n v="150"/>
    <n v="150"/>
    <s v="1 PG"/>
  </r>
  <r>
    <n v="760"/>
    <s v="VIETNAM"/>
    <x v="2"/>
    <x v="1"/>
    <x v="5"/>
    <x v="11"/>
    <x v="7"/>
    <x v="0"/>
    <x v="6"/>
    <x v="129"/>
    <x v="0"/>
    <n v="1000"/>
    <n v="320"/>
    <m/>
    <n v="228"/>
    <n v="96"/>
    <n v="1"/>
    <n v="37"/>
    <n v="63"/>
    <n v="0.7142857142857143"/>
    <n v="31"/>
    <n v="0.83458646616541354"/>
    <n v="0.4"/>
    <m/>
    <n v="0.23182957393483711"/>
    <n v="240"/>
    <n v="0.6"/>
    <n v="0.7142857142857143"/>
    <m/>
    <m/>
    <m/>
    <m/>
    <m/>
    <n v="31"/>
    <m/>
    <m/>
    <m/>
    <m/>
    <m/>
    <m/>
    <m/>
    <m/>
    <n v="150"/>
    <n v="150"/>
    <s v="1 PG"/>
  </r>
  <r>
    <n v="761"/>
    <s v="VIETNAM"/>
    <x v="2"/>
    <x v="1"/>
    <x v="5"/>
    <x v="11"/>
    <x v="7"/>
    <x v="0"/>
    <x v="6"/>
    <x v="85"/>
    <x v="0"/>
    <n v="1000"/>
    <n v="320"/>
    <m/>
    <n v="392"/>
    <n v="96"/>
    <n v="1"/>
    <n v="69"/>
    <n v="63"/>
    <n v="0.5714285714285714"/>
    <n v="56"/>
    <n v="0.80816326530612237"/>
    <n v="0.4"/>
    <m/>
    <n v="0.25145772594752186"/>
    <n v="431"/>
    <n v="0.6"/>
    <n v="0.5714285714285714"/>
    <m/>
    <m/>
    <m/>
    <m/>
    <m/>
    <n v="56"/>
    <m/>
    <m/>
    <m/>
    <m/>
    <m/>
    <m/>
    <m/>
    <m/>
    <n v="150"/>
    <n v="150"/>
    <s v="2 PGs"/>
  </r>
  <r>
    <n v="762"/>
    <s v="VIETNAM"/>
    <x v="2"/>
    <x v="1"/>
    <x v="5"/>
    <x v="11"/>
    <x v="7"/>
    <x v="0"/>
    <x v="6"/>
    <x v="86"/>
    <x v="0"/>
    <n v="1000"/>
    <n v="320"/>
    <m/>
    <n v="320"/>
    <n v="96"/>
    <n v="5"/>
    <n v="68"/>
    <n v="63"/>
    <n v="2.5714285714285716"/>
    <n v="47.357142857142854"/>
    <n v="0.68395303326810164"/>
    <n v="0.4"/>
    <m/>
    <n v="0.30357142857142855"/>
    <n v="436"/>
    <n v="0.65"/>
    <n v="2.5714285714285716"/>
    <m/>
    <m/>
    <m/>
    <m/>
    <m/>
    <n v="46.857142857142854"/>
    <m/>
    <m/>
    <n v="1"/>
    <m/>
    <m/>
    <m/>
    <m/>
    <m/>
    <n v="150"/>
    <n v="150"/>
    <s v="2 PGs"/>
  </r>
  <r>
    <n v="763"/>
    <s v="VIETNAM"/>
    <x v="2"/>
    <x v="1"/>
    <x v="5"/>
    <x v="11"/>
    <x v="7"/>
    <x v="0"/>
    <x v="6"/>
    <x v="87"/>
    <x v="0"/>
    <n v="1000"/>
    <n v="320"/>
    <m/>
    <n v="365"/>
    <n v="96"/>
    <n v="5"/>
    <n v="56"/>
    <n v="63"/>
    <n v="2.2857142857142856"/>
    <n v="43.339285714285715"/>
    <n v="0.74795081967213117"/>
    <n v="0.4"/>
    <m/>
    <n v="0.21917808219178084"/>
    <n v="578"/>
    <n v="0.65"/>
    <n v="2.2857142857142856"/>
    <m/>
    <m/>
    <m/>
    <m/>
    <m/>
    <n v="41.714285714285715"/>
    <n v="3"/>
    <n v="1"/>
    <n v="1"/>
    <m/>
    <m/>
    <m/>
    <m/>
    <m/>
    <n v="150"/>
    <n v="150"/>
    <s v="2 PGs"/>
  </r>
  <r>
    <n v="764"/>
    <s v="VIETNAM"/>
    <x v="2"/>
    <x v="1"/>
    <x v="5"/>
    <x v="11"/>
    <x v="7"/>
    <x v="0"/>
    <x v="6"/>
    <x v="88"/>
    <x v="0"/>
    <n v="1000"/>
    <n v="320"/>
    <m/>
    <n v="652"/>
    <n v="96"/>
    <n v="7"/>
    <n v="118"/>
    <n v="63"/>
    <n v="4.7142857142857144"/>
    <n v="102.46428571428571"/>
    <n v="0.85742857142857132"/>
    <n v="0.4"/>
    <m/>
    <n v="0.25854513584574934"/>
    <n v="656"/>
    <n v="0.7"/>
    <n v="4.7142857142857144"/>
    <m/>
    <m/>
    <m/>
    <m/>
    <m/>
    <n v="92.714285714285708"/>
    <m/>
    <m/>
    <n v="5"/>
    <n v="7"/>
    <n v="2"/>
    <m/>
    <m/>
    <m/>
    <n v="250"/>
    <n v="250"/>
    <s v="2 PGs"/>
  </r>
  <r>
    <n v="765"/>
    <s v="VIETNAM"/>
    <x v="2"/>
    <x v="1"/>
    <x v="5"/>
    <x v="11"/>
    <x v="7"/>
    <x v="0"/>
    <x v="6"/>
    <x v="89"/>
    <x v="0"/>
    <n v="1000"/>
    <n v="320"/>
    <m/>
    <n v="548"/>
    <n v="96"/>
    <n v="9"/>
    <n v="115"/>
    <n v="63"/>
    <n v="8.5357142857142847"/>
    <n v="145.35714285714286"/>
    <n v="1.2410714285714286"/>
    <n v="0.4"/>
    <m/>
    <n v="0.29979144942648595"/>
    <n v="892"/>
    <n v="0.7"/>
    <n v="7.2857142857142856"/>
    <n v="1"/>
    <m/>
    <n v="2"/>
    <m/>
    <m/>
    <n v="139.85714285714286"/>
    <n v="8"/>
    <m/>
    <n v="7"/>
    <m/>
    <m/>
    <m/>
    <m/>
    <m/>
    <n v="250"/>
    <n v="250"/>
    <s v="2 PGs"/>
  </r>
  <r>
    <n v="766"/>
    <s v="VIETNAM"/>
    <x v="2"/>
    <x v="1"/>
    <x v="5"/>
    <x v="11"/>
    <x v="7"/>
    <x v="0"/>
    <x v="6"/>
    <x v="90"/>
    <x v="0"/>
    <n v="1000"/>
    <n v="320"/>
    <m/>
    <n v="320"/>
    <n v="96"/>
    <n v="7"/>
    <n v="59"/>
    <n v="63"/>
    <n v="3.5714285714285716"/>
    <n v="46.428571428571431"/>
    <n v="0.75757575757575757"/>
    <n v="0.4"/>
    <m/>
    <n v="0.26339285714285715"/>
    <n v="435"/>
    <n v="0.6"/>
    <n v="3.5714285714285716"/>
    <m/>
    <m/>
    <m/>
    <m/>
    <m/>
    <n v="41.428571428571431"/>
    <n v="4"/>
    <m/>
    <n v="8"/>
    <m/>
    <m/>
    <m/>
    <m/>
    <m/>
    <n v="150"/>
    <n v="150"/>
    <s v="2 PGs"/>
  </r>
  <r>
    <n v="767"/>
    <s v="VIETNAM"/>
    <x v="2"/>
    <x v="1"/>
    <x v="5"/>
    <x v="11"/>
    <x v="7"/>
    <x v="0"/>
    <x v="6"/>
    <x v="130"/>
    <x v="0"/>
    <n v="1000"/>
    <n v="320"/>
    <m/>
    <n v="260"/>
    <n v="96"/>
    <m/>
    <n v="50"/>
    <n v="63"/>
    <n v="0"/>
    <n v="38.714285714285715"/>
    <n v="0.77428571428571435"/>
    <n v="0.4"/>
    <m/>
    <n v="0.27472527472527475"/>
    <n v="284"/>
    <n v="0.6"/>
    <m/>
    <m/>
    <m/>
    <m/>
    <m/>
    <m/>
    <n v="38.714285714285715"/>
    <m/>
    <m/>
    <m/>
    <m/>
    <m/>
    <m/>
    <m/>
    <m/>
    <n v="150"/>
    <n v="150"/>
    <s v="1 PG"/>
  </r>
  <r>
    <n v="768"/>
    <s v="VIETNAM"/>
    <x v="2"/>
    <x v="1"/>
    <x v="5"/>
    <x v="11"/>
    <x v="7"/>
    <x v="0"/>
    <x v="6"/>
    <x v="131"/>
    <x v="0"/>
    <n v="1000"/>
    <n v="320"/>
    <m/>
    <n v="330"/>
    <n v="96"/>
    <n v="3"/>
    <n v="44"/>
    <n v="63"/>
    <n v="0.7857142857142857"/>
    <n v="43.928571428571431"/>
    <n v="0.95136778115501519"/>
    <n v="0.4"/>
    <m/>
    <n v="0.19047619047619049"/>
    <n v="361"/>
    <n v="0.6"/>
    <n v="0.2857142857142857"/>
    <n v="2"/>
    <m/>
    <m/>
    <m/>
    <m/>
    <n v="43.428571428571431"/>
    <m/>
    <m/>
    <n v="1"/>
    <m/>
    <m/>
    <m/>
    <m/>
    <m/>
    <n v="150"/>
    <n v="150"/>
    <s v="1 PG"/>
  </r>
  <r>
    <n v="769"/>
    <s v="VIETNAM"/>
    <x v="2"/>
    <x v="1"/>
    <x v="5"/>
    <x v="11"/>
    <x v="7"/>
    <x v="0"/>
    <x v="6"/>
    <x v="92"/>
    <x v="0"/>
    <n v="1000"/>
    <n v="320"/>
    <m/>
    <n v="240"/>
    <n v="96"/>
    <n v="10"/>
    <n v="42"/>
    <n v="63"/>
    <n v="8.5"/>
    <n v="17.285714285714285"/>
    <n v="0.49587912087912084"/>
    <n v="0.4"/>
    <m/>
    <n v="0.25"/>
    <n v="212"/>
    <n v="0.6"/>
    <n v="7"/>
    <n v="2"/>
    <m/>
    <n v="2"/>
    <m/>
    <m/>
    <n v="15.285714285714286"/>
    <n v="2"/>
    <m/>
    <n v="3"/>
    <m/>
    <m/>
    <m/>
    <m/>
    <m/>
    <n v="150"/>
    <n v="150"/>
    <s v="1 PG"/>
  </r>
  <r>
    <n v="770"/>
    <s v="VIETNAM"/>
    <x v="2"/>
    <x v="1"/>
    <x v="5"/>
    <x v="11"/>
    <x v="7"/>
    <x v="0"/>
    <x v="6"/>
    <x v="93"/>
    <x v="0"/>
    <n v="1000"/>
    <n v="320"/>
    <m/>
    <n v="244"/>
    <n v="96"/>
    <n v="4"/>
    <n v="32"/>
    <n v="63"/>
    <n v="4.1428571428571432"/>
    <n v="22.357142857142858"/>
    <n v="0.73611111111111116"/>
    <n v="0.4"/>
    <m/>
    <n v="0.18735362997658081"/>
    <n v="253"/>
    <n v="0.6"/>
    <n v="4.1428571428571432"/>
    <m/>
    <m/>
    <m/>
    <m/>
    <m/>
    <n v="21.857142857142858"/>
    <m/>
    <m/>
    <n v="1"/>
    <m/>
    <m/>
    <m/>
    <m/>
    <m/>
    <n v="150"/>
    <n v="150"/>
    <s v="1 PG"/>
  </r>
  <r>
    <n v="771"/>
    <s v="VIETNAM"/>
    <x v="2"/>
    <x v="1"/>
    <x v="5"/>
    <x v="11"/>
    <x v="7"/>
    <x v="0"/>
    <x v="6"/>
    <x v="94"/>
    <x v="0"/>
    <n v="1000"/>
    <n v="320"/>
    <m/>
    <n v="246"/>
    <n v="96"/>
    <n v="1"/>
    <n v="25"/>
    <n v="63"/>
    <n v="0.2857142857142857"/>
    <n v="26"/>
    <n v="1.0109890109890109"/>
    <n v="0.4"/>
    <m/>
    <n v="0.14518002322880372"/>
    <n v="250"/>
    <n v="0.6"/>
    <n v="0.2857142857142857"/>
    <m/>
    <m/>
    <m/>
    <m/>
    <m/>
    <n v="26"/>
    <m/>
    <m/>
    <m/>
    <m/>
    <m/>
    <m/>
    <m/>
    <m/>
    <n v="150"/>
    <n v="150"/>
    <s v="1 PG"/>
  </r>
  <r>
    <n v="772"/>
    <s v="VIETNAM"/>
    <x v="2"/>
    <x v="1"/>
    <x v="5"/>
    <x v="11"/>
    <x v="7"/>
    <x v="0"/>
    <x v="6"/>
    <x v="96"/>
    <x v="0"/>
    <n v="1000"/>
    <n v="320"/>
    <m/>
    <n v="242"/>
    <n v="96"/>
    <m/>
    <n v="43"/>
    <n v="63"/>
    <n v="0"/>
    <n v="40.053571428571431"/>
    <n v="0.93147840531561465"/>
    <n v="0.4"/>
    <m/>
    <n v="0.25383707201889022"/>
    <n v="270"/>
    <n v="0.6"/>
    <m/>
    <m/>
    <m/>
    <m/>
    <m/>
    <m/>
    <n v="35.428571428571431"/>
    <m/>
    <n v="1"/>
    <n v="2"/>
    <n v="3"/>
    <n v="1"/>
    <m/>
    <m/>
    <m/>
    <n v="150"/>
    <n v="150"/>
    <s v="1 PG"/>
  </r>
  <r>
    <n v="773"/>
    <s v="VIETNAM"/>
    <x v="2"/>
    <x v="1"/>
    <x v="5"/>
    <x v="11"/>
    <x v="7"/>
    <x v="0"/>
    <x v="6"/>
    <x v="99"/>
    <x v="0"/>
    <n v="1000"/>
    <n v="320"/>
    <m/>
    <n v="244"/>
    <n v="96"/>
    <n v="11"/>
    <n v="42"/>
    <n v="63"/>
    <n v="6.5714285714285712"/>
    <n v="31.428571428571427"/>
    <n v="0.71698113207547165"/>
    <n v="0.4"/>
    <m/>
    <n v="0.24590163934426232"/>
    <n v="525"/>
    <n v="0.6"/>
    <n v="6.5714285714285712"/>
    <m/>
    <m/>
    <m/>
    <m/>
    <m/>
    <n v="31.428571428571427"/>
    <m/>
    <m/>
    <m/>
    <m/>
    <m/>
    <m/>
    <m/>
    <m/>
    <n v="150"/>
    <n v="150"/>
    <s v="1 PG"/>
  </r>
  <r>
    <n v="774"/>
    <s v="VIETNAM"/>
    <x v="2"/>
    <x v="1"/>
    <x v="5"/>
    <x v="11"/>
    <x v="7"/>
    <x v="0"/>
    <x v="6"/>
    <x v="101"/>
    <x v="0"/>
    <n v="1000"/>
    <n v="320"/>
    <m/>
    <n v="246"/>
    <n v="96"/>
    <n v="1"/>
    <n v="26"/>
    <n v="63"/>
    <n v="0.42857142857142855"/>
    <n v="23.714285714285715"/>
    <n v="0.89417989417989419"/>
    <n v="0.4"/>
    <m/>
    <n v="0.15098722415795587"/>
    <n v="255"/>
    <n v="0.6"/>
    <n v="0.42857142857142855"/>
    <m/>
    <m/>
    <m/>
    <m/>
    <m/>
    <n v="23.714285714285715"/>
    <m/>
    <m/>
    <m/>
    <m/>
    <m/>
    <m/>
    <m/>
    <m/>
    <n v="150"/>
    <n v="150"/>
    <s v="1 PG"/>
  </r>
  <r>
    <n v="775"/>
    <s v="VIETNAM"/>
    <x v="2"/>
    <x v="1"/>
    <x v="5"/>
    <x v="11"/>
    <x v="7"/>
    <x v="0"/>
    <x v="6"/>
    <x v="132"/>
    <x v="0"/>
    <n v="1000"/>
    <n v="320"/>
    <m/>
    <n v="256"/>
    <n v="96"/>
    <n v="4"/>
    <n v="44"/>
    <n v="63"/>
    <n v="1.6785714285714286"/>
    <n v="33.178571428571431"/>
    <n v="0.72619047619047628"/>
    <n v="0.4"/>
    <m/>
    <n v="0.2455357142857143"/>
    <n v="251"/>
    <n v="0.6"/>
    <n v="1.4285714285714286"/>
    <n v="1"/>
    <m/>
    <m/>
    <m/>
    <m/>
    <n v="30.428571428571427"/>
    <n v="1"/>
    <n v="4"/>
    <n v="2"/>
    <m/>
    <m/>
    <m/>
    <m/>
    <m/>
    <n v="150"/>
    <n v="150"/>
    <s v="1 PG"/>
  </r>
  <r>
    <n v="776"/>
    <s v="VIETNAM"/>
    <x v="2"/>
    <x v="1"/>
    <x v="5"/>
    <x v="11"/>
    <x v="7"/>
    <x v="0"/>
    <x v="6"/>
    <x v="134"/>
    <x v="0"/>
    <n v="1000"/>
    <n v="320"/>
    <m/>
    <n v="220"/>
    <n v="96"/>
    <m/>
    <n v="36"/>
    <n v="63"/>
    <n v="0"/>
    <n v="22.821428571428573"/>
    <n v="0.63392857142857151"/>
    <n v="0.4"/>
    <m/>
    <n v="0.23376623376623376"/>
    <n v="223"/>
    <n v="0.6"/>
    <m/>
    <m/>
    <m/>
    <m/>
    <m/>
    <m/>
    <n v="22.571428571428573"/>
    <n v="1"/>
    <m/>
    <m/>
    <m/>
    <m/>
    <m/>
    <m/>
    <m/>
    <n v="150"/>
    <n v="150"/>
    <s v="1 PG"/>
  </r>
  <r>
    <n v="777"/>
    <s v="VIETNAM"/>
    <x v="2"/>
    <x v="1"/>
    <x v="5"/>
    <x v="11"/>
    <x v="7"/>
    <x v="0"/>
    <x v="6"/>
    <x v="103"/>
    <x v="0"/>
    <n v="1000"/>
    <n v="320"/>
    <m/>
    <n v="244"/>
    <n v="96"/>
    <n v="2"/>
    <n v="42"/>
    <n v="63"/>
    <n v="0.8571428571428571"/>
    <n v="30.535714285714285"/>
    <n v="0.71347402597402598"/>
    <n v="0.4"/>
    <m/>
    <n v="0.24590163934426232"/>
    <n v="314"/>
    <n v="0.6"/>
    <n v="0.8571428571428571"/>
    <m/>
    <m/>
    <m/>
    <m/>
    <m/>
    <n v="22.285714285714285"/>
    <n v="11"/>
    <n v="8"/>
    <n v="5"/>
    <m/>
    <m/>
    <m/>
    <m/>
    <m/>
    <n v="150"/>
    <n v="150"/>
    <s v="1 PG"/>
  </r>
  <r>
    <n v="778"/>
    <s v="VIETNAM"/>
    <x v="2"/>
    <x v="1"/>
    <x v="5"/>
    <x v="11"/>
    <x v="9"/>
    <x v="1"/>
    <x v="6"/>
    <x v="185"/>
    <x v="2"/>
    <n v="1000"/>
    <n v="129.6"/>
    <m/>
    <n v="144"/>
    <n v="11"/>
    <n v="11"/>
    <n v="22"/>
    <n v="8.4"/>
    <n v="6.8571428571428568"/>
    <n v="13.142857142857142"/>
    <n v="0.60606060606060608"/>
    <n v="0.24"/>
    <m/>
    <n v="0.21825396825396826"/>
    <n v="194"/>
    <n v="0.55000000000000004"/>
    <n v="6.8571428571428568"/>
    <m/>
    <m/>
    <m/>
    <m/>
    <m/>
    <n v="10.142857142857142"/>
    <n v="4"/>
    <m/>
    <n v="4"/>
    <m/>
    <m/>
    <m/>
    <m/>
    <m/>
    <n v="100"/>
    <n v="100"/>
    <s v="1 PG"/>
  </r>
  <r>
    <n v="779"/>
    <s v="VIETNAM"/>
    <x v="2"/>
    <x v="1"/>
    <x v="5"/>
    <x v="11"/>
    <x v="9"/>
    <x v="1"/>
    <x v="6"/>
    <x v="186"/>
    <x v="2"/>
    <n v="1000"/>
    <n v="129.6"/>
    <m/>
    <n v="64"/>
    <n v="11"/>
    <m/>
    <n v="8"/>
    <n v="8.4"/>
    <n v="0"/>
    <n v="12"/>
    <n v="1.5"/>
    <n v="0.24"/>
    <m/>
    <n v="0.17857142857142858"/>
    <n v="69"/>
    <n v="0.55000000000000004"/>
    <m/>
    <m/>
    <m/>
    <m/>
    <m/>
    <m/>
    <n v="12"/>
    <m/>
    <m/>
    <m/>
    <m/>
    <m/>
    <m/>
    <m/>
    <m/>
    <n v="100"/>
    <n v="100"/>
    <s v="1 PG"/>
  </r>
  <r>
    <n v="780"/>
    <s v="VIETNAM"/>
    <x v="2"/>
    <x v="1"/>
    <x v="5"/>
    <x v="11"/>
    <x v="9"/>
    <x v="1"/>
    <x v="6"/>
    <x v="187"/>
    <x v="2"/>
    <n v="1000"/>
    <n v="129.6"/>
    <m/>
    <n v="106"/>
    <n v="11"/>
    <n v="4"/>
    <n v="9"/>
    <n v="8.4"/>
    <n v="3.25"/>
    <n v="4.625"/>
    <n v="0.60576923076923073"/>
    <n v="0.24"/>
    <m/>
    <n v="0.12129380053908358"/>
    <n v="106"/>
    <n v="0.55000000000000004"/>
    <n v="2"/>
    <m/>
    <m/>
    <n v="1"/>
    <n v="1"/>
    <m/>
    <m/>
    <n v="11"/>
    <n v="3"/>
    <m/>
    <n v="1"/>
    <m/>
    <m/>
    <m/>
    <m/>
    <n v="100"/>
    <n v="100"/>
    <s v="1 PG"/>
  </r>
  <r>
    <n v="781"/>
    <s v="VIETNAM"/>
    <x v="2"/>
    <x v="1"/>
    <x v="5"/>
    <x v="11"/>
    <x v="9"/>
    <x v="1"/>
    <x v="6"/>
    <x v="188"/>
    <x v="2"/>
    <n v="1000"/>
    <n v="129.6"/>
    <m/>
    <n v="128"/>
    <n v="11"/>
    <n v="2"/>
    <n v="23"/>
    <n v="8.4"/>
    <n v="1.4285714285714286"/>
    <n v="15"/>
    <n v="0.65714285714285703"/>
    <n v="0.24"/>
    <m/>
    <n v="0.2566964285714286"/>
    <n v="121"/>
    <n v="0.55000000000000004"/>
    <n v="1.4285714285714286"/>
    <m/>
    <m/>
    <m/>
    <m/>
    <m/>
    <n v="15"/>
    <m/>
    <m/>
    <m/>
    <m/>
    <m/>
    <m/>
    <m/>
    <m/>
    <n v="100"/>
    <n v="100"/>
    <s v="1 PG"/>
  </r>
  <r>
    <n v="782"/>
    <s v="VIETNAM"/>
    <x v="2"/>
    <x v="1"/>
    <x v="5"/>
    <x v="11"/>
    <x v="9"/>
    <x v="1"/>
    <x v="6"/>
    <x v="189"/>
    <x v="2"/>
    <n v="1000"/>
    <n v="129.6"/>
    <m/>
    <n v="144"/>
    <n v="11"/>
    <n v="7"/>
    <n v="19"/>
    <n v="8.4"/>
    <n v="3.8571428571428572"/>
    <n v="13.857142857142858"/>
    <n v="0.68131868131868134"/>
    <n v="0.24"/>
    <m/>
    <n v="0.18849206349206349"/>
    <n v="196"/>
    <n v="0.55000000000000004"/>
    <n v="2.8571428571428572"/>
    <m/>
    <m/>
    <n v="2"/>
    <m/>
    <m/>
    <n v="12.857142857142858"/>
    <n v="2"/>
    <m/>
    <n v="1"/>
    <m/>
    <m/>
    <m/>
    <m/>
    <m/>
    <n v="100"/>
    <n v="100"/>
    <s v="1 PG"/>
  </r>
  <r>
    <n v="783"/>
    <s v="VIETNAM"/>
    <x v="2"/>
    <x v="1"/>
    <x v="5"/>
    <x v="11"/>
    <x v="9"/>
    <x v="1"/>
    <x v="6"/>
    <x v="190"/>
    <x v="2"/>
    <n v="1000"/>
    <n v="129.6"/>
    <m/>
    <n v="144"/>
    <n v="11"/>
    <n v="12"/>
    <n v="28"/>
    <n v="8.4"/>
    <n v="5.8214285714285712"/>
    <n v="15.071428571428571"/>
    <n v="0.5223214285714286"/>
    <n v="0.24"/>
    <m/>
    <n v="0.27777777777777779"/>
    <n v="186"/>
    <n v="0.55000000000000004"/>
    <n v="4.5714285714285712"/>
    <n v="1"/>
    <m/>
    <n v="2"/>
    <m/>
    <m/>
    <n v="14.571428571428571"/>
    <m/>
    <m/>
    <n v="1"/>
    <m/>
    <m/>
    <m/>
    <m/>
    <m/>
    <n v="100"/>
    <n v="100"/>
    <s v="1 PG"/>
  </r>
  <r>
    <n v="784"/>
    <s v="VIETNAM"/>
    <x v="2"/>
    <x v="1"/>
    <x v="5"/>
    <x v="11"/>
    <x v="9"/>
    <x v="1"/>
    <x v="6"/>
    <x v="191"/>
    <x v="2"/>
    <n v="1000"/>
    <n v="129.6"/>
    <m/>
    <n v="128"/>
    <n v="11"/>
    <n v="6"/>
    <n v="21"/>
    <n v="8.4"/>
    <n v="2.6071428571428572"/>
    <n v="15.107142857142858"/>
    <n v="0.65608465608465616"/>
    <n v="0.24"/>
    <m/>
    <n v="0.23437500000000003"/>
    <n v="193"/>
    <n v="0.55000000000000004"/>
    <n v="1.8571428571428572"/>
    <n v="1"/>
    <m/>
    <n v="1"/>
    <m/>
    <m/>
    <n v="13.857142857142858"/>
    <n v="1"/>
    <m/>
    <n v="2"/>
    <m/>
    <m/>
    <m/>
    <m/>
    <m/>
    <n v="100"/>
    <n v="100"/>
    <s v="1 PG"/>
  </r>
  <r>
    <n v="785"/>
    <s v="VIETNAM"/>
    <x v="2"/>
    <x v="1"/>
    <x v="5"/>
    <x v="11"/>
    <x v="4"/>
    <x v="0"/>
    <x v="9"/>
    <x v="124"/>
    <x v="0"/>
    <n v="1000"/>
    <n v="320"/>
    <m/>
    <n v="244"/>
    <n v="96"/>
    <n v="7"/>
    <n v="44"/>
    <n v="63"/>
    <n v="4.7142857142857144"/>
    <n v="20.071428571428573"/>
    <n v="0.48599439775910369"/>
    <n v="0.4"/>
    <m/>
    <n v="0.2576112412177986"/>
    <n v="287"/>
    <n v="0.6"/>
    <n v="4.7142857142857144"/>
    <m/>
    <m/>
    <m/>
    <m/>
    <m/>
    <n v="18.571428571428573"/>
    <n v="4"/>
    <m/>
    <n v="1"/>
    <m/>
    <m/>
    <m/>
    <m/>
    <m/>
    <n v="150"/>
    <n v="150"/>
    <s v="1 PG"/>
  </r>
  <r>
    <n v="786"/>
    <s v="VIETNAM"/>
    <x v="2"/>
    <x v="1"/>
    <x v="5"/>
    <x v="11"/>
    <x v="7"/>
    <x v="0"/>
    <x v="9"/>
    <x v="104"/>
    <x v="0"/>
    <n v="1000"/>
    <n v="320"/>
    <m/>
    <n v="262"/>
    <n v="96"/>
    <n v="2"/>
    <n v="36"/>
    <n v="63"/>
    <n v="0.8571428571428571"/>
    <n v="35.035714285714285"/>
    <n v="0.94454887218045103"/>
    <n v="0.4"/>
    <m/>
    <n v="0.19629225736095968"/>
    <n v="226"/>
    <n v="0.6"/>
    <n v="0.8571428571428571"/>
    <m/>
    <m/>
    <m/>
    <m/>
    <m/>
    <n v="33.285714285714285"/>
    <n v="3"/>
    <m/>
    <n v="2"/>
    <m/>
    <m/>
    <m/>
    <m/>
    <m/>
    <n v="150"/>
    <n v="150"/>
    <s v="2 PGs"/>
  </r>
  <r>
    <n v="787"/>
    <s v="VIETNAM"/>
    <x v="2"/>
    <x v="1"/>
    <x v="5"/>
    <x v="11"/>
    <x v="7"/>
    <x v="0"/>
    <x v="9"/>
    <x v="105"/>
    <x v="0"/>
    <n v="1000"/>
    <n v="320"/>
    <m/>
    <n v="258"/>
    <n v="96"/>
    <m/>
    <n v="50"/>
    <n v="63"/>
    <n v="0"/>
    <n v="39.964285714285715"/>
    <n v="0.79928571428571427"/>
    <n v="0.4"/>
    <m/>
    <n v="0.27685492801771872"/>
    <n v="267"/>
    <n v="0.6"/>
    <m/>
    <m/>
    <m/>
    <m/>
    <m/>
    <m/>
    <n v="38.714285714285715"/>
    <n v="3"/>
    <m/>
    <n v="1"/>
    <m/>
    <m/>
    <m/>
    <m/>
    <m/>
    <n v="150"/>
    <n v="150"/>
    <s v="2 PGs"/>
  </r>
  <r>
    <n v="788"/>
    <s v="VIETNAM"/>
    <x v="0"/>
    <x v="1"/>
    <x v="5"/>
    <x v="12"/>
    <x v="3"/>
    <x v="0"/>
    <x v="0"/>
    <x v="10"/>
    <x v="1"/>
    <n v="2700"/>
    <n v="648"/>
    <m/>
    <n v="864"/>
    <n v="194.4"/>
    <n v="15"/>
    <n v="96"/>
    <n v="128.4"/>
    <n v="16.333333333333332"/>
    <n v="119.66666666666666"/>
    <n v="1.2252252252252251"/>
    <n v="0.4"/>
    <m/>
    <n v="0.18353174603174605"/>
    <n v="986"/>
    <n v="0.8"/>
    <n v="11.833333333333332"/>
    <n v="6"/>
    <m/>
    <n v="6"/>
    <m/>
    <m/>
    <n v="114.66666666666666"/>
    <n v="4"/>
    <m/>
    <n v="8"/>
    <m/>
    <m/>
    <m/>
    <m/>
    <m/>
    <n v="150"/>
    <n v="150"/>
    <s v="2 PGs"/>
  </r>
  <r>
    <n v="789"/>
    <s v="VIETNAM"/>
    <x v="0"/>
    <x v="1"/>
    <x v="5"/>
    <x v="12"/>
    <x v="3"/>
    <x v="0"/>
    <x v="0"/>
    <x v="32"/>
    <x v="1"/>
    <n v="2700"/>
    <n v="648"/>
    <m/>
    <n v="692"/>
    <n v="194.4"/>
    <n v="41"/>
    <n v="118"/>
    <n v="128.4"/>
    <n v="26.75"/>
    <n v="88.916666666666657"/>
    <n v="0.72746331236897266"/>
    <n v="0.4"/>
    <m/>
    <n v="0.32824112303881092"/>
    <n v="786"/>
    <n v="0.8"/>
    <n v="25"/>
    <n v="1"/>
    <m/>
    <n v="3"/>
    <m/>
    <m/>
    <n v="80.666666666666657"/>
    <n v="5"/>
    <m/>
    <n v="14"/>
    <m/>
    <m/>
    <m/>
    <m/>
    <m/>
    <n v="150"/>
    <n v="150"/>
    <s v="2 PGs"/>
  </r>
  <r>
    <n v="790"/>
    <s v="VIETNAM"/>
    <x v="0"/>
    <x v="1"/>
    <x v="5"/>
    <x v="12"/>
    <x v="3"/>
    <x v="0"/>
    <x v="1"/>
    <x v="11"/>
    <x v="1"/>
    <n v="2700"/>
    <n v="648"/>
    <m/>
    <n v="960"/>
    <n v="194.4"/>
    <n v="105"/>
    <n v="229"/>
    <n v="128.4"/>
    <n v="57.333333333333336"/>
    <n v="140.33333333333331"/>
    <n v="0.59181636726546905"/>
    <n v="0.4"/>
    <m/>
    <n v="0.49702380952380953"/>
    <n v="1015"/>
    <n v="0.75"/>
    <n v="37.833333333333336"/>
    <m/>
    <m/>
    <n v="39"/>
    <m/>
    <m/>
    <n v="95.833333333333329"/>
    <m/>
    <m/>
    <n v="89"/>
    <m/>
    <m/>
    <m/>
    <m/>
    <m/>
    <n v="150"/>
    <n v="150"/>
    <s v="2 PGs"/>
  </r>
  <r>
    <n v="791"/>
    <s v="VIETNAM"/>
    <x v="0"/>
    <x v="1"/>
    <x v="5"/>
    <x v="12"/>
    <x v="8"/>
    <x v="0"/>
    <x v="0"/>
    <x v="135"/>
    <x v="1"/>
    <n v="1800"/>
    <n v="576"/>
    <m/>
    <n v="612"/>
    <n v="172.79999999999998"/>
    <n v="9"/>
    <n v="55"/>
    <n v="76.2"/>
    <n v="5.333333333333333"/>
    <n v="46.833333333333336"/>
    <n v="0.81510416666666674"/>
    <n v="0.4"/>
    <m/>
    <n v="0.14939309056956115"/>
    <n v="417"/>
    <n v="0.75"/>
    <n v="5.333333333333333"/>
    <m/>
    <m/>
    <m/>
    <m/>
    <m/>
    <n v="42.333333333333336"/>
    <m/>
    <m/>
    <n v="9"/>
    <m/>
    <m/>
    <m/>
    <m/>
    <m/>
    <n v="150"/>
    <n v="150"/>
    <s v="2 PGs"/>
  </r>
  <r>
    <n v="792"/>
    <s v="VIETNAM"/>
    <x v="0"/>
    <x v="1"/>
    <x v="5"/>
    <x v="12"/>
    <x v="0"/>
    <x v="0"/>
    <x v="0"/>
    <x v="0"/>
    <x v="0"/>
    <n v="1200"/>
    <n v="384"/>
    <m/>
    <n v="312"/>
    <n v="115.19999999999999"/>
    <n v="15"/>
    <n v="62"/>
    <n v="76.2"/>
    <n v="9.9166666666666661"/>
    <n v="33.333333333333329"/>
    <n v="0.56168831168831157"/>
    <n v="0.4"/>
    <m/>
    <n v="0.35256410256410259"/>
    <n v="229"/>
    <n v="0.65"/>
    <n v="8.6666666666666661"/>
    <n v="1"/>
    <m/>
    <n v="2"/>
    <m/>
    <m/>
    <n v="25.333333333333332"/>
    <m/>
    <m/>
    <n v="16"/>
    <m/>
    <m/>
    <m/>
    <m/>
    <m/>
    <n v="100"/>
    <n v="100"/>
    <s v="2 PGs"/>
  </r>
  <r>
    <n v="793"/>
    <s v="VIETNAM"/>
    <x v="0"/>
    <x v="1"/>
    <x v="5"/>
    <x v="12"/>
    <x v="0"/>
    <x v="0"/>
    <x v="0"/>
    <x v="1"/>
    <x v="0"/>
    <n v="1200"/>
    <n v="384"/>
    <m/>
    <n v="512"/>
    <n v="115.19999999999999"/>
    <n v="27"/>
    <n v="85"/>
    <n v="76.2"/>
    <n v="20"/>
    <n v="43.666666666666664"/>
    <n v="0.56845238095238093"/>
    <n v="0.4"/>
    <m/>
    <n v="0.3125"/>
    <n v="764"/>
    <n v="0.7"/>
    <n v="19.5"/>
    <m/>
    <m/>
    <n v="1"/>
    <m/>
    <m/>
    <n v="42.166666666666664"/>
    <m/>
    <m/>
    <n v="3"/>
    <m/>
    <m/>
    <m/>
    <m/>
    <m/>
    <n v="100"/>
    <n v="100"/>
    <s v="2 PGs"/>
  </r>
  <r>
    <n v="794"/>
    <s v="VIETNAM"/>
    <x v="0"/>
    <x v="1"/>
    <x v="5"/>
    <x v="12"/>
    <x v="0"/>
    <x v="0"/>
    <x v="0"/>
    <x v="12"/>
    <x v="0"/>
    <n v="1200"/>
    <n v="384"/>
    <m/>
    <n v="304"/>
    <n v="115.19999999999999"/>
    <n v="8"/>
    <n v="37"/>
    <n v="76.2"/>
    <n v="4.5"/>
    <n v="29.666666666666668"/>
    <n v="0.75925925925925941"/>
    <n v="0.4"/>
    <m/>
    <n v="0.21146616541353386"/>
    <n v="372"/>
    <n v="0.75"/>
    <n v="4.5"/>
    <m/>
    <m/>
    <m/>
    <m/>
    <m/>
    <n v="29.666666666666668"/>
    <m/>
    <m/>
    <m/>
    <m/>
    <m/>
    <m/>
    <m/>
    <m/>
    <n v="100"/>
    <n v="100"/>
    <s v="1 PG"/>
  </r>
  <r>
    <n v="795"/>
    <s v="VIETNAM"/>
    <x v="0"/>
    <x v="1"/>
    <x v="5"/>
    <x v="12"/>
    <x v="0"/>
    <x v="0"/>
    <x v="0"/>
    <x v="13"/>
    <x v="0"/>
    <n v="1200"/>
    <n v="384"/>
    <m/>
    <n v="496"/>
    <n v="115.19999999999999"/>
    <n v="23"/>
    <n v="85"/>
    <n v="76.2"/>
    <n v="14.166666666666666"/>
    <n v="46.916666666666664"/>
    <n v="0.56558641975308632"/>
    <n v="0.4"/>
    <m/>
    <n v="0.31105990783410137"/>
    <n v="943"/>
    <n v="0.7"/>
    <n v="13.166666666666666"/>
    <m/>
    <m/>
    <n v="2"/>
    <m/>
    <m/>
    <n v="43.666666666666664"/>
    <n v="1"/>
    <m/>
    <n v="6"/>
    <m/>
    <m/>
    <m/>
    <m/>
    <m/>
    <n v="100"/>
    <n v="100"/>
    <s v="2 PGs"/>
  </r>
  <r>
    <n v="796"/>
    <s v="VIETNAM"/>
    <x v="0"/>
    <x v="1"/>
    <x v="5"/>
    <x v="12"/>
    <x v="0"/>
    <x v="0"/>
    <x v="0"/>
    <x v="2"/>
    <x v="0"/>
    <n v="1200"/>
    <n v="384"/>
    <m/>
    <n v="306"/>
    <n v="115.19999999999999"/>
    <n v="21"/>
    <n v="63"/>
    <n v="76.2"/>
    <n v="12.666666666666666"/>
    <n v="49.291666666666664"/>
    <n v="0.73759920634920628"/>
    <n v="0.4"/>
    <m/>
    <n v="0.39215686274509803"/>
    <n v="695"/>
    <n v="0.7"/>
    <n v="10.166666666666666"/>
    <n v="10"/>
    <m/>
    <m/>
    <m/>
    <m/>
    <n v="44.666666666666664"/>
    <n v="5"/>
    <n v="1"/>
    <n v="6"/>
    <m/>
    <m/>
    <m/>
    <m/>
    <m/>
    <n v="100"/>
    <n v="100"/>
    <s v="2 PGs"/>
  </r>
  <r>
    <n v="797"/>
    <s v="VIETNAM"/>
    <x v="0"/>
    <x v="1"/>
    <x v="5"/>
    <x v="12"/>
    <x v="0"/>
    <x v="0"/>
    <x v="0"/>
    <x v="14"/>
    <x v="0"/>
    <n v="1200"/>
    <n v="384"/>
    <m/>
    <n v="512"/>
    <n v="115.19999999999999"/>
    <n v="15"/>
    <n v="18"/>
    <n v="76.2"/>
    <n v="14"/>
    <n v="11.25"/>
    <n v="0.76515151515151514"/>
    <n v="0.4"/>
    <m/>
    <n v="9.2075892857142863E-2"/>
    <n v="727"/>
    <n v="0.7"/>
    <n v="13.5"/>
    <n v="2"/>
    <m/>
    <m/>
    <m/>
    <m/>
    <m/>
    <n v="3"/>
    <m/>
    <n v="21"/>
    <m/>
    <m/>
    <m/>
    <m/>
    <m/>
    <n v="100"/>
    <n v="100"/>
    <s v="2 PGs"/>
  </r>
  <r>
    <n v="798"/>
    <s v="VIETNAM"/>
    <x v="0"/>
    <x v="1"/>
    <x v="5"/>
    <x v="12"/>
    <x v="0"/>
    <x v="0"/>
    <x v="0"/>
    <x v="15"/>
    <x v="0"/>
    <n v="1200"/>
    <n v="384"/>
    <m/>
    <n v="320"/>
    <n v="115.19999999999999"/>
    <n v="58"/>
    <n v="23"/>
    <n v="76.2"/>
    <n v="16.833333333333332"/>
    <n v="12.166666666666668"/>
    <n v="0.35802469135802467"/>
    <n v="0.4"/>
    <m/>
    <n v="0.36160714285714285"/>
    <n v="411"/>
    <n v="0.75"/>
    <n v="15.833333333333332"/>
    <m/>
    <m/>
    <n v="2"/>
    <m/>
    <m/>
    <n v="10.666666666666668"/>
    <m/>
    <m/>
    <n v="3"/>
    <m/>
    <m/>
    <m/>
    <m/>
    <m/>
    <n v="100"/>
    <n v="100"/>
    <s v="1 PG"/>
  </r>
  <r>
    <n v="799"/>
    <s v="VIETNAM"/>
    <x v="0"/>
    <x v="1"/>
    <x v="5"/>
    <x v="12"/>
    <x v="0"/>
    <x v="0"/>
    <x v="0"/>
    <x v="16"/>
    <x v="0"/>
    <n v="1200"/>
    <n v="384"/>
    <m/>
    <n v="304"/>
    <n v="115.19999999999999"/>
    <n v="29"/>
    <n v="60"/>
    <n v="76.2"/>
    <n v="15.083333333333332"/>
    <n v="36"/>
    <n v="0.57397003745318342"/>
    <n v="0.4"/>
    <m/>
    <n v="0.41823308270676696"/>
    <n v="324"/>
    <n v="0.7"/>
    <n v="13.833333333333332"/>
    <n v="3"/>
    <m/>
    <n v="1"/>
    <m/>
    <m/>
    <n v="32"/>
    <n v="4"/>
    <m/>
    <n v="6"/>
    <m/>
    <m/>
    <m/>
    <m/>
    <m/>
    <n v="100"/>
    <n v="100"/>
    <s v="1 PG"/>
  </r>
  <r>
    <n v="800"/>
    <s v="VIETNAM"/>
    <x v="0"/>
    <x v="1"/>
    <x v="5"/>
    <x v="12"/>
    <x v="0"/>
    <x v="0"/>
    <x v="0"/>
    <x v="3"/>
    <x v="0"/>
    <n v="1200"/>
    <n v="384"/>
    <m/>
    <n v="144"/>
    <n v="115.19999999999999"/>
    <n v="11"/>
    <n v="10"/>
    <n v="76.2"/>
    <n v="5.9166666666666661"/>
    <n v="5.5"/>
    <n v="0.54365079365079361"/>
    <n v="0.4"/>
    <m/>
    <n v="0.20833333333333334"/>
    <n v="195"/>
    <n v="0.75"/>
    <n v="3.1666666666666665"/>
    <n v="3"/>
    <m/>
    <n v="4"/>
    <m/>
    <m/>
    <n v="4.5"/>
    <n v="2"/>
    <m/>
    <n v="1"/>
    <m/>
    <m/>
    <m/>
    <m/>
    <m/>
    <n v="100"/>
    <n v="100"/>
    <s v="1 PG"/>
  </r>
  <r>
    <n v="801"/>
    <s v="VIETNAM"/>
    <x v="0"/>
    <x v="1"/>
    <x v="5"/>
    <x v="12"/>
    <x v="0"/>
    <x v="0"/>
    <x v="3"/>
    <x v="6"/>
    <x v="0"/>
    <n v="1200"/>
    <n v="384"/>
    <m/>
    <n v="288"/>
    <n v="115.19999999999999"/>
    <m/>
    <n v="30"/>
    <n v="76.2"/>
    <n v="0"/>
    <n v="9"/>
    <n v="0.3"/>
    <n v="0.4"/>
    <m/>
    <n v="0.14880952380952381"/>
    <n v="363"/>
    <n v="0.6"/>
    <m/>
    <m/>
    <m/>
    <m/>
    <m/>
    <m/>
    <m/>
    <n v="24"/>
    <m/>
    <n v="6"/>
    <m/>
    <m/>
    <m/>
    <m/>
    <m/>
    <n v="75"/>
    <n v="75"/>
    <s v="1 PG"/>
  </r>
  <r>
    <n v="802"/>
    <s v="VIETNAM"/>
    <x v="0"/>
    <x v="1"/>
    <x v="5"/>
    <x v="12"/>
    <x v="4"/>
    <x v="0"/>
    <x v="0"/>
    <x v="33"/>
    <x v="0"/>
    <n v="1000"/>
    <n v="320"/>
    <m/>
    <n v="224"/>
    <n v="96"/>
    <n v="0"/>
    <n v="62"/>
    <n v="63.599999999999994"/>
    <n v="0"/>
    <n v="32.5"/>
    <n v="0.52419354838709675"/>
    <n v="0.4"/>
    <m/>
    <n v="0.39540816326530615"/>
    <n v="532"/>
    <n v="0.65"/>
    <m/>
    <m/>
    <m/>
    <m/>
    <m/>
    <m/>
    <m/>
    <n v="12"/>
    <m/>
    <n v="59"/>
    <m/>
    <m/>
    <m/>
    <m/>
    <m/>
    <n v="100"/>
    <n v="100"/>
    <s v="1 PG"/>
  </r>
  <r>
    <n v="803"/>
    <s v="VIETNAM"/>
    <x v="0"/>
    <x v="1"/>
    <x v="5"/>
    <x v="12"/>
    <x v="4"/>
    <x v="0"/>
    <x v="0"/>
    <x v="34"/>
    <x v="0"/>
    <n v="1000"/>
    <n v="320"/>
    <m/>
    <n v="336"/>
    <n v="96"/>
    <n v="0"/>
    <n v="34"/>
    <n v="63.599999999999994"/>
    <n v="0"/>
    <n v="16.166666666666664"/>
    <n v="0.47549019607843129"/>
    <n v="0.4"/>
    <m/>
    <n v="0.14455782312925169"/>
    <n v="308"/>
    <n v="0.65"/>
    <m/>
    <m/>
    <m/>
    <m/>
    <m/>
    <m/>
    <n v="16.166666666666664"/>
    <m/>
    <m/>
    <m/>
    <m/>
    <m/>
    <m/>
    <m/>
    <m/>
    <n v="100"/>
    <n v="100"/>
    <s v="1 PG"/>
  </r>
  <r>
    <n v="804"/>
    <s v="VIETNAM"/>
    <x v="0"/>
    <x v="1"/>
    <x v="5"/>
    <x v="12"/>
    <x v="4"/>
    <x v="0"/>
    <x v="0"/>
    <x v="35"/>
    <x v="0"/>
    <n v="1000"/>
    <n v="320"/>
    <m/>
    <n v="208"/>
    <n v="96"/>
    <n v="4"/>
    <n v="27"/>
    <n v="63.599999999999994"/>
    <n v="1.5"/>
    <n v="13.833333333333332"/>
    <n v="0.49462365591397844"/>
    <n v="0.4"/>
    <m/>
    <n v="0.21291208791208793"/>
    <n v="160"/>
    <n v="0.7"/>
    <n v="1.5"/>
    <m/>
    <m/>
    <m/>
    <m/>
    <m/>
    <n v="12.333333333333332"/>
    <n v="2"/>
    <m/>
    <n v="2"/>
    <m/>
    <m/>
    <m/>
    <m/>
    <m/>
    <n v="100"/>
    <n v="100"/>
    <s v="1 PG"/>
  </r>
  <r>
    <n v="805"/>
    <s v="VIETNAM"/>
    <x v="0"/>
    <x v="1"/>
    <x v="5"/>
    <x v="12"/>
    <x v="4"/>
    <x v="0"/>
    <x v="0"/>
    <x v="36"/>
    <x v="0"/>
    <n v="1000"/>
    <n v="320"/>
    <m/>
    <n v="288"/>
    <n v="96"/>
    <n v="3"/>
    <n v="43"/>
    <n v="63.599999999999994"/>
    <n v="1.8333333333333333"/>
    <n v="31.583333333333332"/>
    <n v="0.72644927536231874"/>
    <n v="0.4"/>
    <m/>
    <n v="0.22817460317460317"/>
    <n v="324"/>
    <n v="0.65"/>
    <n v="1.8333333333333333"/>
    <m/>
    <m/>
    <m/>
    <m/>
    <m/>
    <n v="30.333333333333332"/>
    <n v="5"/>
    <m/>
    <m/>
    <m/>
    <m/>
    <m/>
    <m/>
    <m/>
    <n v="100"/>
    <n v="100"/>
    <s v="1 PG"/>
  </r>
  <r>
    <n v="806"/>
    <s v="VIETNAM"/>
    <x v="0"/>
    <x v="1"/>
    <x v="5"/>
    <x v="12"/>
    <x v="4"/>
    <x v="0"/>
    <x v="0"/>
    <x v="37"/>
    <x v="0"/>
    <n v="1000"/>
    <n v="320"/>
    <m/>
    <n v="256"/>
    <n v="96"/>
    <m/>
    <n v="21"/>
    <n v="63.599999999999994"/>
    <n v="0"/>
    <n v="15.583333333333334"/>
    <n v="0.74206349206349209"/>
    <n v="0.4"/>
    <m/>
    <n v="0.11718750000000001"/>
    <n v="366"/>
    <n v="0.65"/>
    <m/>
    <m/>
    <m/>
    <m/>
    <m/>
    <m/>
    <n v="10.833333333333334"/>
    <n v="1"/>
    <m/>
    <n v="9"/>
    <m/>
    <m/>
    <m/>
    <m/>
    <m/>
    <n v="100"/>
    <n v="100"/>
    <s v="1 PG"/>
  </r>
  <r>
    <n v="807"/>
    <s v="VIETNAM"/>
    <x v="0"/>
    <x v="1"/>
    <x v="5"/>
    <x v="12"/>
    <x v="4"/>
    <x v="0"/>
    <x v="0"/>
    <x v="38"/>
    <x v="0"/>
    <n v="1000"/>
    <n v="320"/>
    <m/>
    <n v="320"/>
    <n v="96"/>
    <n v="28"/>
    <n v="34"/>
    <n v="63.599999999999994"/>
    <n v="8.875"/>
    <n v="16"/>
    <n v="0.40120967741935482"/>
    <n v="0.4"/>
    <m/>
    <n v="0.2767857142857143"/>
    <n v="243"/>
    <n v="0.65"/>
    <n v="8.5"/>
    <m/>
    <n v="1"/>
    <m/>
    <m/>
    <m/>
    <n v="9.5"/>
    <n v="4"/>
    <m/>
    <n v="11"/>
    <m/>
    <m/>
    <m/>
    <m/>
    <m/>
    <n v="100"/>
    <n v="100"/>
    <s v="1 PG"/>
  </r>
  <r>
    <n v="808"/>
    <s v="VIETNAM"/>
    <x v="0"/>
    <x v="1"/>
    <x v="5"/>
    <x v="12"/>
    <x v="4"/>
    <x v="0"/>
    <x v="0"/>
    <x v="106"/>
    <x v="0"/>
    <n v="1000"/>
    <n v="320"/>
    <m/>
    <n v="304"/>
    <n v="96"/>
    <n v="42"/>
    <n v="55"/>
    <n v="63.599999999999994"/>
    <n v="9.6666666666666661"/>
    <n v="11.416666666666666"/>
    <n v="0.21735395189003434"/>
    <n v="0.4"/>
    <m/>
    <n v="0.45582706766917297"/>
    <n v="351"/>
    <n v="0.65"/>
    <n v="9.6666666666666661"/>
    <m/>
    <m/>
    <m/>
    <m/>
    <m/>
    <n v="10.166666666666666"/>
    <n v="5"/>
    <m/>
    <m/>
    <m/>
    <m/>
    <m/>
    <m/>
    <m/>
    <n v="100"/>
    <n v="100"/>
    <s v="1 PG"/>
  </r>
  <r>
    <n v="809"/>
    <s v="VIETNAM"/>
    <x v="0"/>
    <x v="1"/>
    <x v="5"/>
    <x v="12"/>
    <x v="4"/>
    <x v="0"/>
    <x v="0"/>
    <x v="107"/>
    <x v="0"/>
    <n v="1000"/>
    <n v="320"/>
    <m/>
    <n v="320"/>
    <n v="96"/>
    <m/>
    <n v="7"/>
    <n v="63.599999999999994"/>
    <n v="3"/>
    <n v="2.1666666666666665"/>
    <n v="0.73809523809523803"/>
    <n v="0.4"/>
    <m/>
    <n v="3.125E-2"/>
    <n v="312"/>
    <n v="0.65"/>
    <n v="3"/>
    <m/>
    <m/>
    <m/>
    <m/>
    <m/>
    <n v="2.1666666666666665"/>
    <m/>
    <m/>
    <m/>
    <m/>
    <m/>
    <m/>
    <m/>
    <m/>
    <n v="100"/>
    <n v="100"/>
    <s v="1 PG"/>
  </r>
  <r>
    <n v="810"/>
    <s v="VIETNAM"/>
    <x v="0"/>
    <x v="1"/>
    <x v="5"/>
    <x v="12"/>
    <x v="4"/>
    <x v="0"/>
    <x v="0"/>
    <x v="108"/>
    <x v="0"/>
    <n v="1000"/>
    <n v="320"/>
    <m/>
    <n v="320"/>
    <n v="96"/>
    <n v="5"/>
    <n v="19"/>
    <n v="63.599999999999994"/>
    <n v="0.83333333333333337"/>
    <n v="12.75"/>
    <n v="0.56597222222222221"/>
    <n v="0.4"/>
    <m/>
    <n v="0.10714285714285714"/>
    <n v="495"/>
    <n v="0.65"/>
    <n v="0.83333333333333337"/>
    <m/>
    <m/>
    <m/>
    <m/>
    <m/>
    <n v="9"/>
    <n v="3"/>
    <m/>
    <n v="6"/>
    <m/>
    <m/>
    <m/>
    <m/>
    <m/>
    <n v="100"/>
    <n v="100"/>
    <s v="1 PG"/>
  </r>
  <r>
    <n v="811"/>
    <s v="VIETNAM"/>
    <x v="0"/>
    <x v="1"/>
    <x v="5"/>
    <x v="12"/>
    <x v="4"/>
    <x v="0"/>
    <x v="0"/>
    <x v="109"/>
    <x v="0"/>
    <n v="1000"/>
    <n v="320"/>
    <m/>
    <n v="320"/>
    <n v="96"/>
    <n v="8"/>
    <n v="34"/>
    <n v="63.599999999999994"/>
    <n v="6.166666666666667"/>
    <n v="25.041666666666664"/>
    <n v="0.74305555555555558"/>
    <n v="0.4"/>
    <m/>
    <n v="0.1875"/>
    <n v="412"/>
    <n v="0.65"/>
    <n v="5.166666666666667"/>
    <m/>
    <m/>
    <n v="2"/>
    <m/>
    <m/>
    <n v="12.166666666666666"/>
    <n v="2"/>
    <n v="1"/>
    <n v="24"/>
    <m/>
    <m/>
    <m/>
    <m/>
    <m/>
    <n v="100"/>
    <n v="100"/>
    <s v="1 PG"/>
  </r>
  <r>
    <n v="812"/>
    <s v="VIETNAM"/>
    <x v="0"/>
    <x v="1"/>
    <x v="5"/>
    <x v="12"/>
    <x v="4"/>
    <x v="0"/>
    <x v="0"/>
    <x v="110"/>
    <x v="0"/>
    <n v="1000"/>
    <n v="320"/>
    <m/>
    <n v="176"/>
    <n v="96"/>
    <n v="3"/>
    <n v="37"/>
    <n v="63.599999999999994"/>
    <n v="4.5"/>
    <n v="31.333333333333332"/>
    <n v="0.89583333333333326"/>
    <n v="0.4"/>
    <m/>
    <n v="0.32467532467532473"/>
    <n v="403"/>
    <n v="0.65"/>
    <n v="4.5"/>
    <m/>
    <m/>
    <m/>
    <m/>
    <m/>
    <n v="29.333333333333332"/>
    <m/>
    <m/>
    <n v="4"/>
    <m/>
    <m/>
    <m/>
    <m/>
    <m/>
    <n v="100"/>
    <n v="100"/>
    <s v="1 PG"/>
  </r>
  <r>
    <n v="813"/>
    <s v="VIETNAM"/>
    <x v="0"/>
    <x v="1"/>
    <x v="5"/>
    <x v="12"/>
    <x v="4"/>
    <x v="0"/>
    <x v="0"/>
    <x v="39"/>
    <x v="0"/>
    <n v="1000"/>
    <n v="320"/>
    <m/>
    <n v="240"/>
    <n v="96"/>
    <n v="10"/>
    <n v="40"/>
    <n v="63.599999999999994"/>
    <n v="5.333333333333333"/>
    <n v="17.291666666666664"/>
    <n v="0.4524999999999999"/>
    <n v="0.4"/>
    <m/>
    <n v="0.29761904761904762"/>
    <n v="267"/>
    <n v="0.65"/>
    <n v="0.33333333333333331"/>
    <m/>
    <m/>
    <n v="10"/>
    <m/>
    <m/>
    <n v="0.66666666666666663"/>
    <n v="5"/>
    <n v="13"/>
    <n v="21"/>
    <m/>
    <m/>
    <m/>
    <m/>
    <m/>
    <n v="100"/>
    <n v="100"/>
    <s v="1 PG"/>
  </r>
  <r>
    <n v="814"/>
    <s v="VIETNAM"/>
    <x v="0"/>
    <x v="1"/>
    <x v="5"/>
    <x v="12"/>
    <x v="4"/>
    <x v="0"/>
    <x v="0"/>
    <x v="40"/>
    <x v="0"/>
    <n v="1000"/>
    <n v="320"/>
    <m/>
    <n v="256"/>
    <n v="96"/>
    <n v="12"/>
    <n v="40"/>
    <n v="63.599999999999994"/>
    <n v="4.083333333333333"/>
    <n v="29.541666666666664"/>
    <n v="0.64663461538461542"/>
    <n v="0.4"/>
    <m/>
    <n v="0.29017857142857145"/>
    <n v="468"/>
    <n v="0.65"/>
    <n v="2.333333333333333"/>
    <n v="4"/>
    <n v="2"/>
    <m/>
    <m/>
    <m/>
    <n v="17.166666666666664"/>
    <m/>
    <n v="9"/>
    <n v="18"/>
    <m/>
    <m/>
    <m/>
    <m/>
    <m/>
    <n v="100"/>
    <n v="100"/>
    <s v="1 PG"/>
  </r>
  <r>
    <n v="815"/>
    <s v="VIETNAM"/>
    <x v="0"/>
    <x v="1"/>
    <x v="5"/>
    <x v="12"/>
    <x v="4"/>
    <x v="0"/>
    <x v="0"/>
    <x v="41"/>
    <x v="0"/>
    <n v="1000"/>
    <n v="320"/>
    <m/>
    <n v="192"/>
    <n v="96"/>
    <n v="10"/>
    <n v="34"/>
    <n v="63.599999999999994"/>
    <n v="4.625"/>
    <n v="13.75"/>
    <n v="0.41761363636363635"/>
    <n v="0.4"/>
    <m/>
    <n v="0.32738095238095244"/>
    <n v="332"/>
    <n v="0.65"/>
    <m/>
    <m/>
    <n v="3"/>
    <n v="7"/>
    <m/>
    <m/>
    <m/>
    <n v="7"/>
    <n v="16"/>
    <n v="12"/>
    <m/>
    <m/>
    <m/>
    <m/>
    <m/>
    <n v="100"/>
    <n v="100"/>
    <s v="1 PG"/>
  </r>
  <r>
    <n v="816"/>
    <s v="VIETNAM"/>
    <x v="0"/>
    <x v="1"/>
    <x v="5"/>
    <x v="12"/>
    <x v="4"/>
    <x v="0"/>
    <x v="0"/>
    <x v="147"/>
    <x v="0"/>
    <n v="1000"/>
    <n v="320"/>
    <m/>
    <n v="256"/>
    <n v="96"/>
    <n v="1"/>
    <n v="15"/>
    <n v="63.599999999999994"/>
    <n v="1"/>
    <n v="8.6666666666666661"/>
    <n v="0.60416666666666663"/>
    <n v="0.4"/>
    <m/>
    <n v="8.9285714285714288E-2"/>
    <n v="91"/>
    <n v="0.65"/>
    <m/>
    <n v="4"/>
    <m/>
    <m/>
    <m/>
    <m/>
    <n v="4.1666666666666661"/>
    <n v="12"/>
    <m/>
    <n v="3"/>
    <m/>
    <m/>
    <m/>
    <m/>
    <m/>
    <n v="50"/>
    <n v="50"/>
    <s v="1 PG"/>
  </r>
  <r>
    <n v="817"/>
    <s v="VIETNAM"/>
    <x v="0"/>
    <x v="1"/>
    <x v="5"/>
    <x v="12"/>
    <x v="4"/>
    <x v="0"/>
    <x v="0"/>
    <x v="148"/>
    <x v="0"/>
    <n v="1000"/>
    <n v="320"/>
    <m/>
    <n v="96"/>
    <n v="96"/>
    <m/>
    <n v="5"/>
    <n v="63.599999999999994"/>
    <n v="0"/>
    <n v="2.75"/>
    <n v="0.55000000000000004"/>
    <n v="0.4"/>
    <m/>
    <n v="7.4404761904761918E-2"/>
    <n v="108"/>
    <n v="0.65"/>
    <m/>
    <m/>
    <m/>
    <m/>
    <m/>
    <m/>
    <n v="2.5"/>
    <n v="1"/>
    <m/>
    <m/>
    <m/>
    <m/>
    <m/>
    <m/>
    <m/>
    <n v="50"/>
    <n v="50"/>
    <s v="1 PG"/>
  </r>
  <r>
    <n v="818"/>
    <s v="VIETNAM"/>
    <x v="0"/>
    <x v="1"/>
    <x v="5"/>
    <x v="12"/>
    <x v="4"/>
    <x v="0"/>
    <x v="0"/>
    <x v="149"/>
    <x v="0"/>
    <n v="1000"/>
    <n v="320"/>
    <m/>
    <n v="96"/>
    <n v="96"/>
    <m/>
    <n v="8"/>
    <n v="63.599999999999994"/>
    <n v="0"/>
    <n v="6.916666666666667"/>
    <n v="0.86458333333333337"/>
    <n v="0.4"/>
    <m/>
    <n v="0.11904761904761907"/>
    <n v="82"/>
    <n v="0.65"/>
    <m/>
    <m/>
    <m/>
    <m/>
    <m/>
    <m/>
    <n v="4.666666666666667"/>
    <n v="1"/>
    <m/>
    <n v="4"/>
    <m/>
    <m/>
    <m/>
    <m/>
    <m/>
    <n v="50"/>
    <n v="50"/>
    <s v="1 PG"/>
  </r>
  <r>
    <n v="819"/>
    <s v="VIETNAM"/>
    <x v="0"/>
    <x v="1"/>
    <x v="5"/>
    <x v="12"/>
    <x v="4"/>
    <x v="1"/>
    <x v="0"/>
    <x v="150"/>
    <x v="0"/>
    <n v="1000"/>
    <n v="320"/>
    <m/>
    <n v="192"/>
    <n v="96"/>
    <n v="0"/>
    <n v="20"/>
    <n v="21"/>
    <n v="0"/>
    <n v="37.208333333333329"/>
    <n v="1.8604166666666664"/>
    <n v="0.4"/>
    <m/>
    <n v="0.14880952380952384"/>
    <n v="196"/>
    <n v="0.65"/>
    <m/>
    <m/>
    <m/>
    <m/>
    <m/>
    <m/>
    <n v="11.833333333333332"/>
    <m/>
    <n v="41"/>
    <n v="20"/>
    <m/>
    <m/>
    <m/>
    <m/>
    <m/>
    <n v="100"/>
    <n v="100"/>
    <s v="1 PG"/>
  </r>
  <r>
    <n v="820"/>
    <s v="VIETNAM"/>
    <x v="0"/>
    <x v="1"/>
    <x v="5"/>
    <x v="12"/>
    <x v="4"/>
    <x v="1"/>
    <x v="0"/>
    <x v="151"/>
    <x v="0"/>
    <n v="1000"/>
    <n v="320"/>
    <m/>
    <n v="352"/>
    <n v="76.800000000000011"/>
    <n v="8"/>
    <n v="31"/>
    <n v="21"/>
    <n v="4.5"/>
    <n v="21"/>
    <n v="0.65384615384615385"/>
    <n v="0.4"/>
    <m/>
    <n v="0.1582792207792208"/>
    <n v="341"/>
    <n v="0.65"/>
    <n v="4.5"/>
    <m/>
    <m/>
    <m/>
    <m/>
    <m/>
    <n v="16.5"/>
    <n v="2"/>
    <m/>
    <n v="8"/>
    <m/>
    <m/>
    <m/>
    <m/>
    <m/>
    <n v="100"/>
    <n v="100"/>
    <s v="1 PG"/>
  </r>
  <r>
    <n v="821"/>
    <s v="VIETNAM"/>
    <x v="0"/>
    <x v="1"/>
    <x v="5"/>
    <x v="12"/>
    <x v="4"/>
    <x v="1"/>
    <x v="0"/>
    <x v="152"/>
    <x v="0"/>
    <n v="1000"/>
    <n v="320"/>
    <m/>
    <n v="176"/>
    <n v="76.800000000000011"/>
    <n v="3"/>
    <n v="11"/>
    <n v="21"/>
    <n v="2.166666666666667"/>
    <n v="7.3333333333333339"/>
    <n v="0.6785714285714286"/>
    <n v="0.4"/>
    <m/>
    <n v="0.11363636363636365"/>
    <n v="130"/>
    <n v="0.65"/>
    <n v="2.166666666666667"/>
    <m/>
    <m/>
    <m/>
    <m/>
    <m/>
    <n v="7.3333333333333339"/>
    <m/>
    <m/>
    <m/>
    <m/>
    <m/>
    <m/>
    <m/>
    <m/>
    <n v="100"/>
    <n v="100"/>
    <s v="1 PG"/>
  </r>
  <r>
    <n v="822"/>
    <s v="VIETNAM"/>
    <x v="0"/>
    <x v="1"/>
    <x v="5"/>
    <x v="12"/>
    <x v="4"/>
    <x v="1"/>
    <x v="0"/>
    <x v="153"/>
    <x v="0"/>
    <n v="1000"/>
    <n v="320"/>
    <m/>
    <n v="256"/>
    <n v="76.800000000000011"/>
    <m/>
    <n v="12"/>
    <n v="21"/>
    <n v="0"/>
    <n v="6"/>
    <n v="0.5"/>
    <n v="0.4"/>
    <m/>
    <n v="6.6964285714285712E-2"/>
    <n v="248"/>
    <n v="0.65"/>
    <m/>
    <m/>
    <m/>
    <m/>
    <m/>
    <m/>
    <m/>
    <m/>
    <m/>
    <n v="12"/>
    <m/>
    <m/>
    <m/>
    <m/>
    <m/>
    <n v="100"/>
    <n v="100"/>
    <s v="1 PG"/>
  </r>
  <r>
    <n v="823"/>
    <s v="VIETNAM"/>
    <x v="0"/>
    <x v="1"/>
    <x v="5"/>
    <x v="12"/>
    <x v="4"/>
    <x v="1"/>
    <x v="0"/>
    <x v="154"/>
    <x v="0"/>
    <n v="1000"/>
    <n v="320"/>
    <m/>
    <n v="144"/>
    <n v="76.800000000000011"/>
    <n v="8"/>
    <n v="9"/>
    <n v="21"/>
    <n v="4"/>
    <n v="4.5"/>
    <n v="0.5"/>
    <n v="0.4"/>
    <m/>
    <n v="0.16865079365079366"/>
    <n v="198"/>
    <n v="0.65"/>
    <m/>
    <m/>
    <m/>
    <n v="8"/>
    <m/>
    <m/>
    <m/>
    <m/>
    <m/>
    <n v="9"/>
    <m/>
    <m/>
    <m/>
    <m/>
    <m/>
    <n v="100"/>
    <n v="100"/>
    <s v="1 PG"/>
  </r>
  <r>
    <n v="824"/>
    <s v="VIETNAM"/>
    <x v="0"/>
    <x v="1"/>
    <x v="5"/>
    <x v="12"/>
    <x v="4"/>
    <x v="1"/>
    <x v="0"/>
    <x v="155"/>
    <x v="0"/>
    <n v="1000"/>
    <n v="320"/>
    <m/>
    <n v="256"/>
    <n v="76.800000000000011"/>
    <n v="0"/>
    <n v="34"/>
    <n v="21"/>
    <n v="10.625"/>
    <n v="0"/>
    <n v="0.3125"/>
    <n v="0.4"/>
    <m/>
    <n v="0.18973214285714288"/>
    <n v="213"/>
    <n v="0.65"/>
    <m/>
    <n v="17"/>
    <n v="17"/>
    <m/>
    <m/>
    <m/>
    <m/>
    <m/>
    <m/>
    <m/>
    <m/>
    <m/>
    <m/>
    <m/>
    <m/>
    <n v="100"/>
    <n v="100"/>
    <s v="1 PG"/>
  </r>
  <r>
    <n v="825"/>
    <s v="VIETNAM"/>
    <x v="0"/>
    <x v="1"/>
    <x v="5"/>
    <x v="12"/>
    <x v="4"/>
    <x v="1"/>
    <x v="0"/>
    <x v="156"/>
    <x v="0"/>
    <n v="1000"/>
    <n v="320"/>
    <m/>
    <n v="160"/>
    <n v="76.800000000000011"/>
    <n v="0"/>
    <n v="7"/>
    <n v="21"/>
    <n v="0"/>
    <n v="4.333333333333333"/>
    <n v="0.61904761904761896"/>
    <n v="0.4"/>
    <m/>
    <n v="6.25E-2"/>
    <n v="233"/>
    <n v="0.65"/>
    <m/>
    <m/>
    <m/>
    <m/>
    <m/>
    <m/>
    <n v="4.333333333333333"/>
    <m/>
    <m/>
    <m/>
    <m/>
    <m/>
    <m/>
    <m/>
    <m/>
    <n v="100"/>
    <n v="100"/>
    <s v="1 PG"/>
  </r>
  <r>
    <n v="826"/>
    <s v="VIETNAM"/>
    <x v="0"/>
    <x v="1"/>
    <x v="5"/>
    <x v="12"/>
    <x v="4"/>
    <x v="1"/>
    <x v="0"/>
    <x v="157"/>
    <x v="0"/>
    <n v="1000"/>
    <n v="320"/>
    <m/>
    <n v="144"/>
    <n v="76.800000000000011"/>
    <n v="4"/>
    <n v="17"/>
    <n v="21"/>
    <n v="2"/>
    <n v="9.8333333333333339"/>
    <n v="0.56349206349206349"/>
    <n v="0.4"/>
    <m/>
    <n v="0.20833333333333334"/>
    <n v="244"/>
    <n v="0.65"/>
    <n v="1.5"/>
    <m/>
    <m/>
    <n v="1"/>
    <m/>
    <m/>
    <n v="8.8333333333333339"/>
    <m/>
    <m/>
    <n v="2"/>
    <m/>
    <m/>
    <m/>
    <m/>
    <m/>
    <n v="100"/>
    <n v="100"/>
    <s v="1 PG"/>
  </r>
  <r>
    <n v="827"/>
    <s v="VIETNAM"/>
    <x v="0"/>
    <x v="1"/>
    <x v="5"/>
    <x v="12"/>
    <x v="4"/>
    <x v="1"/>
    <x v="0"/>
    <x v="158"/>
    <x v="0"/>
    <n v="1000"/>
    <n v="320"/>
    <m/>
    <n v="176"/>
    <n v="76.800000000000011"/>
    <n v="0"/>
    <n v="35"/>
    <n v="21"/>
    <n v="0"/>
    <n v="22.333333333333336"/>
    <n v="0.63809523809523816"/>
    <n v="0.4"/>
    <m/>
    <n v="0.28409090909090912"/>
    <n v="480"/>
    <n v="0.65"/>
    <m/>
    <m/>
    <m/>
    <m/>
    <m/>
    <m/>
    <n v="20.333333333333336"/>
    <m/>
    <m/>
    <n v="4"/>
    <m/>
    <m/>
    <m/>
    <m/>
    <m/>
    <n v="100"/>
    <n v="100"/>
    <s v="1 PG"/>
  </r>
  <r>
    <n v="828"/>
    <s v="VIETNAM"/>
    <x v="0"/>
    <x v="1"/>
    <x v="5"/>
    <x v="12"/>
    <x v="4"/>
    <x v="1"/>
    <x v="0"/>
    <x v="159"/>
    <x v="0"/>
    <n v="1000"/>
    <n v="320"/>
    <m/>
    <n v="192"/>
    <n v="76.800000000000011"/>
    <n v="6"/>
    <n v="15"/>
    <n v="21"/>
    <n v="1.5"/>
    <n v="7.0833333333333339"/>
    <n v="0.40873015873015878"/>
    <n v="0.4"/>
    <m/>
    <n v="0.15625000000000003"/>
    <n v="226"/>
    <n v="0.65"/>
    <n v="1"/>
    <n v="2"/>
    <m/>
    <m/>
    <m/>
    <m/>
    <n v="2.3333333333333335"/>
    <n v="16"/>
    <n v="2"/>
    <m/>
    <m/>
    <m/>
    <m/>
    <m/>
    <m/>
    <n v="100"/>
    <n v="100"/>
    <s v="1 PG"/>
  </r>
  <r>
    <n v="829"/>
    <s v="VIETNAM"/>
    <x v="0"/>
    <x v="1"/>
    <x v="5"/>
    <x v="12"/>
    <x v="4"/>
    <x v="1"/>
    <x v="0"/>
    <x v="160"/>
    <x v="0"/>
    <n v="1000"/>
    <n v="320"/>
    <m/>
    <n v="160"/>
    <n v="76.800000000000011"/>
    <m/>
    <n v="3"/>
    <n v="21"/>
    <n v="0"/>
    <n v="1.5"/>
    <n v="0.5"/>
    <n v="0.4"/>
    <m/>
    <n v="2.6785714285714284E-2"/>
    <n v="112"/>
    <n v="0.65"/>
    <m/>
    <m/>
    <m/>
    <m/>
    <m/>
    <m/>
    <n v="1.5"/>
    <m/>
    <m/>
    <m/>
    <m/>
    <m/>
    <m/>
    <m/>
    <m/>
    <n v="100"/>
    <n v="100"/>
    <s v="1 PG"/>
  </r>
  <r>
    <n v="830"/>
    <s v="VIETNAM"/>
    <x v="0"/>
    <x v="1"/>
    <x v="5"/>
    <x v="12"/>
    <x v="4"/>
    <x v="1"/>
    <x v="0"/>
    <x v="161"/>
    <x v="0"/>
    <n v="1000"/>
    <n v="320"/>
    <m/>
    <n v="288"/>
    <n v="76.800000000000011"/>
    <n v="2"/>
    <n v="37"/>
    <n v="21"/>
    <n v="1.1666666666666665"/>
    <n v="21.625"/>
    <n v="0.58440170940170943"/>
    <n v="0.4"/>
    <m/>
    <n v="0.19345238095238096"/>
    <n v="146"/>
    <n v="0.65"/>
    <n v="0.66666666666666663"/>
    <m/>
    <m/>
    <n v="1"/>
    <m/>
    <m/>
    <n v="13"/>
    <n v="4"/>
    <n v="1"/>
    <n v="11"/>
    <n v="1"/>
    <n v="1"/>
    <m/>
    <m/>
    <m/>
    <n v="100"/>
    <n v="100"/>
    <s v="1 PG"/>
  </r>
  <r>
    <n v="831"/>
    <s v="VIETNAM"/>
    <x v="0"/>
    <x v="1"/>
    <x v="5"/>
    <x v="12"/>
    <x v="4"/>
    <x v="1"/>
    <x v="0"/>
    <x v="162"/>
    <x v="0"/>
    <n v="1000"/>
    <n v="320"/>
    <m/>
    <n v="320"/>
    <n v="76.800000000000011"/>
    <n v="4"/>
    <n v="35"/>
    <n v="21"/>
    <n v="1.3333333333333333"/>
    <n v="24.166666666666668"/>
    <n v="0.65384615384615385"/>
    <n v="0.4"/>
    <m/>
    <n v="0.17410714285714285"/>
    <n v="613"/>
    <n v="0.65"/>
    <n v="1.3333333333333333"/>
    <m/>
    <m/>
    <m/>
    <m/>
    <m/>
    <n v="24.166666666666668"/>
    <m/>
    <m/>
    <m/>
    <m/>
    <m/>
    <m/>
    <m/>
    <m/>
    <n v="100"/>
    <n v="100"/>
    <s v="1 PG"/>
  </r>
  <r>
    <n v="832"/>
    <s v="VIETNAM"/>
    <x v="0"/>
    <x v="1"/>
    <x v="5"/>
    <x v="12"/>
    <x v="4"/>
    <x v="1"/>
    <x v="1"/>
    <x v="163"/>
    <x v="0"/>
    <n v="1000"/>
    <n v="320"/>
    <m/>
    <n v="304"/>
    <n v="76.800000000000011"/>
    <n v="1"/>
    <n v="57"/>
    <n v="21"/>
    <n v="0.5"/>
    <n v="29.5"/>
    <n v="0.51724137931034486"/>
    <n v="0.4"/>
    <m/>
    <n v="0.27255639097744361"/>
    <n v="313"/>
    <n v="0.65"/>
    <m/>
    <m/>
    <m/>
    <n v="1"/>
    <m/>
    <m/>
    <n v="12.5"/>
    <n v="18"/>
    <m/>
    <n v="25"/>
    <m/>
    <m/>
    <m/>
    <m/>
    <m/>
    <n v="100"/>
    <n v="100"/>
    <s v="1 PG"/>
  </r>
  <r>
    <n v="833"/>
    <s v="VIETNAM"/>
    <x v="0"/>
    <x v="1"/>
    <x v="5"/>
    <x v="12"/>
    <x v="4"/>
    <x v="1"/>
    <x v="1"/>
    <x v="164"/>
    <x v="0"/>
    <n v="1000"/>
    <n v="320"/>
    <m/>
    <n v="376"/>
    <n v="76.800000000000011"/>
    <n v="3"/>
    <n v="47"/>
    <n v="21"/>
    <n v="2"/>
    <n v="22.25"/>
    <n v="0.48499999999999999"/>
    <n v="0.4"/>
    <m/>
    <n v="0.1899696048632219"/>
    <n v="420"/>
    <n v="0.65"/>
    <m/>
    <m/>
    <m/>
    <n v="4"/>
    <m/>
    <m/>
    <n v="16.5"/>
    <n v="1"/>
    <m/>
    <n v="11"/>
    <m/>
    <m/>
    <m/>
    <m/>
    <m/>
    <n v="100"/>
    <n v="100"/>
    <s v="1 PG"/>
  </r>
  <r>
    <n v="834"/>
    <s v="VIETNAM"/>
    <x v="0"/>
    <x v="1"/>
    <x v="5"/>
    <x v="12"/>
    <x v="4"/>
    <x v="1"/>
    <x v="4"/>
    <x v="165"/>
    <x v="0"/>
    <n v="1000"/>
    <n v="320"/>
    <m/>
    <n v="384"/>
    <n v="76.800000000000011"/>
    <n v="17"/>
    <n v="31"/>
    <n v="21"/>
    <n v="9"/>
    <n v="13.75"/>
    <n v="0.47395833333333331"/>
    <n v="0.4"/>
    <m/>
    <n v="0.1785714285714286"/>
    <n v="389"/>
    <n v="0.7"/>
    <n v="9"/>
    <m/>
    <m/>
    <m/>
    <m/>
    <m/>
    <n v="3"/>
    <n v="13"/>
    <m/>
    <n v="15"/>
    <m/>
    <m/>
    <m/>
    <m/>
    <m/>
    <n v="100"/>
    <n v="100"/>
    <s v="1 PG"/>
  </r>
  <r>
    <n v="835"/>
    <s v="VIETNAM"/>
    <x v="0"/>
    <x v="1"/>
    <x v="5"/>
    <x v="12"/>
    <x v="5"/>
    <x v="0"/>
    <x v="0"/>
    <x v="42"/>
    <x v="1"/>
    <n v="1500"/>
    <n v="480"/>
    <m/>
    <n v="368"/>
    <n v="144"/>
    <n v="13"/>
    <n v="47"/>
    <n v="94.8"/>
    <n v="6.2083333333333339"/>
    <n v="27.5"/>
    <n v="0.56180555555555556"/>
    <n v="0.4"/>
    <m/>
    <n v="0.23291925465838512"/>
    <n v="300"/>
    <n v="0.7"/>
    <n v="2.8333333333333335"/>
    <m/>
    <n v="1"/>
    <n v="6"/>
    <m/>
    <m/>
    <n v="18"/>
    <n v="6"/>
    <m/>
    <n v="16"/>
    <m/>
    <m/>
    <m/>
    <m/>
    <m/>
    <n v="100"/>
    <n v="100"/>
    <s v="2 PGs"/>
  </r>
  <r>
    <n v="836"/>
    <s v="VIETNAM"/>
    <x v="0"/>
    <x v="1"/>
    <x v="5"/>
    <x v="12"/>
    <x v="5"/>
    <x v="0"/>
    <x v="0"/>
    <x v="43"/>
    <x v="1"/>
    <n v="1500"/>
    <n v="480"/>
    <m/>
    <n v="640"/>
    <n v="144"/>
    <n v="10"/>
    <n v="70"/>
    <n v="94.8"/>
    <n v="10.166666666666666"/>
    <n v="21.833333333333332"/>
    <n v="0.4"/>
    <n v="0.4"/>
    <m/>
    <n v="0.17857142857142858"/>
    <n v="632"/>
    <n v="0.7"/>
    <n v="6.1666666666666661"/>
    <m/>
    <m/>
    <n v="8"/>
    <m/>
    <m/>
    <n v="14.333333333333332"/>
    <m/>
    <m/>
    <n v="15"/>
    <m/>
    <m/>
    <m/>
    <m/>
    <m/>
    <n v="100"/>
    <n v="100"/>
    <s v="2 PGs"/>
  </r>
  <r>
    <n v="837"/>
    <s v="VIETNAM"/>
    <x v="0"/>
    <x v="1"/>
    <x v="5"/>
    <x v="12"/>
    <x v="5"/>
    <x v="0"/>
    <x v="0"/>
    <x v="44"/>
    <x v="1"/>
    <n v="1500"/>
    <n v="480"/>
    <m/>
    <n v="640"/>
    <n v="144"/>
    <n v="7"/>
    <n v="81"/>
    <n v="94.8"/>
    <n v="4.25"/>
    <n v="49.5"/>
    <n v="0.61079545454545459"/>
    <n v="0.4"/>
    <m/>
    <n v="0.19642857142857142"/>
    <n v="525"/>
    <n v="0.65"/>
    <n v="4"/>
    <n v="1"/>
    <m/>
    <m/>
    <m/>
    <m/>
    <n v="42.5"/>
    <n v="2"/>
    <m/>
    <n v="13"/>
    <m/>
    <m/>
    <m/>
    <m/>
    <m/>
    <n v="100"/>
    <n v="100"/>
    <s v="2 PGs"/>
  </r>
  <r>
    <n v="838"/>
    <s v="VIETNAM"/>
    <x v="0"/>
    <x v="1"/>
    <x v="5"/>
    <x v="12"/>
    <x v="5"/>
    <x v="0"/>
    <x v="0"/>
    <x v="45"/>
    <x v="1"/>
    <n v="1500"/>
    <n v="480"/>
    <m/>
    <n v="432"/>
    <n v="144"/>
    <n v="14"/>
    <n v="64"/>
    <n v="94.8"/>
    <n v="4.875"/>
    <n v="25.75"/>
    <n v="0.39262820512820512"/>
    <n v="0.4"/>
    <m/>
    <n v="0.25793650793650796"/>
    <n v="317"/>
    <n v="0.7"/>
    <m/>
    <n v="6"/>
    <n v="9"/>
    <m/>
    <m/>
    <m/>
    <m/>
    <n v="13"/>
    <n v="20"/>
    <n v="24"/>
    <n v="4"/>
    <m/>
    <m/>
    <m/>
    <m/>
    <n v="100"/>
    <n v="100"/>
    <s v="2 PGs"/>
  </r>
  <r>
    <n v="839"/>
    <s v="VIETNAM"/>
    <x v="0"/>
    <x v="1"/>
    <x v="5"/>
    <x v="12"/>
    <x v="1"/>
    <x v="0"/>
    <x v="0"/>
    <x v="7"/>
    <x v="1"/>
    <n v="4200"/>
    <n v="1008"/>
    <m/>
    <n v="896"/>
    <n v="302.39999999999998"/>
    <n v="35"/>
    <n v="86"/>
    <n v="199.79999999999998"/>
    <n v="17.333333333333332"/>
    <n v="88.5"/>
    <n v="0.87465564738292012"/>
    <n v="0.4"/>
    <m/>
    <n v="0.19292091836734696"/>
    <n v="943"/>
    <n v="0.7"/>
    <n v="12.833333333333332"/>
    <n v="4"/>
    <m/>
    <n v="7"/>
    <m/>
    <m/>
    <n v="62"/>
    <n v="14"/>
    <m/>
    <n v="46"/>
    <m/>
    <m/>
    <m/>
    <m/>
    <m/>
    <n v="100"/>
    <n v="100"/>
    <s v="2 PGs"/>
  </r>
  <r>
    <n v="840"/>
    <s v="VIETNAM"/>
    <x v="0"/>
    <x v="1"/>
    <x v="5"/>
    <x v="12"/>
    <x v="2"/>
    <x v="0"/>
    <x v="0"/>
    <x v="20"/>
    <x v="1"/>
    <n v="1200"/>
    <n v="480"/>
    <m/>
    <n v="392"/>
    <n v="115.19999999999999"/>
    <n v="29"/>
    <n v="65"/>
    <n v="76.2"/>
    <n v="22.25"/>
    <n v="64.666666666666671"/>
    <n v="0.92464539007092206"/>
    <n v="0.4"/>
    <m/>
    <n v="0.3425655976676385"/>
    <n v="1082"/>
    <n v="0.75"/>
    <n v="17"/>
    <n v="1"/>
    <m/>
    <n v="10"/>
    <m/>
    <m/>
    <n v="44.666666666666671"/>
    <n v="2"/>
    <m/>
    <n v="39"/>
    <m/>
    <m/>
    <m/>
    <m/>
    <m/>
    <n v="100"/>
    <n v="100"/>
    <s v="2 PGs"/>
  </r>
  <r>
    <n v="841"/>
    <s v="VIETNAM"/>
    <x v="0"/>
    <x v="1"/>
    <x v="5"/>
    <x v="12"/>
    <x v="2"/>
    <x v="0"/>
    <x v="0"/>
    <x v="8"/>
    <x v="1"/>
    <n v="1200"/>
    <n v="480"/>
    <m/>
    <n v="512"/>
    <n v="115.19999999999999"/>
    <n v="66"/>
    <n v="76"/>
    <n v="76.2"/>
    <n v="55.333333333333336"/>
    <n v="84"/>
    <n v="0.98122065727699537"/>
    <n v="0.4"/>
    <m/>
    <n v="0.39620535714285715"/>
    <n v="1350"/>
    <n v="0.75"/>
    <n v="46.833333333333336"/>
    <m/>
    <m/>
    <n v="17"/>
    <m/>
    <m/>
    <n v="38"/>
    <n v="2"/>
    <m/>
    <n v="91"/>
    <m/>
    <m/>
    <m/>
    <m/>
    <m/>
    <n v="100"/>
    <n v="100"/>
    <s v="2 PGs"/>
  </r>
  <r>
    <n v="842"/>
    <s v="VIETNAM"/>
    <x v="0"/>
    <x v="1"/>
    <x v="5"/>
    <x v="12"/>
    <x v="2"/>
    <x v="0"/>
    <x v="0"/>
    <x v="21"/>
    <x v="1"/>
    <n v="1200"/>
    <n v="480"/>
    <m/>
    <n v="288"/>
    <n v="115.19999999999999"/>
    <n v="11"/>
    <n v="44"/>
    <n v="76.2"/>
    <n v="8"/>
    <n v="32.5"/>
    <n v="0.73636363636363633"/>
    <n v="0.4"/>
    <m/>
    <n v="0.27281746031746035"/>
    <n v="346"/>
    <n v="0.75"/>
    <n v="5"/>
    <m/>
    <m/>
    <n v="6"/>
    <m/>
    <m/>
    <n v="26"/>
    <n v="2"/>
    <m/>
    <n v="12"/>
    <m/>
    <m/>
    <m/>
    <m/>
    <m/>
    <n v="100"/>
    <n v="100"/>
    <s v="2 PGs"/>
  </r>
  <r>
    <n v="843"/>
    <s v="VIETNAM"/>
    <x v="0"/>
    <x v="1"/>
    <x v="5"/>
    <x v="12"/>
    <x v="2"/>
    <x v="0"/>
    <x v="0"/>
    <x v="22"/>
    <x v="1"/>
    <n v="1200"/>
    <n v="480"/>
    <m/>
    <n v="288"/>
    <n v="115.19999999999999"/>
    <n v="4"/>
    <n v="25"/>
    <n v="76.2"/>
    <n v="2.3333333333333335"/>
    <n v="13"/>
    <n v="0.52873563218390807"/>
    <n v="0.4"/>
    <m/>
    <n v="0.14384920634920637"/>
    <n v="735"/>
    <n v="0.7"/>
    <n v="2.3333333333333335"/>
    <m/>
    <m/>
    <m/>
    <m/>
    <m/>
    <n v="3.5"/>
    <m/>
    <m/>
    <n v="19"/>
    <m/>
    <m/>
    <m/>
    <m/>
    <m/>
    <n v="100"/>
    <n v="100"/>
    <s v="2 PGs"/>
  </r>
  <r>
    <n v="844"/>
    <s v="VIETNAM"/>
    <x v="0"/>
    <x v="1"/>
    <x v="5"/>
    <x v="12"/>
    <x v="7"/>
    <x v="0"/>
    <x v="0"/>
    <x v="54"/>
    <x v="0"/>
    <n v="1000"/>
    <n v="320"/>
    <m/>
    <n v="288"/>
    <n v="96"/>
    <n v="37"/>
    <n v="56"/>
    <n v="76.2"/>
    <n v="26.833333333333336"/>
    <n v="32.833333333333336"/>
    <n v="0.6415770609318997"/>
    <n v="0.4"/>
    <m/>
    <n v="0.46130952380952384"/>
    <n v="296"/>
    <n v="0.8"/>
    <n v="24.833333333333336"/>
    <n v="4"/>
    <m/>
    <n v="2"/>
    <m/>
    <m/>
    <n v="26.333333333333336"/>
    <n v="12"/>
    <m/>
    <n v="7"/>
    <m/>
    <m/>
    <m/>
    <m/>
    <m/>
    <n v="100"/>
    <n v="100"/>
    <s v="2 PGs"/>
  </r>
  <r>
    <n v="845"/>
    <s v="VIETNAM"/>
    <x v="0"/>
    <x v="1"/>
    <x v="5"/>
    <x v="12"/>
    <x v="7"/>
    <x v="0"/>
    <x v="0"/>
    <x v="58"/>
    <x v="0"/>
    <n v="1000"/>
    <n v="320"/>
    <m/>
    <n v="254"/>
    <n v="96"/>
    <n v="12"/>
    <n v="6"/>
    <n v="63.599999999999994"/>
    <n v="7.5"/>
    <n v="6.666666666666667"/>
    <n v="0.78703703703703709"/>
    <n v="0.4"/>
    <m/>
    <n v="0.10123734533183353"/>
    <n v="233"/>
    <n v="0.65"/>
    <n v="5"/>
    <n v="4"/>
    <m/>
    <n v="3"/>
    <m/>
    <m/>
    <n v="6.166666666666667"/>
    <m/>
    <m/>
    <n v="1"/>
    <m/>
    <m/>
    <m/>
    <m/>
    <m/>
    <n v="100"/>
    <n v="100"/>
    <s v="2 PGs"/>
  </r>
  <r>
    <n v="846"/>
    <s v="VIETNAM"/>
    <x v="0"/>
    <x v="1"/>
    <x v="5"/>
    <x v="12"/>
    <x v="7"/>
    <x v="0"/>
    <x v="4"/>
    <x v="60"/>
    <x v="0"/>
    <n v="1000"/>
    <n v="320"/>
    <m/>
    <n v="288"/>
    <n v="96"/>
    <n v="15"/>
    <n v="33"/>
    <n v="63.599999999999994"/>
    <n v="10.333333333333334"/>
    <n v="18.833333333333332"/>
    <n v="0.60763888888888884"/>
    <n v="0.4"/>
    <m/>
    <n v="0.23809523809523811"/>
    <n v="366"/>
    <n v="0.65"/>
    <n v="10.333333333333334"/>
    <m/>
    <m/>
    <m/>
    <m/>
    <m/>
    <n v="18.833333333333332"/>
    <m/>
    <m/>
    <m/>
    <m/>
    <m/>
    <m/>
    <m/>
    <m/>
    <n v="100"/>
    <n v="100"/>
    <s v="1 PG"/>
  </r>
  <r>
    <n v="847"/>
    <s v="VIETNAM"/>
    <x v="0"/>
    <x v="1"/>
    <x v="5"/>
    <x v="12"/>
    <x v="4"/>
    <x v="1"/>
    <x v="17"/>
    <x v="166"/>
    <x v="0"/>
    <n v="1000"/>
    <n v="320"/>
    <m/>
    <n v="320"/>
    <n v="57.599999999999994"/>
    <n v="10"/>
    <n v="50"/>
    <n v="28"/>
    <n v="3"/>
    <n v="35.333333333333336"/>
    <n v="0.63888888888888895"/>
    <n v="0.24"/>
    <m/>
    <n v="0.26785714285714285"/>
    <n v="310"/>
    <n v="0.65"/>
    <n v="3"/>
    <m/>
    <m/>
    <m/>
    <m/>
    <m/>
    <n v="32.833333333333336"/>
    <n v="1"/>
    <n v="6"/>
    <m/>
    <m/>
    <m/>
    <m/>
    <m/>
    <m/>
    <n v="100"/>
    <n v="100"/>
    <s v="1 PG"/>
  </r>
  <r>
    <n v="848"/>
    <s v="VIETNAM"/>
    <x v="0"/>
    <x v="1"/>
    <x v="5"/>
    <x v="12"/>
    <x v="4"/>
    <x v="1"/>
    <x v="17"/>
    <x v="167"/>
    <x v="0"/>
    <n v="1000"/>
    <n v="320"/>
    <m/>
    <n v="320"/>
    <n v="57.599999999999994"/>
    <m/>
    <n v="67"/>
    <n v="28"/>
    <n v="0"/>
    <n v="30.666666666666668"/>
    <n v="0.45771144278606968"/>
    <n v="0.24"/>
    <m/>
    <n v="0.29910714285714285"/>
    <n v="403"/>
    <n v="0.65"/>
    <m/>
    <m/>
    <m/>
    <m/>
    <m/>
    <m/>
    <n v="30.666666666666668"/>
    <m/>
    <m/>
    <m/>
    <m/>
    <m/>
    <m/>
    <m/>
    <m/>
    <n v="100"/>
    <n v="100"/>
    <s v="1 PG"/>
  </r>
  <r>
    <n v="849"/>
    <s v="VIETNAM"/>
    <x v="0"/>
    <x v="1"/>
    <x v="5"/>
    <x v="12"/>
    <x v="4"/>
    <x v="1"/>
    <x v="26"/>
    <x v="168"/>
    <x v="0"/>
    <n v="1000"/>
    <n v="320"/>
    <m/>
    <n v="320"/>
    <n v="57.599999999999994"/>
    <m/>
    <n v="49"/>
    <n v="28"/>
    <n v="0"/>
    <n v="17.25"/>
    <n v="0.35204081632653061"/>
    <n v="0.24"/>
    <m/>
    <n v="0.21875"/>
    <n v="336"/>
    <n v="0.65"/>
    <m/>
    <m/>
    <m/>
    <m/>
    <m/>
    <m/>
    <m/>
    <n v="22"/>
    <n v="14"/>
    <n v="13"/>
    <m/>
    <m/>
    <m/>
    <m/>
    <m/>
    <n v="100"/>
    <n v="100"/>
    <s v="1 PG"/>
  </r>
  <r>
    <n v="850"/>
    <s v="VIETNAM"/>
    <x v="0"/>
    <x v="1"/>
    <x v="5"/>
    <x v="12"/>
    <x v="4"/>
    <x v="1"/>
    <x v="26"/>
    <x v="169"/>
    <x v="0"/>
    <n v="1000"/>
    <n v="320"/>
    <m/>
    <n v="160"/>
    <n v="57.599999999999994"/>
    <n v="4"/>
    <n v="50"/>
    <n v="28"/>
    <n v="1.3333333333333333"/>
    <n v="18.708333333333336"/>
    <n v="0.37114197530864201"/>
    <n v="0.24"/>
    <m/>
    <n v="0.48214285714285715"/>
    <n v="230"/>
    <n v="0.65"/>
    <n v="1.3333333333333333"/>
    <m/>
    <m/>
    <m/>
    <m/>
    <m/>
    <n v="2.3333333333333335"/>
    <n v="3"/>
    <n v="3"/>
    <n v="29"/>
    <m/>
    <m/>
    <m/>
    <m/>
    <m/>
    <n v="100"/>
    <n v="100"/>
    <s v="1 PG"/>
  </r>
  <r>
    <n v="851"/>
    <s v="VIETNAM"/>
    <x v="0"/>
    <x v="1"/>
    <x v="5"/>
    <x v="12"/>
    <x v="4"/>
    <x v="1"/>
    <x v="2"/>
    <x v="170"/>
    <x v="0"/>
    <n v="1000"/>
    <n v="320"/>
    <m/>
    <n v="320"/>
    <n v="57.599999999999994"/>
    <n v="5"/>
    <n v="41"/>
    <n v="28"/>
    <n v="3.3333333333333335"/>
    <n v="25.625"/>
    <n v="0.62952898550724634"/>
    <n v="0.24"/>
    <m/>
    <n v="0.20535714285714285"/>
    <n v="336"/>
    <n v="0.65"/>
    <n v="3.3333333333333335"/>
    <m/>
    <m/>
    <m/>
    <m/>
    <m/>
    <n v="19"/>
    <n v="11"/>
    <n v="1"/>
    <n v="7"/>
    <m/>
    <m/>
    <m/>
    <m/>
    <m/>
    <n v="100"/>
    <n v="100"/>
    <s v="1 PG"/>
  </r>
  <r>
    <n v="852"/>
    <s v="VIETNAM"/>
    <x v="0"/>
    <x v="1"/>
    <x v="5"/>
    <x v="12"/>
    <x v="4"/>
    <x v="1"/>
    <x v="27"/>
    <x v="171"/>
    <x v="0"/>
    <n v="1000"/>
    <n v="320"/>
    <m/>
    <n v="320"/>
    <n v="57.599999999999994"/>
    <m/>
    <n v="59"/>
    <n v="28"/>
    <n v="0"/>
    <n v="37.041666666666671"/>
    <n v="0.62782485875706218"/>
    <n v="0.24"/>
    <m/>
    <n v="0.26339285714285715"/>
    <n v="533"/>
    <n v="0.65"/>
    <m/>
    <m/>
    <m/>
    <m/>
    <m/>
    <m/>
    <n v="19.666666666666668"/>
    <n v="11"/>
    <n v="19"/>
    <n v="15"/>
    <m/>
    <m/>
    <m/>
    <m/>
    <m/>
    <n v="100"/>
    <n v="100"/>
    <s v="1 PG"/>
  </r>
  <r>
    <n v="853"/>
    <s v="VIETNAM"/>
    <x v="0"/>
    <x v="1"/>
    <x v="5"/>
    <x v="12"/>
    <x v="4"/>
    <x v="1"/>
    <x v="28"/>
    <x v="172"/>
    <x v="0"/>
    <n v="1000"/>
    <n v="320"/>
    <m/>
    <n v="320"/>
    <n v="57.599999999999994"/>
    <n v="5"/>
    <n v="36"/>
    <n v="28"/>
    <n v="6.666666666666667"/>
    <n v="22.916666666666668"/>
    <n v="0.72154471544715448"/>
    <n v="0.24"/>
    <m/>
    <n v="0.18303571428571427"/>
    <n v="387"/>
    <n v="0.65"/>
    <n v="4.666666666666667"/>
    <n v="2"/>
    <n v="4"/>
    <m/>
    <m/>
    <m/>
    <n v="16.666666666666668"/>
    <n v="9"/>
    <n v="8"/>
    <n v="2"/>
    <m/>
    <m/>
    <m/>
    <m/>
    <m/>
    <n v="100"/>
    <n v="100"/>
    <s v="1 PG"/>
  </r>
  <r>
    <n v="854"/>
    <s v="VIETNAM"/>
    <x v="0"/>
    <x v="1"/>
    <x v="5"/>
    <x v="12"/>
    <x v="4"/>
    <x v="1"/>
    <x v="28"/>
    <x v="173"/>
    <x v="0"/>
    <n v="1000"/>
    <n v="320"/>
    <m/>
    <n v="320"/>
    <n v="57.599999999999994"/>
    <n v="5"/>
    <n v="35"/>
    <n v="28"/>
    <n v="3.8333333333333335"/>
    <n v="29.125"/>
    <n v="0.82395833333333335"/>
    <n v="0.24"/>
    <m/>
    <n v="0.17857142857142858"/>
    <n v="343"/>
    <n v="0.65"/>
    <n v="3.8333333333333335"/>
    <m/>
    <m/>
    <m/>
    <m/>
    <m/>
    <n v="21"/>
    <m/>
    <n v="15"/>
    <n v="5"/>
    <m/>
    <m/>
    <m/>
    <m/>
    <m/>
    <n v="100"/>
    <n v="100"/>
    <s v="1 PG"/>
  </r>
  <r>
    <n v="855"/>
    <s v="VIETNAM"/>
    <x v="0"/>
    <x v="1"/>
    <x v="5"/>
    <x v="12"/>
    <x v="6"/>
    <x v="1"/>
    <x v="2"/>
    <x v="136"/>
    <x v="1"/>
    <n v="1250"/>
    <n v="320"/>
    <m/>
    <n v="272"/>
    <n v="72"/>
    <m/>
    <n v="37"/>
    <n v="35.200000000000003"/>
    <n v="0"/>
    <n v="9.5"/>
    <n v="0.25675675675675674"/>
    <n v="0.24"/>
    <m/>
    <n v="0.19432773109243701"/>
    <n v="307"/>
    <n v="0.65"/>
    <m/>
    <m/>
    <m/>
    <m/>
    <m/>
    <m/>
    <m/>
    <n v="19"/>
    <n v="10"/>
    <n v="2"/>
    <m/>
    <m/>
    <m/>
    <m/>
    <m/>
    <n v="100"/>
    <n v="100"/>
    <s v="1 PG"/>
  </r>
  <r>
    <n v="856"/>
    <s v="VIETNAM"/>
    <x v="0"/>
    <x v="1"/>
    <x v="5"/>
    <x v="12"/>
    <x v="6"/>
    <x v="1"/>
    <x v="23"/>
    <x v="137"/>
    <x v="1"/>
    <n v="1250"/>
    <n v="320"/>
    <m/>
    <n v="253"/>
    <n v="72"/>
    <n v="10"/>
    <n v="25"/>
    <n v="35.200000000000003"/>
    <n v="10.166666666666668"/>
    <n v="20.958333333333336"/>
    <n v="0.88928571428571435"/>
    <n v="0.24"/>
    <m/>
    <n v="0.19762845849802371"/>
    <n v="357"/>
    <n v="0.65"/>
    <n v="6.166666666666667"/>
    <n v="4"/>
    <n v="4"/>
    <n v="3"/>
    <m/>
    <m/>
    <n v="11.833333333333334"/>
    <n v="7"/>
    <n v="13"/>
    <n v="5"/>
    <m/>
    <m/>
    <m/>
    <m/>
    <m/>
    <n v="100"/>
    <n v="100"/>
    <s v="1 PG"/>
  </r>
  <r>
    <n v="857"/>
    <s v="VIETNAM"/>
    <x v="0"/>
    <x v="1"/>
    <x v="5"/>
    <x v="12"/>
    <x v="6"/>
    <x v="1"/>
    <x v="24"/>
    <x v="138"/>
    <x v="1"/>
    <n v="1250"/>
    <n v="320"/>
    <m/>
    <n v="298"/>
    <n v="72"/>
    <n v="4"/>
    <n v="24"/>
    <n v="35.200000000000003"/>
    <n v="2"/>
    <n v="9.5"/>
    <n v="0.4107142857142857"/>
    <n v="0.24"/>
    <m/>
    <n v="0.13422818791946309"/>
    <n v="313"/>
    <n v="0.65"/>
    <m/>
    <n v="4"/>
    <m/>
    <n v="2"/>
    <m/>
    <m/>
    <n v="2"/>
    <n v="10"/>
    <m/>
    <n v="10"/>
    <m/>
    <m/>
    <m/>
    <m/>
    <m/>
    <n v="100"/>
    <n v="100"/>
    <s v="1 PG"/>
  </r>
  <r>
    <n v="858"/>
    <s v="VIETNAM"/>
    <x v="0"/>
    <x v="1"/>
    <x v="5"/>
    <x v="12"/>
    <x v="6"/>
    <x v="1"/>
    <x v="17"/>
    <x v="139"/>
    <x v="1"/>
    <n v="1250"/>
    <n v="320"/>
    <m/>
    <n v="320"/>
    <n v="72"/>
    <n v="20"/>
    <n v="37"/>
    <n v="35.200000000000003"/>
    <n v="6.666666666666667"/>
    <n v="26"/>
    <n v="0.57309941520467833"/>
    <n v="0.24"/>
    <m/>
    <n v="0.2544642857142857"/>
    <n v="352"/>
    <n v="0.65"/>
    <n v="6.666666666666667"/>
    <m/>
    <m/>
    <m/>
    <m/>
    <m/>
    <n v="23.5"/>
    <m/>
    <m/>
    <n v="5"/>
    <m/>
    <m/>
    <m/>
    <m/>
    <m/>
    <n v="100"/>
    <n v="100"/>
    <s v="1 PG"/>
  </r>
  <r>
    <n v="859"/>
    <s v="VIETNAM"/>
    <x v="0"/>
    <x v="1"/>
    <x v="5"/>
    <x v="12"/>
    <x v="9"/>
    <x v="1"/>
    <x v="0"/>
    <x v="174"/>
    <x v="2"/>
    <n v="180"/>
    <n v="144"/>
    <m/>
    <n v="112"/>
    <n v="22.8"/>
    <n v="3"/>
    <n v="7"/>
    <n v="8.4"/>
    <n v="1.6666666666666665"/>
    <n v="2.583333333333333"/>
    <n v="0.42499999999999999"/>
    <n v="0.24"/>
    <m/>
    <n v="0.12755102040816327"/>
    <n v="185"/>
    <n v="0.65"/>
    <n v="1.6666666666666665"/>
    <m/>
    <m/>
    <m/>
    <m/>
    <m/>
    <n v="1.8333333333333333"/>
    <n v="3"/>
    <m/>
    <m/>
    <m/>
    <m/>
    <m/>
    <m/>
    <m/>
    <n v="50"/>
    <n v="50"/>
    <s v="1 PG"/>
  </r>
  <r>
    <n v="860"/>
    <s v="VIETNAM"/>
    <x v="0"/>
    <x v="1"/>
    <x v="5"/>
    <x v="12"/>
    <x v="9"/>
    <x v="1"/>
    <x v="0"/>
    <x v="175"/>
    <x v="2"/>
    <n v="180"/>
    <n v="144"/>
    <m/>
    <n v="192"/>
    <n v="22.8"/>
    <n v="3"/>
    <n v="5"/>
    <n v="8.4"/>
    <n v="1.3333333333333333"/>
    <n v="2.5"/>
    <n v="0.47916666666666663"/>
    <n v="0.24"/>
    <m/>
    <n v="5.9523809523809534E-2"/>
    <n v="45"/>
    <n v="0.7"/>
    <n v="1.3333333333333333"/>
    <m/>
    <m/>
    <m/>
    <m/>
    <m/>
    <n v="2.5"/>
    <m/>
    <m/>
    <m/>
    <m/>
    <m/>
    <m/>
    <m/>
    <m/>
    <n v="50"/>
    <n v="50"/>
    <s v="1 PG"/>
  </r>
  <r>
    <n v="861"/>
    <s v="VIETNAM"/>
    <x v="0"/>
    <x v="1"/>
    <x v="5"/>
    <x v="12"/>
    <x v="9"/>
    <x v="1"/>
    <x v="0"/>
    <x v="176"/>
    <x v="2"/>
    <n v="180"/>
    <n v="144"/>
    <m/>
    <n v="128"/>
    <n v="22.8"/>
    <n v="5"/>
    <n v="11"/>
    <n v="8.4"/>
    <n v="3.6666666666666665"/>
    <n v="8"/>
    <n v="0.72916666666666663"/>
    <n v="0.24"/>
    <m/>
    <n v="0.17857142857142858"/>
    <n v="115"/>
    <n v="0.75"/>
    <n v="3.6666666666666665"/>
    <m/>
    <m/>
    <m/>
    <m/>
    <m/>
    <n v="8"/>
    <m/>
    <m/>
    <m/>
    <m/>
    <m/>
    <m/>
    <m/>
    <m/>
    <n v="50"/>
    <n v="50"/>
    <s v="1 PG"/>
  </r>
  <r>
    <n v="862"/>
    <s v="VIETNAM"/>
    <x v="0"/>
    <x v="1"/>
    <x v="5"/>
    <x v="12"/>
    <x v="9"/>
    <x v="1"/>
    <x v="0"/>
    <x v="177"/>
    <x v="2"/>
    <n v="180"/>
    <n v="144"/>
    <m/>
    <n v="144"/>
    <n v="22.8"/>
    <n v="8"/>
    <n v="4"/>
    <n v="8.4"/>
    <n v="2.5"/>
    <n v="1.5833333333333333"/>
    <n v="0.34027777777777773"/>
    <n v="0.24"/>
    <m/>
    <n v="0.11904761904761905"/>
    <n v="223"/>
    <n v="0.65"/>
    <m/>
    <n v="2"/>
    <m/>
    <n v="1"/>
    <n v="2"/>
    <m/>
    <n v="0.33333333333333331"/>
    <n v="1"/>
    <m/>
    <n v="2"/>
    <m/>
    <m/>
    <m/>
    <m/>
    <m/>
    <n v="50"/>
    <n v="50"/>
    <s v="1 PG"/>
  </r>
  <r>
    <n v="863"/>
    <s v="VIETNAM"/>
    <x v="0"/>
    <x v="1"/>
    <x v="5"/>
    <x v="12"/>
    <x v="9"/>
    <x v="1"/>
    <x v="0"/>
    <x v="178"/>
    <x v="2"/>
    <n v="180"/>
    <n v="144"/>
    <m/>
    <n v="96"/>
    <n v="22.8"/>
    <n v="1"/>
    <n v="2"/>
    <n v="8.4"/>
    <n v="0.75"/>
    <n v="1.5"/>
    <n v="0.75"/>
    <n v="0.24"/>
    <m/>
    <n v="4.4642857142857151E-2"/>
    <n v="95"/>
    <n v="0.65"/>
    <m/>
    <m/>
    <m/>
    <m/>
    <n v="1"/>
    <m/>
    <m/>
    <m/>
    <m/>
    <m/>
    <n v="2"/>
    <m/>
    <m/>
    <m/>
    <m/>
    <n v="50"/>
    <n v="50"/>
    <s v="1 PG"/>
  </r>
  <r>
    <n v="864"/>
    <s v="VIETNAM"/>
    <x v="0"/>
    <x v="1"/>
    <x v="5"/>
    <x v="12"/>
    <x v="9"/>
    <x v="1"/>
    <x v="0"/>
    <x v="179"/>
    <x v="2"/>
    <n v="180"/>
    <n v="144"/>
    <m/>
    <n v="154"/>
    <n v="22.8"/>
    <n v="5"/>
    <n v="6"/>
    <n v="8.4"/>
    <n v="2"/>
    <n v="2.6666666666666665"/>
    <n v="0.4242424242424242"/>
    <n v="0.24"/>
    <m/>
    <n v="0.10204081632653061"/>
    <n v="42"/>
    <n v="0.7"/>
    <n v="2"/>
    <m/>
    <m/>
    <m/>
    <m/>
    <m/>
    <n v="2.6666666666666665"/>
    <m/>
    <m/>
    <m/>
    <m/>
    <m/>
    <m/>
    <m/>
    <m/>
    <n v="50"/>
    <n v="50"/>
    <s v="1 PG"/>
  </r>
  <r>
    <n v="865"/>
    <s v="VIETNAM"/>
    <x v="0"/>
    <x v="1"/>
    <x v="5"/>
    <x v="12"/>
    <x v="9"/>
    <x v="1"/>
    <x v="0"/>
    <x v="180"/>
    <x v="2"/>
    <n v="180"/>
    <n v="144"/>
    <m/>
    <n v="224"/>
    <n v="22.8"/>
    <n v="7"/>
    <n v="10"/>
    <n v="8.4"/>
    <n v="7.666666666666667"/>
    <n v="7.5"/>
    <n v="0.89215686274509809"/>
    <n v="0.24"/>
    <m/>
    <n v="0.10841836734693878"/>
    <n v="161"/>
    <n v="0.65"/>
    <n v="7.666666666666667"/>
    <m/>
    <m/>
    <m/>
    <m/>
    <m/>
    <n v="7.5"/>
    <m/>
    <m/>
    <m/>
    <m/>
    <m/>
    <m/>
    <m/>
    <m/>
    <n v="50"/>
    <n v="50"/>
    <s v="1 PG"/>
  </r>
  <r>
    <n v="866"/>
    <s v="VIETNAM"/>
    <x v="0"/>
    <x v="1"/>
    <x v="5"/>
    <x v="12"/>
    <x v="10"/>
    <x v="1"/>
    <x v="0"/>
    <x v="181"/>
    <x v="2"/>
    <n v="288"/>
    <n v="162"/>
    <m/>
    <n v="196"/>
    <n v="34.56"/>
    <n v="1"/>
    <n v="7"/>
    <n v="15"/>
    <n v="1.3333333333333333"/>
    <n v="5.833333333333333"/>
    <n v="0.89583333333333326"/>
    <n v="0.24"/>
    <m/>
    <n v="0.11904761904761907"/>
    <n v="140"/>
    <n v="0.65"/>
    <n v="1.3333333333333333"/>
    <m/>
    <m/>
    <m/>
    <m/>
    <m/>
    <n v="5.833333333333333"/>
    <m/>
    <m/>
    <m/>
    <m/>
    <m/>
    <m/>
    <m/>
    <m/>
    <n v="50"/>
    <n v="50"/>
    <s v="1 PG"/>
  </r>
  <r>
    <n v="867"/>
    <s v="VIETNAM"/>
    <x v="1"/>
    <x v="1"/>
    <x v="5"/>
    <x v="12"/>
    <x v="4"/>
    <x v="0"/>
    <x v="5"/>
    <x v="117"/>
    <x v="0"/>
    <n v="1000"/>
    <n v="320"/>
    <m/>
    <n v="288"/>
    <n v="134.4"/>
    <m/>
    <n v="50"/>
    <n v="76.2"/>
    <n v="0"/>
    <n v="29.5"/>
    <n v="0.59"/>
    <n v="0.4"/>
    <m/>
    <n v="0.24801587301587302"/>
    <n v="340"/>
    <n v="0.75"/>
    <m/>
    <m/>
    <m/>
    <m/>
    <m/>
    <m/>
    <n v="29.5"/>
    <m/>
    <m/>
    <m/>
    <m/>
    <m/>
    <m/>
    <m/>
    <m/>
    <n v="100"/>
    <n v="100"/>
    <s v="1 PG"/>
  </r>
  <r>
    <n v="868"/>
    <s v="VIETNAM"/>
    <x v="1"/>
    <x v="1"/>
    <x v="5"/>
    <x v="12"/>
    <x v="4"/>
    <x v="1"/>
    <x v="8"/>
    <x v="182"/>
    <x v="0"/>
    <n v="1000"/>
    <n v="320"/>
    <m/>
    <n v="90"/>
    <n v="57.599999999999994"/>
    <m/>
    <n v="10"/>
    <n v="21"/>
    <n v="0"/>
    <n v="5"/>
    <n v="0.5"/>
    <n v="0.4"/>
    <m/>
    <n v="0.15873015873015875"/>
    <n v="125"/>
    <n v="0.65"/>
    <m/>
    <m/>
    <m/>
    <m/>
    <m/>
    <m/>
    <m/>
    <m/>
    <m/>
    <n v="10"/>
    <m/>
    <m/>
    <m/>
    <m/>
    <m/>
    <n v="50"/>
    <n v="50"/>
    <s v="1 PG"/>
  </r>
  <r>
    <n v="869"/>
    <s v="VIETNAM"/>
    <x v="1"/>
    <x v="1"/>
    <x v="5"/>
    <x v="12"/>
    <x v="4"/>
    <x v="1"/>
    <x v="7"/>
    <x v="183"/>
    <x v="0"/>
    <n v="1000"/>
    <n v="320"/>
    <m/>
    <n v="336"/>
    <n v="57.599999999999994"/>
    <m/>
    <n v="25"/>
    <n v="21"/>
    <n v="0"/>
    <n v="10.5"/>
    <n v="0.42"/>
    <n v="0.4"/>
    <m/>
    <n v="0.10629251700680273"/>
    <n v="590"/>
    <n v="0.8"/>
    <m/>
    <m/>
    <m/>
    <m/>
    <m/>
    <m/>
    <n v="10.5"/>
    <m/>
    <m/>
    <m/>
    <m/>
    <m/>
    <m/>
    <m/>
    <m/>
    <n v="100"/>
    <n v="100"/>
    <s v="1 PG"/>
  </r>
  <r>
    <n v="870"/>
    <s v="VIETNAM"/>
    <x v="1"/>
    <x v="1"/>
    <x v="5"/>
    <x v="12"/>
    <x v="2"/>
    <x v="0"/>
    <x v="5"/>
    <x v="23"/>
    <x v="1"/>
    <n v="1200"/>
    <n v="480"/>
    <m/>
    <n v="352"/>
    <n v="69"/>
    <n v="31"/>
    <n v="58"/>
    <n v="26.4"/>
    <n v="10.666666666666668"/>
    <n v="41.666666666666664"/>
    <n v="0.58801498127340823"/>
    <n v="0.24"/>
    <m/>
    <n v="0.36120129870129875"/>
    <n v="397"/>
    <n v="0.65"/>
    <n v="6.166666666666667"/>
    <m/>
    <m/>
    <n v="9"/>
    <m/>
    <m/>
    <n v="6.166666666666667"/>
    <m/>
    <m/>
    <n v="71"/>
    <m/>
    <m/>
    <m/>
    <m/>
    <m/>
    <n v="200"/>
    <n v="200"/>
    <s v="2 PGs"/>
  </r>
  <r>
    <n v="871"/>
    <s v="VIETNAM"/>
    <x v="1"/>
    <x v="1"/>
    <x v="5"/>
    <x v="12"/>
    <x v="6"/>
    <x v="1"/>
    <x v="25"/>
    <x v="142"/>
    <x v="1"/>
    <n v="1250"/>
    <n v="320"/>
    <m/>
    <n v="320"/>
    <n v="72"/>
    <m/>
    <n v="28"/>
    <n v="26.4"/>
    <n v="0"/>
    <n v="19.833333333333332"/>
    <n v="0.70833333333333326"/>
    <n v="0.24"/>
    <m/>
    <n v="0.125"/>
    <n v="355"/>
    <n v="0.65"/>
    <m/>
    <m/>
    <m/>
    <m/>
    <m/>
    <m/>
    <n v="19.833333333333332"/>
    <m/>
    <m/>
    <m/>
    <m/>
    <m/>
    <m/>
    <m/>
    <m/>
    <n v="100"/>
    <n v="100"/>
    <s v="1 PG"/>
  </r>
  <r>
    <n v="872"/>
    <s v="VIETNAM"/>
    <x v="1"/>
    <x v="1"/>
    <x v="5"/>
    <x v="12"/>
    <x v="6"/>
    <x v="1"/>
    <x v="18"/>
    <x v="143"/>
    <x v="1"/>
    <n v="1250"/>
    <n v="320"/>
    <m/>
    <n v="352"/>
    <n v="72"/>
    <m/>
    <n v="11"/>
    <n v="26.4"/>
    <n v="0"/>
    <n v="6"/>
    <n v="0.54545454545454541"/>
    <n v="0.24"/>
    <m/>
    <n v="4.4642857142857144E-2"/>
    <n v="366"/>
    <n v="0.65"/>
    <m/>
    <m/>
    <m/>
    <m/>
    <m/>
    <m/>
    <m/>
    <m/>
    <m/>
    <n v="9"/>
    <n v="2"/>
    <m/>
    <m/>
    <m/>
    <m/>
    <n v="100"/>
    <n v="100"/>
    <s v="1 PG"/>
  </r>
  <r>
    <n v="873"/>
    <s v="VIETNAM"/>
    <x v="1"/>
    <x v="1"/>
    <x v="5"/>
    <x v="12"/>
    <x v="7"/>
    <x v="0"/>
    <x v="5"/>
    <x v="120"/>
    <x v="0"/>
    <n v="1000"/>
    <n v="320"/>
    <m/>
    <n v="352"/>
    <n v="96"/>
    <n v="17"/>
    <n v="35"/>
    <n v="76.2"/>
    <n v="15"/>
    <n v="20.083333333333332"/>
    <n v="0.67467948717948711"/>
    <n v="0.4"/>
    <m/>
    <n v="0.21103896103896105"/>
    <n v="412"/>
    <n v="0.7"/>
    <n v="13.5"/>
    <n v="6"/>
    <m/>
    <m/>
    <m/>
    <m/>
    <n v="19.833333333333332"/>
    <n v="1"/>
    <m/>
    <m/>
    <m/>
    <m/>
    <m/>
    <m/>
    <m/>
    <n v="100"/>
    <n v="100"/>
    <s v="2 PGs"/>
  </r>
  <r>
    <n v="874"/>
    <s v="VIETNAM"/>
    <x v="1"/>
    <x v="1"/>
    <x v="5"/>
    <x v="12"/>
    <x v="7"/>
    <x v="0"/>
    <x v="7"/>
    <x v="63"/>
    <x v="0"/>
    <n v="1000"/>
    <n v="320"/>
    <m/>
    <n v="273"/>
    <n v="96"/>
    <m/>
    <n v="26"/>
    <n v="76.2"/>
    <n v="0"/>
    <n v="10"/>
    <n v="0.38461538461538464"/>
    <n v="0.4"/>
    <m/>
    <n v="0.1360544217687075"/>
    <n v="442"/>
    <n v="0.7"/>
    <m/>
    <m/>
    <m/>
    <m/>
    <m/>
    <m/>
    <n v="10"/>
    <m/>
    <m/>
    <m/>
    <m/>
    <m/>
    <m/>
    <m/>
    <m/>
    <n v="100"/>
    <n v="100"/>
    <s v="2 PGs"/>
  </r>
  <r>
    <n v="875"/>
    <s v="VIETNAM"/>
    <x v="1"/>
    <x v="1"/>
    <x v="5"/>
    <x v="12"/>
    <x v="7"/>
    <x v="1"/>
    <x v="8"/>
    <x v="64"/>
    <x v="0"/>
    <n v="1000"/>
    <n v="320"/>
    <m/>
    <n v="256"/>
    <n v="72"/>
    <m/>
    <n v="24"/>
    <n v="21"/>
    <n v="0"/>
    <n v="15.333333333333334"/>
    <n v="0.63888888888888895"/>
    <n v="0.24"/>
    <m/>
    <n v="0.13392857142857142"/>
    <n v="266"/>
    <n v="0.65"/>
    <m/>
    <m/>
    <m/>
    <m/>
    <m/>
    <m/>
    <n v="11.333333333333334"/>
    <n v="1"/>
    <n v="2"/>
    <n v="6"/>
    <m/>
    <m/>
    <m/>
    <m/>
    <m/>
    <n v="100"/>
    <n v="100"/>
    <s v="1 PG"/>
  </r>
  <r>
    <n v="876"/>
    <s v="VIETNAM"/>
    <x v="1"/>
    <x v="1"/>
    <x v="5"/>
    <x v="12"/>
    <x v="7"/>
    <x v="1"/>
    <x v="8"/>
    <x v="65"/>
    <x v="0"/>
    <n v="1000"/>
    <n v="320"/>
    <m/>
    <n v="256"/>
    <n v="72"/>
    <m/>
    <n v="25"/>
    <n v="21"/>
    <n v="0"/>
    <n v="11.916666666666666"/>
    <n v="0.47666666666666663"/>
    <n v="0.24"/>
    <m/>
    <n v="0.13950892857142858"/>
    <n v="267"/>
    <n v="0.65"/>
    <m/>
    <m/>
    <m/>
    <m/>
    <m/>
    <m/>
    <n v="9.1666666666666661"/>
    <n v="2"/>
    <n v="2"/>
    <n v="3"/>
    <m/>
    <m/>
    <m/>
    <m/>
    <m/>
    <n v="100"/>
    <n v="100"/>
    <s v="1 PG"/>
  </r>
  <r>
    <n v="877"/>
    <s v="VIETNAM"/>
    <x v="1"/>
    <x v="1"/>
    <x v="5"/>
    <x v="12"/>
    <x v="7"/>
    <x v="1"/>
    <x v="8"/>
    <x v="66"/>
    <x v="0"/>
    <n v="1000"/>
    <n v="320"/>
    <m/>
    <n v="256"/>
    <n v="72"/>
    <m/>
    <n v="22"/>
    <n v="21"/>
    <n v="0"/>
    <n v="17.083333333333336"/>
    <n v="0.7765151515151516"/>
    <n v="0.24"/>
    <m/>
    <n v="0.12276785714285715"/>
    <n v="355"/>
    <n v="0.65"/>
    <m/>
    <m/>
    <m/>
    <m/>
    <m/>
    <m/>
    <n v="14.333333333333334"/>
    <n v="3"/>
    <n v="0"/>
    <n v="4"/>
    <m/>
    <m/>
    <m/>
    <m/>
    <m/>
    <n v="100"/>
    <n v="100"/>
    <s v="1 PG"/>
  </r>
  <r>
    <n v="878"/>
    <s v="VIETNAM"/>
    <x v="2"/>
    <x v="1"/>
    <x v="5"/>
    <x v="12"/>
    <x v="3"/>
    <x v="0"/>
    <x v="6"/>
    <x v="24"/>
    <x v="1"/>
    <n v="2700"/>
    <n v="648"/>
    <m/>
    <n v="728"/>
    <n v="195"/>
    <n v="66"/>
    <n v="121"/>
    <n v="127.8"/>
    <n v="59.357142857142854"/>
    <n v="113.60714285714286"/>
    <n v="0.92494270435446913"/>
    <n v="0.4"/>
    <m/>
    <n v="0.23744113029827318"/>
    <n v="754"/>
    <n v="0.7"/>
    <n v="51.857142857142854"/>
    <m/>
    <m/>
    <n v="15"/>
    <m/>
    <m/>
    <n v="103.85714285714286"/>
    <n v="5"/>
    <m/>
    <n v="17"/>
    <m/>
    <m/>
    <m/>
    <m/>
    <m/>
    <n v="250"/>
    <n v="250"/>
    <s v="2 PGs"/>
  </r>
  <r>
    <n v="879"/>
    <s v="VIETNAM"/>
    <x v="2"/>
    <x v="1"/>
    <x v="5"/>
    <x v="12"/>
    <x v="3"/>
    <x v="0"/>
    <x v="6"/>
    <x v="121"/>
    <x v="1"/>
    <n v="2700"/>
    <n v="648"/>
    <m/>
    <n v="740"/>
    <n v="195"/>
    <n v="46"/>
    <n v="138"/>
    <n v="127.8"/>
    <n v="24.428571428571427"/>
    <n v="111.96428571428571"/>
    <n v="0.74126552795031053"/>
    <n v="0.4"/>
    <m/>
    <n v="0.26640926640926643"/>
    <n v="720"/>
    <n v="0.7"/>
    <n v="24.428571428571427"/>
    <m/>
    <m/>
    <m/>
    <m/>
    <m/>
    <n v="89.714285714285708"/>
    <n v="25"/>
    <m/>
    <n v="18"/>
    <m/>
    <n v="7"/>
    <m/>
    <m/>
    <m/>
    <n v="250"/>
    <n v="250"/>
    <s v="2 PGs"/>
  </r>
  <r>
    <n v="880"/>
    <s v="VIETNAM"/>
    <x v="2"/>
    <x v="1"/>
    <x v="5"/>
    <x v="12"/>
    <x v="0"/>
    <x v="0"/>
    <x v="6"/>
    <x v="25"/>
    <x v="0"/>
    <n v="1200"/>
    <n v="384"/>
    <m/>
    <n v="780"/>
    <n v="116"/>
    <n v="72"/>
    <n v="209"/>
    <n v="75.599999999999994"/>
    <n v="84.857142857142861"/>
    <n v="188.42857142857142"/>
    <n v="0.97254702592780884"/>
    <n v="0.4"/>
    <m/>
    <n v="0.38278388278388276"/>
    <n v="877"/>
    <n v="0.7"/>
    <n v="83.857142857142861"/>
    <n v="4"/>
    <m/>
    <m/>
    <m/>
    <m/>
    <n v="185.42857142857142"/>
    <m/>
    <m/>
    <n v="6"/>
    <m/>
    <m/>
    <m/>
    <m/>
    <m/>
    <n v="250"/>
    <n v="250"/>
    <s v="2 PGs"/>
  </r>
  <r>
    <n v="881"/>
    <s v="VIETNAM"/>
    <x v="2"/>
    <x v="1"/>
    <x v="5"/>
    <x v="12"/>
    <x v="0"/>
    <x v="0"/>
    <x v="6"/>
    <x v="26"/>
    <x v="0"/>
    <n v="1200"/>
    <n v="384"/>
    <m/>
    <n v="564"/>
    <n v="116"/>
    <n v="14"/>
    <n v="88"/>
    <n v="75.599999999999994"/>
    <n v="14.857142857142858"/>
    <n v="74.321428571428569"/>
    <n v="0.87429971988795518"/>
    <n v="0.4"/>
    <m/>
    <n v="0.22289766970618036"/>
    <n v="756"/>
    <n v="0.7"/>
    <n v="14.857142857142858"/>
    <m/>
    <m/>
    <m/>
    <m/>
    <m/>
    <n v="73.571428571428569"/>
    <n v="1"/>
    <m/>
    <n v="1"/>
    <m/>
    <m/>
    <m/>
    <m/>
    <m/>
    <n v="150"/>
    <n v="150"/>
    <s v="2 PGs"/>
  </r>
  <r>
    <n v="882"/>
    <s v="VIETNAM"/>
    <x v="2"/>
    <x v="1"/>
    <x v="5"/>
    <x v="12"/>
    <x v="0"/>
    <x v="0"/>
    <x v="6"/>
    <x v="67"/>
    <x v="0"/>
    <n v="1200"/>
    <n v="384"/>
    <m/>
    <n v="480"/>
    <n v="116"/>
    <n v="39"/>
    <n v="48"/>
    <n v="75.599999999999994"/>
    <n v="33.357142857142854"/>
    <n v="33.839285714285715"/>
    <n v="0.77237274220032837"/>
    <n v="0.4"/>
    <m/>
    <n v="0.14285714285714285"/>
    <n v="507"/>
    <n v="0.6"/>
    <n v="32.857142857142854"/>
    <n v="2"/>
    <m/>
    <m/>
    <m/>
    <m/>
    <n v="28.714285714285715"/>
    <n v="6"/>
    <n v="3"/>
    <n v="5"/>
    <m/>
    <m/>
    <m/>
    <m/>
    <m/>
    <n v="150"/>
    <n v="150"/>
    <s v="2 PGs"/>
  </r>
  <r>
    <n v="883"/>
    <s v="VIETNAM"/>
    <x v="2"/>
    <x v="1"/>
    <x v="5"/>
    <x v="12"/>
    <x v="0"/>
    <x v="0"/>
    <x v="6"/>
    <x v="27"/>
    <x v="0"/>
    <n v="1200"/>
    <n v="384"/>
    <m/>
    <n v="288"/>
    <n v="116"/>
    <n v="37"/>
    <n v="46"/>
    <n v="75.599999999999994"/>
    <n v="24.928571428571427"/>
    <n v="36.535714285714285"/>
    <n v="0.74053356282271943"/>
    <n v="0.4"/>
    <m/>
    <n v="0.22817460317460317"/>
    <n v="340"/>
    <n v="0.6"/>
    <n v="20.428571428571427"/>
    <n v="7"/>
    <n v="2"/>
    <n v="4"/>
    <m/>
    <m/>
    <n v="29.285714285714285"/>
    <n v="10"/>
    <n v="2"/>
    <n v="8"/>
    <m/>
    <m/>
    <m/>
    <m/>
    <m/>
    <n v="150"/>
    <n v="150"/>
    <s v="1 PG"/>
  </r>
  <r>
    <n v="884"/>
    <s v="VIETNAM"/>
    <x v="2"/>
    <x v="1"/>
    <x v="5"/>
    <x v="12"/>
    <x v="0"/>
    <x v="0"/>
    <x v="6"/>
    <x v="28"/>
    <x v="0"/>
    <n v="1200"/>
    <n v="384"/>
    <m/>
    <n v="644"/>
    <n v="116"/>
    <n v="85"/>
    <n v="30"/>
    <n v="75.599999999999994"/>
    <n v="78.678571428571431"/>
    <n v="23.928571428571427"/>
    <n v="0.89223602484472053"/>
    <n v="0.4"/>
    <m/>
    <n v="6.6548358473824315E-2"/>
    <n v="624"/>
    <n v="0.65"/>
    <n v="69.428571428571431"/>
    <n v="13"/>
    <m/>
    <n v="12"/>
    <m/>
    <m/>
    <n v="20.428571428571427"/>
    <n v="10"/>
    <m/>
    <n v="2"/>
    <m/>
    <m/>
    <m/>
    <m/>
    <m/>
    <n v="150"/>
    <n v="150"/>
    <s v="2 PGs"/>
  </r>
  <r>
    <n v="885"/>
    <s v="VIETNAM"/>
    <x v="2"/>
    <x v="1"/>
    <x v="5"/>
    <x v="12"/>
    <x v="0"/>
    <x v="0"/>
    <x v="6"/>
    <x v="68"/>
    <x v="0"/>
    <n v="1200"/>
    <n v="384"/>
    <m/>
    <n v="224"/>
    <n v="116"/>
    <n v="8"/>
    <n v="32"/>
    <n v="75.599999999999994"/>
    <n v="4.7142857142857144"/>
    <n v="24.428571428571427"/>
    <n v="0.72857142857142854"/>
    <n v="0.4"/>
    <m/>
    <n v="0.20408163265306126"/>
    <n v="287"/>
    <n v="0.6"/>
    <n v="4.7142857142857144"/>
    <m/>
    <m/>
    <m/>
    <m/>
    <m/>
    <n v="24.428571428571427"/>
    <m/>
    <m/>
    <m/>
    <m/>
    <m/>
    <m/>
    <m/>
    <m/>
    <n v="150"/>
    <n v="150"/>
    <s v="1 PG"/>
  </r>
  <r>
    <n v="886"/>
    <s v="VIETNAM"/>
    <x v="2"/>
    <x v="1"/>
    <x v="5"/>
    <x v="12"/>
    <x v="0"/>
    <x v="0"/>
    <x v="6"/>
    <x v="69"/>
    <x v="0"/>
    <n v="1200"/>
    <n v="384"/>
    <m/>
    <n v="276"/>
    <n v="116"/>
    <n v="17"/>
    <n v="32"/>
    <n v="75.599999999999994"/>
    <n v="10.642857142857142"/>
    <n v="25"/>
    <n v="0.72740524781341098"/>
    <n v="0.4"/>
    <m/>
    <n v="0.16563146997929606"/>
    <n v="277"/>
    <n v="0.6"/>
    <n v="8.1428571428571423"/>
    <m/>
    <m/>
    <n v="5"/>
    <m/>
    <m/>
    <n v="22"/>
    <m/>
    <m/>
    <n v="6"/>
    <m/>
    <m/>
    <m/>
    <m/>
    <m/>
    <n v="150"/>
    <n v="150"/>
    <s v="1 PG"/>
  </r>
  <r>
    <n v="887"/>
    <s v="VIETNAM"/>
    <x v="2"/>
    <x v="1"/>
    <x v="5"/>
    <x v="12"/>
    <x v="4"/>
    <x v="0"/>
    <x v="6"/>
    <x v="78"/>
    <x v="0"/>
    <n v="1200"/>
    <n v="320"/>
    <m/>
    <n v="196"/>
    <n v="96"/>
    <n v="3"/>
    <n v="31"/>
    <n v="63"/>
    <n v="2.2857142857142856"/>
    <n v="24.428571428571427"/>
    <n v="0.78571428571428559"/>
    <n v="0.4"/>
    <m/>
    <n v="0.22594752186588923"/>
    <n v="246"/>
    <n v="0.65"/>
    <n v="2.2857142857142856"/>
    <m/>
    <m/>
    <m/>
    <m/>
    <m/>
    <n v="23.428571428571427"/>
    <m/>
    <m/>
    <n v="2"/>
    <m/>
    <m/>
    <m/>
    <m/>
    <m/>
    <n v="150"/>
    <n v="150"/>
    <s v="1 PG"/>
  </r>
  <r>
    <n v="888"/>
    <s v="VIETNAM"/>
    <x v="2"/>
    <x v="1"/>
    <x v="5"/>
    <x v="12"/>
    <x v="4"/>
    <x v="1"/>
    <x v="6"/>
    <x v="184"/>
    <x v="0"/>
    <n v="1000"/>
    <n v="320"/>
    <m/>
    <n v="192"/>
    <n v="96"/>
    <n v="1"/>
    <n v="38"/>
    <n v="63"/>
    <n v="0.42857142857142855"/>
    <n v="29.464285714285715"/>
    <n v="0.76648351648351642"/>
    <n v="0.24"/>
    <m/>
    <n v="0.28273809523809529"/>
    <n v="206"/>
    <n v="0.6"/>
    <n v="0.42857142857142855"/>
    <m/>
    <m/>
    <m/>
    <m/>
    <m/>
    <n v="28.714285714285715"/>
    <n v="1"/>
    <m/>
    <n v="1"/>
    <m/>
    <m/>
    <m/>
    <m/>
    <m/>
    <n v="150"/>
    <n v="150"/>
    <s v="1 PG"/>
  </r>
  <r>
    <n v="889"/>
    <s v="VIETNAM"/>
    <x v="2"/>
    <x v="1"/>
    <x v="5"/>
    <x v="12"/>
    <x v="2"/>
    <x v="0"/>
    <x v="6"/>
    <x v="29"/>
    <x v="1"/>
    <n v="1200"/>
    <n v="384"/>
    <m/>
    <n v="384"/>
    <n v="116"/>
    <n v="2"/>
    <n v="44"/>
    <n v="75.599999999999994"/>
    <n v="0.8571428571428571"/>
    <n v="38.428571428571431"/>
    <n v="0.85403726708074534"/>
    <n v="0.4"/>
    <m/>
    <n v="0.16369047619047622"/>
    <n v="400"/>
    <n v="0.6"/>
    <n v="0.8571428571428571"/>
    <m/>
    <m/>
    <m/>
    <m/>
    <m/>
    <n v="25.428571428571427"/>
    <n v="2"/>
    <m/>
    <n v="25"/>
    <m/>
    <m/>
    <m/>
    <m/>
    <m/>
    <n v="150"/>
    <n v="150"/>
    <s v="2 PGs"/>
  </r>
  <r>
    <n v="890"/>
    <s v="VIETNAM"/>
    <x v="2"/>
    <x v="1"/>
    <x v="5"/>
    <x v="12"/>
    <x v="2"/>
    <x v="0"/>
    <x v="6"/>
    <x v="31"/>
    <x v="1"/>
    <n v="1200"/>
    <n v="384"/>
    <m/>
    <n v="320"/>
    <n v="116"/>
    <n v="6"/>
    <n v="45"/>
    <n v="75.599999999999994"/>
    <n v="3.5"/>
    <n v="40.964285714285715"/>
    <n v="0.87184873949579833"/>
    <n v="0.4"/>
    <m/>
    <n v="0.20089285714285715"/>
    <n v="350"/>
    <n v="0.6"/>
    <n v="3"/>
    <m/>
    <m/>
    <n v="1"/>
    <m/>
    <m/>
    <n v="32.714285714285715"/>
    <n v="5"/>
    <m/>
    <n v="14"/>
    <m/>
    <m/>
    <m/>
    <m/>
    <m/>
    <n v="150"/>
    <n v="150"/>
    <s v="2 PGs"/>
  </r>
  <r>
    <n v="891"/>
    <s v="VIETNAM"/>
    <x v="2"/>
    <x v="1"/>
    <x v="5"/>
    <x v="12"/>
    <x v="2"/>
    <x v="0"/>
    <x v="6"/>
    <x v="30"/>
    <x v="1"/>
    <n v="1200"/>
    <n v="384"/>
    <m/>
    <n v="304"/>
    <n v="116"/>
    <n v="15"/>
    <n v="59"/>
    <n v="75.599999999999994"/>
    <n v="10.428571428571429"/>
    <n v="39.107142857142861"/>
    <n v="0.66940154440154453"/>
    <n v="0.4"/>
    <m/>
    <n v="0.27725563909774437"/>
    <n v="592"/>
    <n v="0.6"/>
    <n v="10.428571428571429"/>
    <m/>
    <m/>
    <m/>
    <m/>
    <m/>
    <n v="24.857142857142858"/>
    <n v="3"/>
    <m/>
    <n v="27"/>
    <m/>
    <m/>
    <m/>
    <m/>
    <m/>
    <n v="150"/>
    <n v="150"/>
    <s v="2 PGs"/>
  </r>
  <r>
    <n v="892"/>
    <s v="VIETNAM"/>
    <x v="2"/>
    <x v="1"/>
    <x v="5"/>
    <x v="12"/>
    <x v="7"/>
    <x v="0"/>
    <x v="6"/>
    <x v="83"/>
    <x v="0"/>
    <n v="1000"/>
    <n v="320"/>
    <m/>
    <n v="264"/>
    <n v="96"/>
    <m/>
    <n v="47"/>
    <n v="63"/>
    <n v="0"/>
    <n v="28.857142857142858"/>
    <n v="0.61398176291793316"/>
    <n v="0.4"/>
    <m/>
    <n v="0.25432900432900435"/>
    <n v="291"/>
    <n v="0.6"/>
    <m/>
    <m/>
    <m/>
    <m/>
    <m/>
    <m/>
    <n v="28.857142857142858"/>
    <m/>
    <m/>
    <m/>
    <m/>
    <m/>
    <m/>
    <m/>
    <m/>
    <n v="150"/>
    <n v="150"/>
    <s v="1 PG"/>
  </r>
  <r>
    <n v="893"/>
    <s v="VIETNAM"/>
    <x v="2"/>
    <x v="1"/>
    <x v="5"/>
    <x v="12"/>
    <x v="7"/>
    <x v="0"/>
    <x v="6"/>
    <x v="125"/>
    <x v="0"/>
    <n v="1000"/>
    <n v="320"/>
    <m/>
    <n v="275"/>
    <n v="96"/>
    <m/>
    <n v="50"/>
    <n v="63"/>
    <n v="0"/>
    <n v="40.464285714285715"/>
    <n v="0.80928571428571427"/>
    <n v="0.4"/>
    <m/>
    <n v="0.25974025974025972"/>
    <n v="415"/>
    <n v="0.6"/>
    <m/>
    <m/>
    <m/>
    <m/>
    <m/>
    <m/>
    <n v="39.714285714285715"/>
    <n v="1"/>
    <m/>
    <n v="1"/>
    <m/>
    <m/>
    <m/>
    <m/>
    <m/>
    <n v="150"/>
    <n v="150"/>
    <s v="1 PG"/>
  </r>
  <r>
    <n v="894"/>
    <s v="VIETNAM"/>
    <x v="2"/>
    <x v="1"/>
    <x v="5"/>
    <x v="12"/>
    <x v="7"/>
    <x v="0"/>
    <x v="6"/>
    <x v="84"/>
    <x v="0"/>
    <n v="1000"/>
    <n v="320"/>
    <m/>
    <n v="292"/>
    <n v="96"/>
    <m/>
    <n v="27"/>
    <n v="63"/>
    <n v="0"/>
    <n v="22.285714285714285"/>
    <n v="0.82539682539682535"/>
    <n v="0.4"/>
    <m/>
    <n v="0.1320939334637965"/>
    <n v="317"/>
    <n v="0.6"/>
    <m/>
    <m/>
    <m/>
    <m/>
    <m/>
    <m/>
    <n v="22.285714285714285"/>
    <m/>
    <m/>
    <m/>
    <m/>
    <m/>
    <m/>
    <m/>
    <m/>
    <n v="150"/>
    <n v="150"/>
    <s v="1 PG"/>
  </r>
  <r>
    <n v="895"/>
    <s v="VIETNAM"/>
    <x v="2"/>
    <x v="1"/>
    <x v="5"/>
    <x v="12"/>
    <x v="7"/>
    <x v="0"/>
    <x v="6"/>
    <x v="126"/>
    <x v="0"/>
    <n v="1000"/>
    <n v="320"/>
    <m/>
    <n v="264"/>
    <n v="96"/>
    <n v="8"/>
    <n v="45"/>
    <n v="63"/>
    <n v="5.4285714285714288"/>
    <n v="36.321428571428569"/>
    <n v="0.78773584905660377"/>
    <n v="0.4"/>
    <m/>
    <n v="0.24350649350649353"/>
    <n v="285"/>
    <n v="0.6"/>
    <n v="5.4285714285714288"/>
    <m/>
    <m/>
    <m/>
    <m/>
    <m/>
    <n v="34.571428571428569"/>
    <n v="5"/>
    <m/>
    <n v="1"/>
    <m/>
    <m/>
    <m/>
    <m/>
    <m/>
    <n v="150"/>
    <n v="150"/>
    <s v="1 PG"/>
  </r>
  <r>
    <n v="896"/>
    <s v="VIETNAM"/>
    <x v="2"/>
    <x v="1"/>
    <x v="5"/>
    <x v="12"/>
    <x v="7"/>
    <x v="0"/>
    <x v="6"/>
    <x v="127"/>
    <x v="0"/>
    <n v="1000"/>
    <n v="320"/>
    <m/>
    <n v="292"/>
    <n v="96"/>
    <n v="1"/>
    <n v="33"/>
    <n v="63"/>
    <n v="0.8571428571428571"/>
    <n v="19.642857142857142"/>
    <n v="0.6029411764705882"/>
    <n v="0.4"/>
    <m/>
    <n v="0.16144814090019571"/>
    <n v="290"/>
    <n v="0.6"/>
    <n v="0.8571428571428571"/>
    <m/>
    <m/>
    <m/>
    <m/>
    <m/>
    <n v="19.142857142857142"/>
    <m/>
    <m/>
    <n v="1"/>
    <m/>
    <m/>
    <m/>
    <m/>
    <m/>
    <n v="150"/>
    <n v="150"/>
    <s v="1 PG"/>
  </r>
  <r>
    <n v="897"/>
    <s v="VIETNAM"/>
    <x v="2"/>
    <x v="1"/>
    <x v="5"/>
    <x v="12"/>
    <x v="7"/>
    <x v="0"/>
    <x v="6"/>
    <x v="128"/>
    <x v="0"/>
    <n v="1000"/>
    <n v="320"/>
    <m/>
    <n v="267"/>
    <n v="96"/>
    <n v="3"/>
    <n v="35"/>
    <n v="63"/>
    <n v="2.8571428571428572"/>
    <n v="22.642857142857142"/>
    <n v="0.67105263157894735"/>
    <n v="0.4"/>
    <m/>
    <n v="0.18726591760299627"/>
    <n v="275"/>
    <n v="0.6"/>
    <n v="2.8571428571428572"/>
    <m/>
    <m/>
    <m/>
    <m/>
    <m/>
    <n v="22.142857142857142"/>
    <m/>
    <m/>
    <n v="1"/>
    <m/>
    <m/>
    <m/>
    <m/>
    <m/>
    <n v="150"/>
    <n v="150"/>
    <s v="1 PG"/>
  </r>
  <r>
    <n v="898"/>
    <s v="VIETNAM"/>
    <x v="2"/>
    <x v="1"/>
    <x v="5"/>
    <x v="12"/>
    <x v="7"/>
    <x v="0"/>
    <x v="6"/>
    <x v="129"/>
    <x v="0"/>
    <n v="1000"/>
    <n v="320"/>
    <m/>
    <n v="267"/>
    <n v="96"/>
    <n v="3"/>
    <n v="35"/>
    <n v="63"/>
    <n v="1.2857142857142858"/>
    <n v="29.571428571428573"/>
    <n v="0.81203007518796999"/>
    <n v="0.4"/>
    <m/>
    <n v="0.18726591760299627"/>
    <n v="287"/>
    <n v="0.6"/>
    <n v="1.2857142857142858"/>
    <m/>
    <m/>
    <m/>
    <m/>
    <m/>
    <n v="29.571428571428573"/>
    <m/>
    <m/>
    <m/>
    <m/>
    <m/>
    <m/>
    <m/>
    <m/>
    <n v="150"/>
    <n v="150"/>
    <s v="1 PG"/>
  </r>
  <r>
    <n v="899"/>
    <s v="VIETNAM"/>
    <x v="2"/>
    <x v="1"/>
    <x v="5"/>
    <x v="12"/>
    <x v="7"/>
    <x v="0"/>
    <x v="6"/>
    <x v="85"/>
    <x v="0"/>
    <n v="1000"/>
    <n v="320"/>
    <m/>
    <n v="368"/>
    <n v="96"/>
    <m/>
    <n v="60"/>
    <n v="63"/>
    <n v="0"/>
    <n v="48.714285714285715"/>
    <n v="0.81190476190476191"/>
    <n v="0.4"/>
    <m/>
    <n v="0.23291925465838512"/>
    <n v="372"/>
    <n v="0.6"/>
    <m/>
    <m/>
    <m/>
    <m/>
    <m/>
    <m/>
    <n v="48.714285714285715"/>
    <m/>
    <m/>
    <m/>
    <m/>
    <m/>
    <m/>
    <m/>
    <m/>
    <n v="150"/>
    <n v="150"/>
    <s v="2 PGs"/>
  </r>
  <r>
    <n v="900"/>
    <s v="VIETNAM"/>
    <x v="2"/>
    <x v="1"/>
    <x v="5"/>
    <x v="12"/>
    <x v="7"/>
    <x v="0"/>
    <x v="6"/>
    <x v="86"/>
    <x v="0"/>
    <n v="1000"/>
    <n v="320"/>
    <m/>
    <n v="384"/>
    <n v="96"/>
    <n v="3"/>
    <n v="73"/>
    <n v="63"/>
    <n v="0.9642857142857143"/>
    <n v="48.482142857142854"/>
    <n v="0.65061090225563911"/>
    <n v="0.4"/>
    <m/>
    <n v="0.27157738095238099"/>
    <n v="459"/>
    <n v="0.65"/>
    <n v="0.7142857142857143"/>
    <n v="1"/>
    <m/>
    <m/>
    <m/>
    <m/>
    <n v="47.857142857142854"/>
    <n v="1"/>
    <n v="1"/>
    <m/>
    <m/>
    <m/>
    <m/>
    <m/>
    <m/>
    <n v="150"/>
    <n v="150"/>
    <s v="2 PGs"/>
  </r>
  <r>
    <n v="901"/>
    <s v="VIETNAM"/>
    <x v="2"/>
    <x v="1"/>
    <x v="5"/>
    <x v="12"/>
    <x v="7"/>
    <x v="0"/>
    <x v="6"/>
    <x v="87"/>
    <x v="0"/>
    <n v="1000"/>
    <n v="320"/>
    <m/>
    <n v="430"/>
    <n v="96"/>
    <n v="4"/>
    <n v="57"/>
    <n v="63"/>
    <n v="1.7678571428571428"/>
    <n v="48.196428571428569"/>
    <n v="0.81908665105386413"/>
    <n v="0.4"/>
    <m/>
    <n v="0.18936877076411959"/>
    <n v="714"/>
    <n v="0.65"/>
    <n v="1.1428571428571428"/>
    <n v="1"/>
    <n v="1"/>
    <m/>
    <m/>
    <m/>
    <n v="46.571428571428569"/>
    <n v="3"/>
    <n v="1"/>
    <n v="1"/>
    <m/>
    <m/>
    <m/>
    <m/>
    <m/>
    <n v="150"/>
    <n v="150"/>
    <s v="2 PGs"/>
  </r>
  <r>
    <n v="902"/>
    <s v="VIETNAM"/>
    <x v="2"/>
    <x v="1"/>
    <x v="5"/>
    <x v="12"/>
    <x v="7"/>
    <x v="0"/>
    <x v="6"/>
    <x v="88"/>
    <x v="0"/>
    <n v="1000"/>
    <n v="320"/>
    <m/>
    <n v="728"/>
    <n v="96"/>
    <n v="11"/>
    <n v="105"/>
    <n v="63"/>
    <n v="12.857142857142858"/>
    <n v="75.571428571428569"/>
    <n v="0.76231527093596063"/>
    <n v="0.4"/>
    <m/>
    <n v="0.20604395604395606"/>
    <n v="703"/>
    <n v="0.7"/>
    <n v="6.8571428571428568"/>
    <m/>
    <m/>
    <n v="3"/>
    <n v="6"/>
    <m/>
    <n v="75.571428571428569"/>
    <m/>
    <m/>
    <m/>
    <m/>
    <m/>
    <m/>
    <m/>
    <m/>
    <n v="250"/>
    <n v="250"/>
    <s v="2 PGs"/>
  </r>
  <r>
    <n v="903"/>
    <s v="VIETNAM"/>
    <x v="2"/>
    <x v="1"/>
    <x v="5"/>
    <x v="12"/>
    <x v="7"/>
    <x v="0"/>
    <x v="6"/>
    <x v="89"/>
    <x v="0"/>
    <n v="1000"/>
    <n v="320"/>
    <m/>
    <n v="568"/>
    <n v="96"/>
    <n v="31"/>
    <n v="120"/>
    <n v="63"/>
    <n v="25.517857142857142"/>
    <n v="129.78571428571428"/>
    <n v="1.0285004730368967"/>
    <n v="0.4"/>
    <m/>
    <n v="0.30181086519114692"/>
    <n v="780"/>
    <n v="0.7"/>
    <n v="20.142857142857142"/>
    <n v="8"/>
    <n v="9"/>
    <m/>
    <m/>
    <m/>
    <n v="122.28571428571429"/>
    <n v="10"/>
    <m/>
    <n v="10"/>
    <m/>
    <m/>
    <m/>
    <m/>
    <m/>
    <n v="250"/>
    <n v="250"/>
    <s v="2 PGs"/>
  </r>
  <r>
    <n v="904"/>
    <s v="VIETNAM"/>
    <x v="2"/>
    <x v="1"/>
    <x v="5"/>
    <x v="12"/>
    <x v="7"/>
    <x v="0"/>
    <x v="6"/>
    <x v="90"/>
    <x v="0"/>
    <n v="1000"/>
    <n v="320"/>
    <m/>
    <n v="368"/>
    <n v="96"/>
    <n v="7"/>
    <n v="62"/>
    <n v="63"/>
    <n v="3"/>
    <n v="55.285714285714285"/>
    <n v="0.84472049689440998"/>
    <n v="0.4"/>
    <m/>
    <n v="0.24068322981366463"/>
    <n v="453"/>
    <n v="0.6"/>
    <n v="3"/>
    <m/>
    <m/>
    <m/>
    <m/>
    <m/>
    <n v="48.285714285714285"/>
    <n v="8"/>
    <m/>
    <n v="10"/>
    <m/>
    <m/>
    <m/>
    <m/>
    <m/>
    <n v="150"/>
    <n v="150"/>
    <s v="2 PGs"/>
  </r>
  <r>
    <n v="905"/>
    <s v="VIETNAM"/>
    <x v="2"/>
    <x v="1"/>
    <x v="5"/>
    <x v="12"/>
    <x v="7"/>
    <x v="0"/>
    <x v="6"/>
    <x v="130"/>
    <x v="0"/>
    <n v="1000"/>
    <n v="320"/>
    <m/>
    <n v="240"/>
    <n v="96"/>
    <n v="12"/>
    <n v="47"/>
    <n v="63"/>
    <n v="3.7678571428571428"/>
    <n v="28.517857142857142"/>
    <n v="0.54721549636803868"/>
    <n v="0.4"/>
    <m/>
    <n v="0.27976190476190477"/>
    <n v="208"/>
    <n v="0.6"/>
    <n v="3.1428571428571428"/>
    <n v="1"/>
    <n v="1"/>
    <m/>
    <m/>
    <m/>
    <n v="26.142857142857142"/>
    <n v="4"/>
    <n v="1"/>
    <n v="2"/>
    <m/>
    <m/>
    <m/>
    <m/>
    <m/>
    <n v="150"/>
    <n v="150"/>
    <s v="1 PG"/>
  </r>
  <r>
    <n v="906"/>
    <s v="VIETNAM"/>
    <x v="2"/>
    <x v="1"/>
    <x v="5"/>
    <x v="12"/>
    <x v="7"/>
    <x v="0"/>
    <x v="6"/>
    <x v="131"/>
    <x v="0"/>
    <n v="1000"/>
    <n v="320"/>
    <m/>
    <n v="384"/>
    <n v="96"/>
    <n v="5"/>
    <n v="44"/>
    <n v="63"/>
    <n v="4.1428571428571432"/>
    <n v="42.285714285714285"/>
    <n v="0.94752186588921283"/>
    <n v="0.4"/>
    <m/>
    <n v="0.16369047619047622"/>
    <n v="402"/>
    <n v="0.6"/>
    <n v="4.1428571428571432"/>
    <m/>
    <m/>
    <m/>
    <m/>
    <m/>
    <n v="42.285714285714285"/>
    <m/>
    <m/>
    <m/>
    <m/>
    <m/>
    <m/>
    <m/>
    <m/>
    <n v="150"/>
    <n v="150"/>
    <s v="1 PG"/>
  </r>
  <r>
    <n v="907"/>
    <s v="VIETNAM"/>
    <x v="2"/>
    <x v="1"/>
    <x v="5"/>
    <x v="12"/>
    <x v="7"/>
    <x v="0"/>
    <x v="6"/>
    <x v="92"/>
    <x v="0"/>
    <n v="1000"/>
    <n v="320"/>
    <m/>
    <n v="320"/>
    <n v="96"/>
    <n v="11"/>
    <n v="44"/>
    <n v="63"/>
    <n v="6.5"/>
    <n v="33.375"/>
    <n v="0.72499999999999998"/>
    <n v="0.4"/>
    <m/>
    <n v="0.19642857142857142"/>
    <n v="317"/>
    <n v="0.6"/>
    <n v="5"/>
    <m/>
    <m/>
    <n v="3"/>
    <m/>
    <m/>
    <n v="31"/>
    <n v="3"/>
    <n v="3"/>
    <n v="1"/>
    <m/>
    <m/>
    <m/>
    <m/>
    <m/>
    <n v="150"/>
    <n v="150"/>
    <s v="1 PG"/>
  </r>
  <r>
    <n v="908"/>
    <s v="VIETNAM"/>
    <x v="2"/>
    <x v="1"/>
    <x v="5"/>
    <x v="12"/>
    <x v="7"/>
    <x v="0"/>
    <x v="6"/>
    <x v="93"/>
    <x v="0"/>
    <n v="1000"/>
    <n v="320"/>
    <m/>
    <n v="198"/>
    <n v="96"/>
    <n v="9"/>
    <n v="31"/>
    <n v="63"/>
    <n v="8.3571428571428577"/>
    <n v="22.214285714285715"/>
    <n v="0.76428571428571435"/>
    <n v="0.4"/>
    <m/>
    <n v="0.22366522366522368"/>
    <n v="356"/>
    <n v="0.6"/>
    <n v="6.8571428571428568"/>
    <m/>
    <m/>
    <n v="3"/>
    <m/>
    <m/>
    <n v="21.714285714285715"/>
    <m/>
    <m/>
    <n v="1"/>
    <m/>
    <m/>
    <m/>
    <m/>
    <m/>
    <n v="150"/>
    <n v="150"/>
    <s v="1 PG"/>
  </r>
  <r>
    <n v="909"/>
    <s v="VIETNAM"/>
    <x v="2"/>
    <x v="1"/>
    <x v="5"/>
    <x v="12"/>
    <x v="7"/>
    <x v="0"/>
    <x v="6"/>
    <x v="94"/>
    <x v="0"/>
    <n v="1000"/>
    <n v="320"/>
    <m/>
    <n v="246"/>
    <n v="96"/>
    <n v="2"/>
    <n v="31"/>
    <n v="63"/>
    <n v="0.7142857142857143"/>
    <n v="25.107142857142858"/>
    <n v="0.78246753246753253"/>
    <n v="0.4"/>
    <m/>
    <n v="0.18002322880371663"/>
    <n v="256"/>
    <n v="0.6"/>
    <n v="0.7142857142857143"/>
    <m/>
    <m/>
    <m/>
    <m/>
    <m/>
    <n v="24.857142857142858"/>
    <n v="1"/>
    <m/>
    <m/>
    <m/>
    <m/>
    <m/>
    <m/>
    <m/>
    <n v="150"/>
    <n v="150"/>
    <s v="1 PG"/>
  </r>
  <r>
    <n v="910"/>
    <s v="VIETNAM"/>
    <x v="2"/>
    <x v="1"/>
    <x v="5"/>
    <x v="12"/>
    <x v="7"/>
    <x v="0"/>
    <x v="6"/>
    <x v="96"/>
    <x v="0"/>
    <n v="1000"/>
    <n v="320"/>
    <m/>
    <n v="242"/>
    <n v="96"/>
    <m/>
    <n v="42"/>
    <n v="63"/>
    <n v="0"/>
    <n v="36.428571428571431"/>
    <n v="0.86734693877551028"/>
    <n v="0.4"/>
    <m/>
    <n v="0.2479338842975207"/>
    <n v="231"/>
    <n v="0.6"/>
    <m/>
    <m/>
    <m/>
    <m/>
    <m/>
    <m/>
    <n v="36.428571428571431"/>
    <m/>
    <m/>
    <m/>
    <m/>
    <m/>
    <m/>
    <m/>
    <m/>
    <n v="150"/>
    <n v="150"/>
    <s v="1 PG"/>
  </r>
  <r>
    <n v="911"/>
    <s v="VIETNAM"/>
    <x v="2"/>
    <x v="1"/>
    <x v="5"/>
    <x v="12"/>
    <x v="7"/>
    <x v="0"/>
    <x v="6"/>
    <x v="99"/>
    <x v="0"/>
    <n v="1000"/>
    <n v="320"/>
    <m/>
    <n v="248"/>
    <n v="96"/>
    <n v="6"/>
    <n v="35"/>
    <n v="63"/>
    <n v="2.4285714285714284"/>
    <n v="28"/>
    <n v="0.74216027874564461"/>
    <n v="0.4"/>
    <m/>
    <n v="0.20161290322580647"/>
    <n v="280"/>
    <n v="0.6"/>
    <n v="2.4285714285714284"/>
    <m/>
    <m/>
    <m/>
    <m/>
    <m/>
    <n v="28"/>
    <m/>
    <m/>
    <m/>
    <m/>
    <m/>
    <m/>
    <m/>
    <m/>
    <n v="150"/>
    <n v="150"/>
    <s v="1 PG"/>
  </r>
  <r>
    <n v="912"/>
    <s v="VIETNAM"/>
    <x v="2"/>
    <x v="1"/>
    <x v="5"/>
    <x v="12"/>
    <x v="7"/>
    <x v="0"/>
    <x v="6"/>
    <x v="101"/>
    <x v="0"/>
    <n v="1000"/>
    <n v="320"/>
    <m/>
    <n v="224"/>
    <n v="96"/>
    <n v="4"/>
    <n v="22"/>
    <n v="63"/>
    <n v="1.75"/>
    <n v="22.053571428571427"/>
    <n v="0.91552197802197799"/>
    <n v="0.4"/>
    <m/>
    <n v="0.14030612244897961"/>
    <n v="220"/>
    <n v="0.6"/>
    <n v="1"/>
    <n v="1"/>
    <m/>
    <n v="1"/>
    <m/>
    <m/>
    <n v="21.428571428571427"/>
    <n v="1"/>
    <n v="1"/>
    <m/>
    <m/>
    <m/>
    <m/>
    <m/>
    <m/>
    <n v="150"/>
    <n v="150"/>
    <s v="1 PG"/>
  </r>
  <r>
    <n v="913"/>
    <s v="VIETNAM"/>
    <x v="2"/>
    <x v="1"/>
    <x v="5"/>
    <x v="12"/>
    <x v="7"/>
    <x v="0"/>
    <x v="6"/>
    <x v="132"/>
    <x v="0"/>
    <n v="1000"/>
    <n v="320"/>
    <m/>
    <n v="240"/>
    <n v="96"/>
    <n v="8"/>
    <n v="50"/>
    <n v="63"/>
    <n v="3.25"/>
    <n v="35.410714285714285"/>
    <n v="0.66656403940886699"/>
    <n v="0.4"/>
    <m/>
    <n v="0.29761904761904762"/>
    <n v="274"/>
    <n v="0.6"/>
    <n v="2"/>
    <n v="3"/>
    <m/>
    <n v="1"/>
    <m/>
    <m/>
    <n v="32.285714285714285"/>
    <n v="1"/>
    <n v="1"/>
    <n v="5"/>
    <m/>
    <m/>
    <m/>
    <m/>
    <m/>
    <n v="150"/>
    <n v="150"/>
    <s v="1 PG"/>
  </r>
  <r>
    <n v="914"/>
    <s v="VIETNAM"/>
    <x v="2"/>
    <x v="1"/>
    <x v="5"/>
    <x v="12"/>
    <x v="7"/>
    <x v="0"/>
    <x v="6"/>
    <x v="134"/>
    <x v="0"/>
    <n v="1000"/>
    <n v="320"/>
    <m/>
    <n v="244"/>
    <n v="96"/>
    <m/>
    <n v="37"/>
    <n v="63"/>
    <n v="0"/>
    <n v="25.714285714285715"/>
    <n v="0.69498069498069504"/>
    <n v="0.4"/>
    <m/>
    <n v="0.21662763466042156"/>
    <n v="262"/>
    <n v="0.6"/>
    <m/>
    <m/>
    <m/>
    <m/>
    <m/>
    <m/>
    <n v="25.714285714285715"/>
    <m/>
    <m/>
    <m/>
    <m/>
    <m/>
    <m/>
    <m/>
    <m/>
    <n v="150"/>
    <n v="150"/>
    <s v="1 PG"/>
  </r>
  <r>
    <n v="915"/>
    <s v="VIETNAM"/>
    <x v="2"/>
    <x v="1"/>
    <x v="5"/>
    <x v="12"/>
    <x v="7"/>
    <x v="0"/>
    <x v="6"/>
    <x v="103"/>
    <x v="0"/>
    <n v="1000"/>
    <n v="320"/>
    <m/>
    <n v="336"/>
    <n v="96"/>
    <n v="4"/>
    <n v="44"/>
    <n v="63"/>
    <n v="1.5714285714285714"/>
    <n v="38.75"/>
    <n v="0.84002976190476186"/>
    <n v="0.4"/>
    <m/>
    <n v="0.1870748299319728"/>
    <n v="301"/>
    <n v="0.6"/>
    <n v="1.5714285714285714"/>
    <m/>
    <m/>
    <m/>
    <m/>
    <m/>
    <n v="31"/>
    <n v="10"/>
    <n v="6"/>
    <n v="6"/>
    <m/>
    <m/>
    <m/>
    <m/>
    <m/>
    <n v="150"/>
    <n v="150"/>
    <s v="1 PG"/>
  </r>
  <r>
    <n v="916"/>
    <s v="VIETNAM"/>
    <x v="2"/>
    <x v="1"/>
    <x v="5"/>
    <x v="12"/>
    <x v="9"/>
    <x v="1"/>
    <x v="6"/>
    <x v="185"/>
    <x v="2"/>
    <n v="1000"/>
    <n v="129.6"/>
    <m/>
    <n v="176"/>
    <n v="11"/>
    <n v="5"/>
    <n v="28"/>
    <n v="8.4"/>
    <n v="2.8571428571428572"/>
    <n v="19.714285714285715"/>
    <n v="0.68398268398268403"/>
    <n v="0.4"/>
    <m/>
    <n v="0.22727272727272729"/>
    <n v="178"/>
    <n v="0.55000000000000004"/>
    <n v="2.8571428571428572"/>
    <m/>
    <m/>
    <m/>
    <m/>
    <m/>
    <n v="15.714285714285714"/>
    <n v="2"/>
    <m/>
    <n v="7"/>
    <m/>
    <m/>
    <m/>
    <m/>
    <m/>
    <n v="100"/>
    <n v="100"/>
    <s v="1 PG"/>
  </r>
  <r>
    <n v="917"/>
    <s v="VIETNAM"/>
    <x v="2"/>
    <x v="1"/>
    <x v="5"/>
    <x v="12"/>
    <x v="9"/>
    <x v="1"/>
    <x v="6"/>
    <x v="186"/>
    <x v="2"/>
    <n v="1000"/>
    <n v="129.6"/>
    <m/>
    <n v="64"/>
    <n v="11"/>
    <m/>
    <n v="8"/>
    <n v="8.4"/>
    <n v="0"/>
    <n v="7.4285714285714288"/>
    <n v="0.9285714285714286"/>
    <n v="0.4"/>
    <m/>
    <n v="0.17857142857142858"/>
    <n v="67"/>
    <n v="0.55000000000000004"/>
    <m/>
    <m/>
    <m/>
    <m/>
    <m/>
    <m/>
    <n v="7.4285714285714288"/>
    <m/>
    <m/>
    <m/>
    <m/>
    <m/>
    <m/>
    <m/>
    <m/>
    <n v="100"/>
    <n v="100"/>
    <s v="1 PG"/>
  </r>
  <r>
    <n v="918"/>
    <s v="VIETNAM"/>
    <x v="2"/>
    <x v="1"/>
    <x v="5"/>
    <x v="12"/>
    <x v="9"/>
    <x v="1"/>
    <x v="6"/>
    <x v="187"/>
    <x v="2"/>
    <n v="1000"/>
    <n v="129.6"/>
    <m/>
    <n v="160"/>
    <n v="11"/>
    <n v="2"/>
    <n v="13"/>
    <n v="8.4"/>
    <n v="2.5"/>
    <n v="5.375"/>
    <n v="0.52500000000000002"/>
    <n v="0.4"/>
    <m/>
    <n v="0.11607142857142858"/>
    <n v="169"/>
    <n v="0.55000000000000004"/>
    <m/>
    <m/>
    <m/>
    <n v="2"/>
    <n v="2"/>
    <m/>
    <m/>
    <n v="8"/>
    <n v="9"/>
    <m/>
    <m/>
    <m/>
    <m/>
    <m/>
    <m/>
    <n v="100"/>
    <n v="100"/>
    <s v="1 PG"/>
  </r>
  <r>
    <n v="919"/>
    <s v="VIETNAM"/>
    <x v="2"/>
    <x v="1"/>
    <x v="5"/>
    <x v="12"/>
    <x v="9"/>
    <x v="1"/>
    <x v="6"/>
    <x v="188"/>
    <x v="2"/>
    <n v="1000"/>
    <n v="129.6"/>
    <m/>
    <n v="128"/>
    <n v="11"/>
    <m/>
    <n v="14"/>
    <n v="8.4"/>
    <n v="0"/>
    <n v="9.1428571428571423"/>
    <n v="0.65306122448979587"/>
    <n v="0.4"/>
    <m/>
    <n v="0.15625"/>
    <n v="130"/>
    <n v="0.55000000000000004"/>
    <m/>
    <m/>
    <m/>
    <m/>
    <m/>
    <m/>
    <n v="9.1428571428571423"/>
    <m/>
    <m/>
    <m/>
    <m/>
    <m/>
    <m/>
    <m/>
    <m/>
    <n v="100"/>
    <n v="100"/>
    <s v="1 PG"/>
  </r>
  <r>
    <n v="920"/>
    <s v="VIETNAM"/>
    <x v="2"/>
    <x v="1"/>
    <x v="5"/>
    <x v="12"/>
    <x v="9"/>
    <x v="1"/>
    <x v="6"/>
    <x v="189"/>
    <x v="2"/>
    <n v="1000"/>
    <n v="129.6"/>
    <m/>
    <n v="144"/>
    <n v="11"/>
    <n v="8"/>
    <n v="27"/>
    <n v="8.4"/>
    <n v="3.6428571428571428"/>
    <n v="16.357142857142858"/>
    <n v="0.5714285714285714"/>
    <n v="0.4"/>
    <m/>
    <n v="0.26785714285714285"/>
    <n v="203"/>
    <n v="0.55000000000000004"/>
    <n v="3.1428571428571428"/>
    <m/>
    <m/>
    <n v="1"/>
    <m/>
    <m/>
    <n v="15.857142857142858"/>
    <n v="2"/>
    <m/>
    <m/>
    <m/>
    <m/>
    <m/>
    <m/>
    <m/>
    <n v="100"/>
    <n v="100"/>
    <s v="1 PG"/>
  </r>
  <r>
    <n v="921"/>
    <s v="VIETNAM"/>
    <x v="2"/>
    <x v="1"/>
    <x v="5"/>
    <x v="12"/>
    <x v="9"/>
    <x v="1"/>
    <x v="6"/>
    <x v="190"/>
    <x v="2"/>
    <n v="1000"/>
    <n v="129.6"/>
    <m/>
    <n v="144"/>
    <n v="11"/>
    <n v="10"/>
    <n v="33"/>
    <n v="8.4"/>
    <n v="4.1428571428571423"/>
    <n v="16.821428571428569"/>
    <n v="0.4875415282392026"/>
    <n v="0.4"/>
    <m/>
    <n v="0.32738095238095238"/>
    <n v="186"/>
    <n v="0.55000000000000004"/>
    <n v="3.1428571428571428"/>
    <n v="2"/>
    <m/>
    <n v="1"/>
    <m/>
    <m/>
    <n v="15.571428571428571"/>
    <n v="1"/>
    <m/>
    <n v="2"/>
    <m/>
    <m/>
    <m/>
    <m/>
    <m/>
    <n v="100"/>
    <n v="100"/>
    <s v="1 PG"/>
  </r>
  <r>
    <n v="922"/>
    <s v="VIETNAM"/>
    <x v="2"/>
    <x v="1"/>
    <x v="5"/>
    <x v="12"/>
    <x v="9"/>
    <x v="1"/>
    <x v="6"/>
    <x v="191"/>
    <x v="2"/>
    <n v="1000"/>
    <n v="129.6"/>
    <m/>
    <n v="160"/>
    <n v="11"/>
    <n v="10"/>
    <n v="31"/>
    <n v="8.4"/>
    <n v="5.0714285714285712"/>
    <n v="20.928571428571427"/>
    <n v="0.63414634146341464"/>
    <n v="0.4"/>
    <m/>
    <n v="0.2767857142857143"/>
    <n v="204"/>
    <n v="0.55000000000000004"/>
    <n v="4.5714285714285712"/>
    <n v="2"/>
    <m/>
    <m/>
    <m/>
    <m/>
    <n v="19.428571428571427"/>
    <m/>
    <m/>
    <n v="3"/>
    <m/>
    <m/>
    <m/>
    <m/>
    <m/>
    <n v="100"/>
    <n v="100"/>
    <s v="1 PG"/>
  </r>
  <r>
    <n v="923"/>
    <s v="VIETNAM"/>
    <x v="2"/>
    <x v="1"/>
    <x v="5"/>
    <x v="12"/>
    <x v="4"/>
    <x v="0"/>
    <x v="9"/>
    <x v="124"/>
    <x v="0"/>
    <n v="1000"/>
    <n v="320"/>
    <m/>
    <n v="248"/>
    <n v="96"/>
    <n v="11"/>
    <n v="42"/>
    <n v="63"/>
    <n v="5.7857142857142856"/>
    <n v="21.410714285714285"/>
    <n v="0.51314016172506738"/>
    <n v="0.4"/>
    <m/>
    <n v="0.24193548387096775"/>
    <n v="268"/>
    <n v="0.6"/>
    <n v="5.2857142857142856"/>
    <m/>
    <m/>
    <n v="1"/>
    <m/>
    <m/>
    <n v="20.285714285714285"/>
    <n v="1"/>
    <n v="1"/>
    <n v="1"/>
    <m/>
    <m/>
    <m/>
    <m/>
    <m/>
    <n v="150"/>
    <n v="150"/>
    <s v="1 PG"/>
  </r>
  <r>
    <n v="924"/>
    <s v="VIETNAM"/>
    <x v="2"/>
    <x v="1"/>
    <x v="5"/>
    <x v="12"/>
    <x v="7"/>
    <x v="0"/>
    <x v="9"/>
    <x v="104"/>
    <x v="0"/>
    <n v="1000"/>
    <n v="320"/>
    <m/>
    <n v="258"/>
    <n v="96"/>
    <n v="18"/>
    <n v="47"/>
    <n v="63"/>
    <n v="3.2142857142857144"/>
    <n v="35.5"/>
    <n v="0.5956043956043956"/>
    <n v="0.4"/>
    <m/>
    <n v="0.26024363233665559"/>
    <n v="460"/>
    <n v="0.6"/>
    <n v="1.7142857142857142"/>
    <n v="6"/>
    <m/>
    <m/>
    <m/>
    <m/>
    <n v="32"/>
    <n v="6"/>
    <m/>
    <n v="4"/>
    <m/>
    <m/>
    <m/>
    <m/>
    <m/>
    <n v="150"/>
    <n v="150"/>
    <s v="1 PG"/>
  </r>
  <r>
    <n v="925"/>
    <s v="VIETNAM"/>
    <x v="2"/>
    <x v="1"/>
    <x v="5"/>
    <x v="12"/>
    <x v="7"/>
    <x v="0"/>
    <x v="9"/>
    <x v="105"/>
    <x v="0"/>
    <n v="1000"/>
    <n v="320"/>
    <m/>
    <n v="284"/>
    <n v="96"/>
    <m/>
    <n v="46"/>
    <n v="63"/>
    <n v="0"/>
    <n v="38.785714285714285"/>
    <n v="0.84316770186335399"/>
    <n v="0.4"/>
    <m/>
    <n v="0.23138832997987929"/>
    <n v="426"/>
    <n v="0.6"/>
    <m/>
    <m/>
    <m/>
    <m/>
    <m/>
    <m/>
    <n v="37.285714285714285"/>
    <n v="4"/>
    <m/>
    <n v="1"/>
    <m/>
    <m/>
    <m/>
    <m/>
    <m/>
    <n v="150"/>
    <n v="150"/>
    <s v="1 PG"/>
  </r>
  <r>
    <n v="926"/>
    <s v="VIETNAM"/>
    <x v="0"/>
    <x v="1"/>
    <x v="6"/>
    <x v="13"/>
    <x v="3"/>
    <x v="0"/>
    <x v="0"/>
    <x v="10"/>
    <x v="1"/>
    <n v="2700"/>
    <n v="648"/>
    <m/>
    <n v="672"/>
    <n v="194.4"/>
    <n v="23"/>
    <n v="90"/>
    <n v="128.4"/>
    <n v="15.583333333333332"/>
    <n v="74.833333333333329"/>
    <n v="0.80014749262536866"/>
    <n v="0.4"/>
    <m/>
    <n v="0.24022108843537415"/>
    <n v="772"/>
    <n v="0.8"/>
    <n v="14.333333333333332"/>
    <n v="3"/>
    <m/>
    <n v="1"/>
    <m/>
    <m/>
    <n v="72.333333333333329"/>
    <n v="4"/>
    <m/>
    <n v="3"/>
    <m/>
    <m/>
    <m/>
    <m/>
    <m/>
    <n v="150"/>
    <n v="150"/>
    <s v="2 PGs"/>
  </r>
  <r>
    <n v="927"/>
    <s v="VIETNAM"/>
    <x v="0"/>
    <x v="1"/>
    <x v="6"/>
    <x v="13"/>
    <x v="3"/>
    <x v="0"/>
    <x v="0"/>
    <x v="32"/>
    <x v="1"/>
    <n v="2700"/>
    <n v="648"/>
    <m/>
    <n v="536"/>
    <n v="194.4"/>
    <n v="25"/>
    <n v="64"/>
    <n v="128.4"/>
    <n v="22.083333333333336"/>
    <n v="59.583333333333329"/>
    <n v="0.91760299625468156"/>
    <n v="0.4"/>
    <m/>
    <n v="0.23720682302771856"/>
    <n v="610"/>
    <n v="0.8"/>
    <n v="19.833333333333336"/>
    <n v="1"/>
    <m/>
    <n v="4"/>
    <m/>
    <m/>
    <n v="50.833333333333329"/>
    <n v="1"/>
    <m/>
    <n v="17"/>
    <m/>
    <m/>
    <m/>
    <m/>
    <m/>
    <n v="150"/>
    <n v="150"/>
    <s v="2 PGs"/>
  </r>
  <r>
    <n v="928"/>
    <s v="VIETNAM"/>
    <x v="0"/>
    <x v="1"/>
    <x v="6"/>
    <x v="13"/>
    <x v="3"/>
    <x v="0"/>
    <x v="1"/>
    <x v="11"/>
    <x v="1"/>
    <n v="2700"/>
    <n v="648"/>
    <m/>
    <n v="896"/>
    <n v="194.4"/>
    <n v="46"/>
    <n v="74"/>
    <n v="128.4"/>
    <n v="26.333333333333336"/>
    <n v="58.666666666666664"/>
    <n v="0.70833333333333337"/>
    <n v="0.4"/>
    <m/>
    <n v="0.19132653061224492"/>
    <n v="910"/>
    <n v="0.75"/>
    <n v="13.833333333333334"/>
    <m/>
    <m/>
    <n v="25"/>
    <m/>
    <m/>
    <n v="32.166666666666664"/>
    <m/>
    <m/>
    <n v="53"/>
    <m/>
    <m/>
    <m/>
    <m/>
    <m/>
    <n v="150"/>
    <n v="150"/>
    <s v="2 PGs"/>
  </r>
  <r>
    <n v="929"/>
    <s v="VIETNAM"/>
    <x v="0"/>
    <x v="1"/>
    <x v="6"/>
    <x v="13"/>
    <x v="0"/>
    <x v="0"/>
    <x v="1"/>
    <x v="17"/>
    <x v="0"/>
    <n v="1200"/>
    <n v="384"/>
    <m/>
    <n v="544"/>
    <n v="115.19999999999999"/>
    <n v="18"/>
    <n v="30"/>
    <n v="76.2"/>
    <n v="13.833333333333332"/>
    <n v="25.833333333333336"/>
    <n v="0.82638888888888895"/>
    <n v="0.4"/>
    <m/>
    <n v="0.12605042016806725"/>
    <n v="743"/>
    <n v="0.65"/>
    <n v="10.833333333333332"/>
    <m/>
    <m/>
    <n v="6"/>
    <m/>
    <m/>
    <n v="22.333333333333336"/>
    <m/>
    <m/>
    <n v="7"/>
    <m/>
    <m/>
    <m/>
    <m/>
    <m/>
    <n v="100"/>
    <n v="100"/>
    <s v="1 PG"/>
  </r>
  <r>
    <n v="930"/>
    <s v="VIETNAM"/>
    <x v="0"/>
    <x v="1"/>
    <x v="6"/>
    <x v="13"/>
    <x v="0"/>
    <x v="0"/>
    <x v="1"/>
    <x v="4"/>
    <x v="0"/>
    <n v="1200"/>
    <n v="384"/>
    <m/>
    <n v="192"/>
    <n v="115.19999999999999"/>
    <n v="8"/>
    <n v="17"/>
    <n v="76.2"/>
    <n v="6.083333333333333"/>
    <n v="10.666666666666668"/>
    <n v="0.67"/>
    <n v="0.4"/>
    <m/>
    <n v="0.18601190476190479"/>
    <n v="326"/>
    <n v="0.7"/>
    <n v="4.333333333333333"/>
    <n v="3"/>
    <m/>
    <n v="2"/>
    <m/>
    <m/>
    <n v="6.666666666666667"/>
    <m/>
    <m/>
    <n v="8"/>
    <m/>
    <m/>
    <m/>
    <m/>
    <m/>
    <n v="100"/>
    <n v="100"/>
    <s v="1 PG"/>
  </r>
  <r>
    <n v="931"/>
    <s v="VIETNAM"/>
    <x v="0"/>
    <x v="1"/>
    <x v="6"/>
    <x v="13"/>
    <x v="0"/>
    <x v="0"/>
    <x v="4"/>
    <x v="18"/>
    <x v="0"/>
    <n v="1200"/>
    <n v="384"/>
    <m/>
    <n v="320"/>
    <n v="115.19999999999999"/>
    <n v="23"/>
    <n v="40"/>
    <n v="76.2"/>
    <n v="5.189054726368159"/>
    <n v="45.916666666666671"/>
    <n v="0.81120192687356873"/>
    <n v="0.4"/>
    <m/>
    <n v="0.28125"/>
    <n v="408"/>
    <n v="0.75"/>
    <n v="4.689054726368159"/>
    <n v="2"/>
    <m/>
    <m/>
    <m/>
    <m/>
    <n v="44.666666666666671"/>
    <n v="1"/>
    <m/>
    <n v="2"/>
    <m/>
    <m/>
    <m/>
    <m/>
    <m/>
    <n v="100"/>
    <n v="100"/>
    <s v="1 PG"/>
  </r>
  <r>
    <n v="932"/>
    <s v="VIETNAM"/>
    <x v="0"/>
    <x v="1"/>
    <x v="6"/>
    <x v="13"/>
    <x v="0"/>
    <x v="0"/>
    <x v="4"/>
    <x v="19"/>
    <x v="0"/>
    <n v="1200"/>
    <n v="384"/>
    <m/>
    <n v="272"/>
    <n v="115.19999999999999"/>
    <n v="16"/>
    <n v="70"/>
    <n v="76.2"/>
    <n v="12.166666666666666"/>
    <n v="50.166666666666671"/>
    <n v="0.72480620155038766"/>
    <n v="0.4"/>
    <m/>
    <n v="0.45168067226890762"/>
    <n v="287"/>
    <n v="0.7"/>
    <n v="10.666666666666666"/>
    <n v="2"/>
    <m/>
    <n v="2"/>
    <m/>
    <m/>
    <n v="48.666666666666671"/>
    <n v="2"/>
    <m/>
    <n v="2"/>
    <m/>
    <m/>
    <m/>
    <m/>
    <m/>
    <n v="80"/>
    <n v="80"/>
    <s v="1 PG"/>
  </r>
  <r>
    <n v="933"/>
    <s v="VIETNAM"/>
    <x v="0"/>
    <x v="1"/>
    <x v="6"/>
    <x v="13"/>
    <x v="0"/>
    <x v="0"/>
    <x v="2"/>
    <x v="5"/>
    <x v="0"/>
    <n v="1200"/>
    <n v="384"/>
    <m/>
    <n v="384"/>
    <n v="115.19999999999999"/>
    <n v="21"/>
    <n v="60"/>
    <n v="76.2"/>
    <n v="13.833333333333332"/>
    <n v="32.25"/>
    <n v="0.56893004115226331"/>
    <n v="0.4"/>
    <m/>
    <n v="0.30133928571428575"/>
    <n v="523"/>
    <n v="0.7"/>
    <n v="13.333333333333332"/>
    <m/>
    <m/>
    <n v="1"/>
    <m/>
    <m/>
    <n v="29"/>
    <n v="10"/>
    <n v="2"/>
    <m/>
    <m/>
    <m/>
    <m/>
    <m/>
    <m/>
    <n v="80"/>
    <n v="80"/>
    <s v="1 PG"/>
  </r>
  <r>
    <n v="934"/>
    <s v="VIETNAM"/>
    <x v="0"/>
    <x v="1"/>
    <x v="6"/>
    <x v="13"/>
    <x v="4"/>
    <x v="0"/>
    <x v="0"/>
    <x v="33"/>
    <x v="0"/>
    <n v="1000"/>
    <n v="320"/>
    <m/>
    <n v="208"/>
    <n v="96"/>
    <n v="15"/>
    <n v="33"/>
    <n v="63.599999999999994"/>
    <n v="5.5"/>
    <n v="13.333333333333332"/>
    <n v="0.3923611111111111"/>
    <n v="0.4"/>
    <m/>
    <n v="0.32967032967032966"/>
    <n v="198"/>
    <n v="0.65"/>
    <m/>
    <n v="4"/>
    <m/>
    <n v="9"/>
    <m/>
    <m/>
    <n v="1.3333333333333333"/>
    <n v="10"/>
    <m/>
    <n v="19"/>
    <m/>
    <m/>
    <m/>
    <m/>
    <m/>
    <n v="100"/>
    <n v="100"/>
    <s v="1 PG"/>
  </r>
  <r>
    <n v="935"/>
    <s v="VIETNAM"/>
    <x v="0"/>
    <x v="1"/>
    <x v="6"/>
    <x v="13"/>
    <x v="4"/>
    <x v="0"/>
    <x v="0"/>
    <x v="34"/>
    <x v="0"/>
    <n v="1000"/>
    <n v="320"/>
    <m/>
    <n v="208"/>
    <n v="96"/>
    <m/>
    <n v="24"/>
    <n v="63.599999999999994"/>
    <n v="0"/>
    <n v="11.333333333333334"/>
    <n v="0.47222222222222227"/>
    <n v="0.4"/>
    <m/>
    <n v="0.16483516483516483"/>
    <n v="168"/>
    <n v="0.65"/>
    <m/>
    <m/>
    <m/>
    <m/>
    <m/>
    <m/>
    <n v="11.333333333333334"/>
    <m/>
    <m/>
    <m/>
    <m/>
    <m/>
    <m/>
    <m/>
    <m/>
    <n v="100"/>
    <n v="100"/>
    <s v="1 PG"/>
  </r>
  <r>
    <n v="936"/>
    <s v="VIETNAM"/>
    <x v="0"/>
    <x v="1"/>
    <x v="6"/>
    <x v="13"/>
    <x v="4"/>
    <x v="0"/>
    <x v="0"/>
    <x v="35"/>
    <x v="0"/>
    <n v="1000"/>
    <n v="320"/>
    <m/>
    <n v="256"/>
    <n v="96"/>
    <m/>
    <n v="28"/>
    <n v="63.599999999999994"/>
    <n v="0"/>
    <n v="16.25"/>
    <n v="0.5803571428571429"/>
    <n v="0.4"/>
    <m/>
    <n v="0.15625"/>
    <n v="189"/>
    <n v="0.7"/>
    <m/>
    <m/>
    <m/>
    <m/>
    <m/>
    <m/>
    <n v="15"/>
    <n v="3"/>
    <m/>
    <n v="1"/>
    <m/>
    <m/>
    <m/>
    <m/>
    <m/>
    <n v="100"/>
    <n v="100"/>
    <s v="1 PG"/>
  </r>
  <r>
    <n v="937"/>
    <s v="VIETNAM"/>
    <x v="0"/>
    <x v="1"/>
    <x v="6"/>
    <x v="13"/>
    <x v="4"/>
    <x v="0"/>
    <x v="0"/>
    <x v="36"/>
    <x v="0"/>
    <n v="1000"/>
    <n v="320"/>
    <m/>
    <n v="272"/>
    <n v="96"/>
    <n v="2"/>
    <n v="23"/>
    <n v="63.599999999999994"/>
    <n v="1.1666666666666667"/>
    <n v="18.25"/>
    <n v="0.77666666666666673"/>
    <n v="0.4"/>
    <m/>
    <n v="0.13130252100840337"/>
    <n v="256"/>
    <n v="0.65"/>
    <n v="1.1666666666666667"/>
    <m/>
    <m/>
    <m/>
    <m/>
    <m/>
    <n v="15.5"/>
    <n v="5"/>
    <m/>
    <n v="3"/>
    <m/>
    <m/>
    <m/>
    <m/>
    <m/>
    <n v="100"/>
    <n v="100"/>
    <s v="1 PG"/>
  </r>
  <r>
    <n v="938"/>
    <s v="VIETNAM"/>
    <x v="0"/>
    <x v="1"/>
    <x v="6"/>
    <x v="13"/>
    <x v="4"/>
    <x v="0"/>
    <x v="0"/>
    <x v="107"/>
    <x v="0"/>
    <n v="1000"/>
    <n v="320"/>
    <m/>
    <n v="208"/>
    <n v="96"/>
    <n v="5"/>
    <n v="12"/>
    <n v="63.599999999999994"/>
    <n v="3.8333333333333335"/>
    <n v="2"/>
    <n v="0.34313725490196084"/>
    <n v="0.4"/>
    <m/>
    <n v="0.11675824175824176"/>
    <n v="267"/>
    <n v="0.65"/>
    <n v="3.8333333333333335"/>
    <m/>
    <m/>
    <m/>
    <m/>
    <m/>
    <n v="2"/>
    <m/>
    <m/>
    <m/>
    <m/>
    <m/>
    <m/>
    <m/>
    <m/>
    <n v="100"/>
    <n v="100"/>
    <s v="1 PG"/>
  </r>
  <r>
    <n v="939"/>
    <s v="VIETNAM"/>
    <x v="0"/>
    <x v="1"/>
    <x v="6"/>
    <x v="13"/>
    <x v="4"/>
    <x v="0"/>
    <x v="0"/>
    <x v="108"/>
    <x v="0"/>
    <n v="1000"/>
    <n v="320"/>
    <m/>
    <n v="208"/>
    <n v="96"/>
    <n v="2"/>
    <n v="16"/>
    <n v="63.599999999999994"/>
    <n v="1.1666666666666667"/>
    <n v="12.416666666666668"/>
    <n v="0.75462962962962965"/>
    <n v="0.4"/>
    <m/>
    <n v="0.12362637362637363"/>
    <n v="345"/>
    <n v="0.65"/>
    <n v="1.1666666666666667"/>
    <m/>
    <m/>
    <m/>
    <m/>
    <m/>
    <n v="10.666666666666668"/>
    <n v="1"/>
    <m/>
    <n v="3"/>
    <m/>
    <m/>
    <m/>
    <m/>
    <m/>
    <n v="80"/>
    <n v="80"/>
    <s v="1 PG"/>
  </r>
  <r>
    <n v="940"/>
    <s v="VIETNAM"/>
    <x v="0"/>
    <x v="1"/>
    <x v="6"/>
    <x v="13"/>
    <x v="4"/>
    <x v="0"/>
    <x v="0"/>
    <x v="109"/>
    <x v="0"/>
    <n v="1000"/>
    <n v="320"/>
    <m/>
    <n v="288"/>
    <n v="96"/>
    <n v="10"/>
    <n v="20"/>
    <n v="63.599999999999994"/>
    <n v="4.3333333333333339"/>
    <n v="13.583333333333332"/>
    <n v="0.5972222222222221"/>
    <n v="0.4"/>
    <m/>
    <n v="0.14880952380952381"/>
    <n v="321"/>
    <n v="0.65"/>
    <n v="2.3333333333333335"/>
    <m/>
    <m/>
    <n v="4"/>
    <m/>
    <m/>
    <n v="6.833333333333333"/>
    <n v="1"/>
    <m/>
    <n v="13"/>
    <m/>
    <m/>
    <m/>
    <m/>
    <m/>
    <n v="80"/>
    <n v="80"/>
    <s v="1 PG"/>
  </r>
  <r>
    <n v="941"/>
    <s v="VIETNAM"/>
    <x v="0"/>
    <x v="1"/>
    <x v="6"/>
    <x v="13"/>
    <x v="4"/>
    <x v="0"/>
    <x v="0"/>
    <x v="110"/>
    <x v="0"/>
    <n v="1000"/>
    <n v="320"/>
    <m/>
    <n v="160"/>
    <n v="96"/>
    <n v="10"/>
    <n v="25"/>
    <n v="63.599999999999994"/>
    <n v="4.166666666666667"/>
    <n v="12.333333333333334"/>
    <n v="0.47142857142857142"/>
    <n v="0.4"/>
    <m/>
    <n v="0.3125"/>
    <n v="280"/>
    <n v="0.65"/>
    <n v="3.666666666666667"/>
    <m/>
    <m/>
    <n v="1"/>
    <m/>
    <m/>
    <n v="9.3333333333333339"/>
    <n v="4"/>
    <m/>
    <n v="4"/>
    <m/>
    <m/>
    <m/>
    <m/>
    <m/>
    <n v="80"/>
    <n v="80"/>
    <s v="1 PG"/>
  </r>
  <r>
    <n v="942"/>
    <s v="VIETNAM"/>
    <x v="0"/>
    <x v="1"/>
    <x v="6"/>
    <x v="13"/>
    <x v="5"/>
    <x v="0"/>
    <x v="0"/>
    <x v="42"/>
    <x v="1"/>
    <n v="1500"/>
    <n v="480"/>
    <m/>
    <n v="408"/>
    <n v="144"/>
    <n v="12"/>
    <n v="44"/>
    <n v="94.8"/>
    <n v="4.833333333333333"/>
    <n v="33.416666666666664"/>
    <n v="0.6830357142857143"/>
    <n v="0.4"/>
    <m/>
    <n v="0.19607843137254904"/>
    <n v="434"/>
    <n v="0.7"/>
    <n v="1.8333333333333333"/>
    <m/>
    <m/>
    <n v="6"/>
    <m/>
    <m/>
    <n v="26.166666666666664"/>
    <n v="5"/>
    <m/>
    <n v="12"/>
    <m/>
    <m/>
    <m/>
    <m/>
    <m/>
    <n v="100"/>
    <n v="100"/>
    <s v="2 PGs"/>
  </r>
  <r>
    <n v="943"/>
    <s v="VIETNAM"/>
    <x v="0"/>
    <x v="1"/>
    <x v="6"/>
    <x v="13"/>
    <x v="5"/>
    <x v="0"/>
    <x v="0"/>
    <x v="43"/>
    <x v="1"/>
    <n v="1500"/>
    <n v="480"/>
    <m/>
    <n v="388"/>
    <n v="144"/>
    <n v="3"/>
    <n v="24"/>
    <n v="94.8"/>
    <n v="0.25"/>
    <n v="17.166666666666668"/>
    <n v="0.64506172839506182"/>
    <n v="0.4"/>
    <m/>
    <n v="9.9410898379970553E-2"/>
    <n v="489"/>
    <n v="0.7"/>
    <m/>
    <n v="1"/>
    <m/>
    <m/>
    <m/>
    <m/>
    <n v="15.166666666666668"/>
    <n v="4"/>
    <m/>
    <n v="2"/>
    <m/>
    <m/>
    <m/>
    <m/>
    <m/>
    <n v="100"/>
    <n v="100"/>
    <s v="2 PGs"/>
  </r>
  <r>
    <n v="944"/>
    <s v="VIETNAM"/>
    <x v="0"/>
    <x v="1"/>
    <x v="6"/>
    <x v="13"/>
    <x v="5"/>
    <x v="0"/>
    <x v="0"/>
    <x v="44"/>
    <x v="1"/>
    <n v="1500"/>
    <n v="480"/>
    <m/>
    <n v="528"/>
    <n v="144"/>
    <n v="9"/>
    <n v="23"/>
    <n v="94.8"/>
    <n v="7.5833333333333339"/>
    <n v="15.666666666666668"/>
    <n v="0.7265625"/>
    <n v="0.4"/>
    <m/>
    <n v="8.658008658008659E-2"/>
    <n v="712"/>
    <n v="0.65"/>
    <n v="4.3333333333333339"/>
    <n v="5"/>
    <m/>
    <n v="4"/>
    <m/>
    <m/>
    <n v="12.666666666666668"/>
    <n v="2"/>
    <m/>
    <n v="5"/>
    <m/>
    <m/>
    <m/>
    <m/>
    <m/>
    <n v="100"/>
    <n v="100"/>
    <s v="2 PGs"/>
  </r>
  <r>
    <n v="945"/>
    <s v="VIETNAM"/>
    <x v="0"/>
    <x v="1"/>
    <x v="6"/>
    <x v="13"/>
    <x v="5"/>
    <x v="0"/>
    <x v="0"/>
    <x v="45"/>
    <x v="1"/>
    <n v="1500"/>
    <n v="480"/>
    <m/>
    <n v="288"/>
    <n v="144"/>
    <n v="9"/>
    <n v="45"/>
    <n v="94.8"/>
    <n v="3.625"/>
    <n v="15.25"/>
    <n v="0.34953703703703703"/>
    <n v="0.4"/>
    <m/>
    <n v="0.26785714285714285"/>
    <n v="331"/>
    <n v="0.7"/>
    <m/>
    <m/>
    <n v="7"/>
    <n v="2"/>
    <m/>
    <m/>
    <m/>
    <n v="13"/>
    <n v="28"/>
    <n v="3"/>
    <m/>
    <m/>
    <m/>
    <m/>
    <m/>
    <n v="100"/>
    <n v="100"/>
    <s v="2 PGs"/>
  </r>
  <r>
    <n v="946"/>
    <s v="VIETNAM"/>
    <x v="0"/>
    <x v="1"/>
    <x v="6"/>
    <x v="13"/>
    <x v="1"/>
    <x v="0"/>
    <x v="0"/>
    <x v="7"/>
    <x v="1"/>
    <n v="4200"/>
    <n v="1008"/>
    <m/>
    <n v="976"/>
    <n v="302.39999999999998"/>
    <n v="33"/>
    <n v="84"/>
    <n v="199.79999999999998"/>
    <n v="26.916666666666664"/>
    <n v="80.666666666666671"/>
    <n v="0.91951566951566954"/>
    <n v="0.4"/>
    <m/>
    <n v="0.17125292740046841"/>
    <n v="1098"/>
    <n v="0.7"/>
    <n v="25.666666666666664"/>
    <n v="1"/>
    <m/>
    <n v="2"/>
    <m/>
    <m/>
    <n v="70.666666666666671"/>
    <n v="8"/>
    <m/>
    <n v="16"/>
    <m/>
    <m/>
    <m/>
    <m/>
    <m/>
    <n v="150"/>
    <n v="150"/>
    <s v="2 PGs"/>
  </r>
  <r>
    <n v="947"/>
    <s v="VIETNAM"/>
    <x v="0"/>
    <x v="1"/>
    <x v="6"/>
    <x v="13"/>
    <x v="2"/>
    <x v="0"/>
    <x v="0"/>
    <x v="20"/>
    <x v="1"/>
    <n v="1200"/>
    <n v="480"/>
    <m/>
    <n v="288"/>
    <n v="115.19999999999999"/>
    <n v="23"/>
    <n v="64"/>
    <n v="76.2"/>
    <n v="19.333333333333336"/>
    <n v="42.833333333333329"/>
    <n v="0.71455938697318"/>
    <n v="0.4"/>
    <m/>
    <n v="0.43154761904761907"/>
    <n v="755"/>
    <n v="0.75"/>
    <n v="17.333333333333336"/>
    <m/>
    <m/>
    <n v="4"/>
    <m/>
    <m/>
    <n v="24.833333333333332"/>
    <n v="2"/>
    <m/>
    <n v="35"/>
    <m/>
    <m/>
    <m/>
    <m/>
    <m/>
    <n v="100"/>
    <n v="100"/>
    <s v="2 PGs"/>
  </r>
  <r>
    <n v="948"/>
    <s v="VIETNAM"/>
    <x v="0"/>
    <x v="1"/>
    <x v="6"/>
    <x v="13"/>
    <x v="2"/>
    <x v="0"/>
    <x v="0"/>
    <x v="8"/>
    <x v="1"/>
    <n v="1200"/>
    <n v="480"/>
    <m/>
    <n v="480"/>
    <n v="115.19999999999999"/>
    <n v="33"/>
    <n v="43"/>
    <n v="76.2"/>
    <n v="29.666666666666664"/>
    <n v="38.666666666666664"/>
    <n v="0.89912280701754377"/>
    <n v="0.4"/>
    <m/>
    <n v="0.22619047619047619"/>
    <n v="432"/>
    <n v="0.75"/>
    <n v="27.666666666666664"/>
    <m/>
    <m/>
    <n v="4"/>
    <m/>
    <m/>
    <n v="29.166666666666664"/>
    <n v="4"/>
    <m/>
    <n v="17"/>
    <m/>
    <m/>
    <m/>
    <m/>
    <m/>
    <n v="100"/>
    <n v="100"/>
    <s v="2 PGs"/>
  </r>
  <r>
    <n v="949"/>
    <s v="VIETNAM"/>
    <x v="0"/>
    <x v="1"/>
    <x v="6"/>
    <x v="13"/>
    <x v="2"/>
    <x v="0"/>
    <x v="0"/>
    <x v="21"/>
    <x v="1"/>
    <n v="1200"/>
    <n v="480"/>
    <m/>
    <n v="272"/>
    <n v="115.19999999999999"/>
    <n v="10"/>
    <n v="33"/>
    <n v="76.2"/>
    <n v="5.3333333333333339"/>
    <n v="23.666666666666668"/>
    <n v="0.67441860465116277"/>
    <n v="0.4"/>
    <m/>
    <n v="0.22584033613445381"/>
    <n v="300"/>
    <n v="0.75"/>
    <n v="2.3333333333333335"/>
    <m/>
    <m/>
    <n v="6"/>
    <m/>
    <m/>
    <n v="18.666666666666668"/>
    <m/>
    <m/>
    <n v="10"/>
    <m/>
    <m/>
    <m/>
    <m/>
    <m/>
    <n v="100"/>
    <n v="100"/>
    <s v="2 PGs"/>
  </r>
  <r>
    <n v="950"/>
    <s v="VIETNAM"/>
    <x v="0"/>
    <x v="1"/>
    <x v="6"/>
    <x v="13"/>
    <x v="2"/>
    <x v="0"/>
    <x v="0"/>
    <x v="22"/>
    <x v="1"/>
    <n v="1200"/>
    <n v="480"/>
    <m/>
    <n v="356"/>
    <n v="115.19999999999999"/>
    <n v="4"/>
    <n v="23"/>
    <n v="76.2"/>
    <n v="2.1666666666666665"/>
    <n v="12.833333333333332"/>
    <n v="0.55555555555555547"/>
    <n v="0.4"/>
    <m/>
    <n v="0.10834670947030497"/>
    <n v="213"/>
    <n v="0.7"/>
    <n v="2.1666666666666665"/>
    <m/>
    <m/>
    <m/>
    <m/>
    <m/>
    <n v="5.333333333333333"/>
    <m/>
    <m/>
    <n v="15"/>
    <m/>
    <m/>
    <m/>
    <m/>
    <m/>
    <n v="100"/>
    <n v="100"/>
    <s v="2 PGs"/>
  </r>
  <r>
    <n v="951"/>
    <s v="VIETNAM"/>
    <x v="0"/>
    <x v="1"/>
    <x v="6"/>
    <x v="13"/>
    <x v="7"/>
    <x v="0"/>
    <x v="0"/>
    <x v="54"/>
    <x v="0"/>
    <n v="1000"/>
    <n v="320"/>
    <m/>
    <n v="496"/>
    <n v="96"/>
    <n v="19"/>
    <n v="40"/>
    <n v="76.2"/>
    <n v="8"/>
    <n v="26.25"/>
    <n v="0.58050847457627119"/>
    <n v="0.4"/>
    <m/>
    <n v="0.16993087557603687"/>
    <n v="523"/>
    <n v="0.8"/>
    <n v="6"/>
    <m/>
    <m/>
    <n v="4"/>
    <m/>
    <m/>
    <n v="24"/>
    <n v="1"/>
    <m/>
    <n v="4"/>
    <m/>
    <m/>
    <m/>
    <m/>
    <m/>
    <n v="100"/>
    <n v="100"/>
    <s v="2 PGs"/>
  </r>
  <r>
    <n v="952"/>
    <s v="VIETNAM"/>
    <x v="0"/>
    <x v="1"/>
    <x v="6"/>
    <x v="13"/>
    <x v="7"/>
    <x v="0"/>
    <x v="0"/>
    <x v="58"/>
    <x v="0"/>
    <n v="1000"/>
    <n v="320"/>
    <m/>
    <n v="256"/>
    <n v="96"/>
    <n v="12"/>
    <n v="32"/>
    <n v="63.599999999999994"/>
    <n v="11.583333333333332"/>
    <n v="19.333333333333336"/>
    <n v="0.70265151515151514"/>
    <n v="0.4"/>
    <m/>
    <n v="0.2455357142857143"/>
    <n v="308"/>
    <n v="0.65"/>
    <n v="11.333333333333332"/>
    <n v="1"/>
    <m/>
    <m/>
    <m/>
    <m/>
    <n v="17.333333333333336"/>
    <n v="4"/>
    <m/>
    <n v="2"/>
    <m/>
    <m/>
    <m/>
    <m/>
    <m/>
    <n v="100"/>
    <n v="100"/>
    <s v="2 PGs"/>
  </r>
  <r>
    <n v="953"/>
    <s v="VIETNAM"/>
    <x v="0"/>
    <x v="1"/>
    <x v="6"/>
    <x v="13"/>
    <x v="7"/>
    <x v="0"/>
    <x v="4"/>
    <x v="60"/>
    <x v="0"/>
    <n v="1000"/>
    <n v="320"/>
    <m/>
    <n v="208"/>
    <n v="96"/>
    <m/>
    <n v="31"/>
    <n v="63.599999999999994"/>
    <n v="0"/>
    <n v="22.25"/>
    <n v="0.717741935483871"/>
    <n v="0.4"/>
    <m/>
    <n v="0.21291208791208793"/>
    <n v="245"/>
    <n v="0.65"/>
    <m/>
    <m/>
    <m/>
    <m/>
    <m/>
    <m/>
    <n v="21.5"/>
    <n v="1"/>
    <m/>
    <n v="1"/>
    <m/>
    <m/>
    <m/>
    <m/>
    <m/>
    <n v="100"/>
    <n v="100"/>
    <s v="1 PG"/>
  </r>
  <r>
    <n v="954"/>
    <s v="VIETNAM"/>
    <x v="0"/>
    <x v="1"/>
    <x v="6"/>
    <x v="13"/>
    <x v="6"/>
    <x v="0"/>
    <x v="0"/>
    <x v="46"/>
    <x v="1"/>
    <n v="1250"/>
    <n v="320"/>
    <m/>
    <n v="288"/>
    <n v="79.2"/>
    <n v="12"/>
    <n v="48"/>
    <n v="105.60000000000001"/>
    <n v="12"/>
    <n v="45.333333333333329"/>
    <n v="0.95555555555555549"/>
    <n v="0.4"/>
    <m/>
    <n v="0.29761904761904762"/>
    <n v="348"/>
    <n v="0.65"/>
    <n v="12"/>
    <m/>
    <m/>
    <m/>
    <m/>
    <m/>
    <n v="45.333333333333329"/>
    <m/>
    <m/>
    <m/>
    <m/>
    <m/>
    <m/>
    <m/>
    <m/>
    <n v="100"/>
    <n v="100"/>
    <s v="2 PGs"/>
  </r>
  <r>
    <n v="955"/>
    <s v="VIETNAM"/>
    <x v="0"/>
    <x v="1"/>
    <x v="6"/>
    <x v="13"/>
    <x v="6"/>
    <x v="0"/>
    <x v="0"/>
    <x v="47"/>
    <x v="1"/>
    <n v="1250"/>
    <n v="320"/>
    <m/>
    <n v="192"/>
    <n v="79.2"/>
    <n v="4"/>
    <n v="14"/>
    <n v="105.60000000000001"/>
    <n v="2.666666666666667"/>
    <n v="10.583333333333334"/>
    <n v="0.73611111111111116"/>
    <n v="0.4"/>
    <m/>
    <n v="0.13392857142857145"/>
    <n v="167"/>
    <n v="0.65"/>
    <n v="2.666666666666667"/>
    <m/>
    <m/>
    <m/>
    <m/>
    <m/>
    <n v="9.3333333333333339"/>
    <n v="1"/>
    <m/>
    <n v="2"/>
    <m/>
    <m/>
    <m/>
    <m/>
    <m/>
    <n v="100"/>
    <n v="100"/>
    <s v="2 PGs"/>
  </r>
  <r>
    <n v="956"/>
    <s v="VIETNAM"/>
    <x v="0"/>
    <x v="1"/>
    <x v="6"/>
    <x v="13"/>
    <x v="6"/>
    <x v="0"/>
    <x v="0"/>
    <x v="48"/>
    <x v="1"/>
    <n v="1250"/>
    <n v="320"/>
    <m/>
    <n v="240"/>
    <n v="79.2"/>
    <n v="8"/>
    <n v="73"/>
    <n v="105.60000000000001"/>
    <n v="4"/>
    <n v="41.375"/>
    <n v="0.56018518518518523"/>
    <n v="0.4"/>
    <m/>
    <n v="0.48214285714285715"/>
    <n v="199"/>
    <n v="0.65"/>
    <n v="3.5"/>
    <m/>
    <m/>
    <n v="1"/>
    <m/>
    <m/>
    <n v="25"/>
    <m/>
    <n v="15"/>
    <n v="18"/>
    <n v="1"/>
    <n v="1"/>
    <m/>
    <m/>
    <m/>
    <n v="100"/>
    <n v="100"/>
    <s v="1 PG"/>
  </r>
  <r>
    <n v="957"/>
    <s v="VIETNAM"/>
    <x v="0"/>
    <x v="1"/>
    <x v="6"/>
    <x v="13"/>
    <x v="6"/>
    <x v="0"/>
    <x v="1"/>
    <x v="49"/>
    <x v="1"/>
    <n v="1250"/>
    <n v="320"/>
    <m/>
    <n v="256"/>
    <n v="79.2"/>
    <m/>
    <n v="22"/>
    <n v="105.60000000000001"/>
    <n v="0"/>
    <n v="13.5"/>
    <n v="0.61363636363636365"/>
    <n v="0.4"/>
    <m/>
    <n v="0.12276785714285715"/>
    <n v="307"/>
    <n v="0.65"/>
    <m/>
    <m/>
    <m/>
    <m/>
    <m/>
    <m/>
    <n v="13.5"/>
    <m/>
    <m/>
    <m/>
    <m/>
    <m/>
    <m/>
    <m/>
    <m/>
    <n v="100"/>
    <n v="100"/>
    <s v="1 PG"/>
  </r>
  <r>
    <n v="958"/>
    <s v="VIETNAM"/>
    <x v="0"/>
    <x v="1"/>
    <x v="6"/>
    <x v="13"/>
    <x v="6"/>
    <x v="0"/>
    <x v="4"/>
    <x v="50"/>
    <x v="1"/>
    <n v="1250"/>
    <n v="320"/>
    <m/>
    <n v="256"/>
    <n v="79.2"/>
    <n v="2"/>
    <n v="32"/>
    <n v="105.60000000000001"/>
    <n v="1"/>
    <n v="20.333333333333336"/>
    <n v="0.62745098039215697"/>
    <n v="0.4"/>
    <m/>
    <n v="0.18973214285714288"/>
    <n v="307"/>
    <n v="0.65"/>
    <m/>
    <m/>
    <m/>
    <n v="2"/>
    <m/>
    <m/>
    <n v="18.333333333333336"/>
    <m/>
    <m/>
    <n v="4"/>
    <m/>
    <m/>
    <m/>
    <m/>
    <m/>
    <n v="100"/>
    <n v="100"/>
    <s v="1 PG"/>
  </r>
  <r>
    <n v="959"/>
    <s v="VIETNAM"/>
    <x v="0"/>
    <x v="1"/>
    <x v="6"/>
    <x v="13"/>
    <x v="9"/>
    <x v="1"/>
    <x v="0"/>
    <x v="192"/>
    <x v="2"/>
    <n v="180"/>
    <n v="129.6"/>
    <m/>
    <n v="80"/>
    <n v="22.8"/>
    <n v="1"/>
    <n v="3"/>
    <n v="8.4"/>
    <n v="0.5"/>
    <n v="0.16666666666666666"/>
    <n v="0.16666666666666666"/>
    <n v="0.24"/>
    <m/>
    <n v="7.1428571428571425E-2"/>
    <n v="89"/>
    <n v="0.65"/>
    <n v="0.5"/>
    <m/>
    <m/>
    <m/>
    <m/>
    <m/>
    <n v="0.16666666666666666"/>
    <m/>
    <m/>
    <m/>
    <m/>
    <m/>
    <m/>
    <m/>
    <m/>
    <n v="40"/>
    <n v="40"/>
    <s v="1 PG"/>
  </r>
  <r>
    <n v="960"/>
    <s v="VIETNAM"/>
    <x v="0"/>
    <x v="1"/>
    <x v="6"/>
    <x v="13"/>
    <x v="9"/>
    <x v="1"/>
    <x v="0"/>
    <x v="193"/>
    <x v="2"/>
    <n v="180"/>
    <n v="129.6"/>
    <m/>
    <n v="208"/>
    <n v="22.8"/>
    <n v="8"/>
    <n v="11"/>
    <n v="8.4"/>
    <n v="4.166666666666667"/>
    <n v="7.6666666666666661"/>
    <n v="0.62280701754385959"/>
    <n v="0.24"/>
    <m/>
    <n v="0.1304945054945055"/>
    <n v="132"/>
    <n v="0.7"/>
    <n v="4.166666666666667"/>
    <m/>
    <m/>
    <m/>
    <m/>
    <m/>
    <n v="7.6666666666666661"/>
    <m/>
    <m/>
    <m/>
    <m/>
    <m/>
    <m/>
    <m/>
    <m/>
    <n v="40"/>
    <n v="40"/>
    <s v="1 PG"/>
  </r>
  <r>
    <n v="961"/>
    <s v="VIETNAM"/>
    <x v="0"/>
    <x v="1"/>
    <x v="6"/>
    <x v="13"/>
    <x v="9"/>
    <x v="1"/>
    <x v="0"/>
    <x v="194"/>
    <x v="2"/>
    <n v="180"/>
    <n v="129.6"/>
    <m/>
    <n v="96"/>
    <n v="22.8"/>
    <m/>
    <n v="5"/>
    <n v="8.4"/>
    <n v="0"/>
    <n v="1.5"/>
    <n v="0.3"/>
    <n v="0.24"/>
    <m/>
    <n v="7.4404761904761918E-2"/>
    <n v="120"/>
    <n v="0.75"/>
    <m/>
    <m/>
    <m/>
    <m/>
    <m/>
    <m/>
    <n v="1"/>
    <m/>
    <m/>
    <n v="1"/>
    <m/>
    <m/>
    <m/>
    <m/>
    <m/>
    <n v="40"/>
    <n v="40"/>
    <s v="1 PG"/>
  </r>
  <r>
    <n v="962"/>
    <s v="VIETNAM"/>
    <x v="0"/>
    <x v="1"/>
    <x v="6"/>
    <x v="13"/>
    <x v="9"/>
    <x v="1"/>
    <x v="0"/>
    <x v="195"/>
    <x v="2"/>
    <n v="180"/>
    <n v="129.6"/>
    <m/>
    <n v="80"/>
    <n v="22.8"/>
    <n v="1"/>
    <n v="18"/>
    <n v="8.4"/>
    <n v="0.33333333333333331"/>
    <n v="8.1666666666666679"/>
    <n v="0.44736842105263169"/>
    <n v="0.24"/>
    <m/>
    <n v="0.3392857142857143"/>
    <n v="87"/>
    <n v="0.65"/>
    <n v="0.33333333333333331"/>
    <m/>
    <m/>
    <m/>
    <m/>
    <m/>
    <n v="8.1666666666666679"/>
    <m/>
    <m/>
    <m/>
    <m/>
    <m/>
    <m/>
    <m/>
    <m/>
    <n v="40"/>
    <n v="40"/>
    <s v="1 PG"/>
  </r>
  <r>
    <n v="963"/>
    <s v="VIETNAM"/>
    <x v="0"/>
    <x v="1"/>
    <x v="6"/>
    <x v="13"/>
    <x v="9"/>
    <x v="1"/>
    <x v="0"/>
    <x v="196"/>
    <x v="2"/>
    <n v="180"/>
    <n v="129.6"/>
    <m/>
    <n v="192"/>
    <n v="22.8"/>
    <n v="3"/>
    <n v="8"/>
    <n v="8.4"/>
    <n v="2.333333333333333"/>
    <n v="4"/>
    <n v="0.57575757575757569"/>
    <n v="0.24"/>
    <m/>
    <n v="8.184523809523811E-2"/>
    <n v="88"/>
    <n v="0.65"/>
    <n v="2.333333333333333"/>
    <m/>
    <m/>
    <m/>
    <m/>
    <m/>
    <n v="4"/>
    <m/>
    <m/>
    <m/>
    <m/>
    <m/>
    <m/>
    <m/>
    <m/>
    <n v="40"/>
    <n v="40"/>
    <s v="1 PG"/>
  </r>
  <r>
    <n v="964"/>
    <s v="VIETNAM"/>
    <x v="0"/>
    <x v="1"/>
    <x v="6"/>
    <x v="13"/>
    <x v="9"/>
    <x v="1"/>
    <x v="0"/>
    <x v="197"/>
    <x v="2"/>
    <n v="180"/>
    <n v="129.6"/>
    <m/>
    <n v="144"/>
    <n v="22.8"/>
    <m/>
    <n v="12"/>
    <n v="8.4"/>
    <n v="0"/>
    <n v="6.3333333333333339"/>
    <n v="0.52777777777777779"/>
    <n v="0.24"/>
    <m/>
    <n v="0.11904761904761905"/>
    <n v="167"/>
    <n v="0.7"/>
    <m/>
    <m/>
    <m/>
    <m/>
    <m/>
    <m/>
    <n v="5.8333333333333339"/>
    <m/>
    <m/>
    <n v="1"/>
    <m/>
    <m/>
    <m/>
    <m/>
    <m/>
    <n v="40"/>
    <n v="40"/>
    <s v="1 PG"/>
  </r>
  <r>
    <n v="965"/>
    <s v="VIETNAM"/>
    <x v="0"/>
    <x v="1"/>
    <x v="6"/>
    <x v="13"/>
    <x v="9"/>
    <x v="1"/>
    <x v="0"/>
    <x v="198"/>
    <x v="2"/>
    <n v="180"/>
    <n v="129.6"/>
    <m/>
    <n v="96"/>
    <n v="22.8"/>
    <n v="5"/>
    <n v="14"/>
    <n v="8.4"/>
    <n v="2.4166666666666665"/>
    <n v="5.416666666666667"/>
    <n v="0.41228070175438597"/>
    <n v="0.24"/>
    <m/>
    <n v="0.28273809523809529"/>
    <n v="160"/>
    <n v="0.65"/>
    <n v="2.1666666666666665"/>
    <n v="1"/>
    <m/>
    <m/>
    <m/>
    <m/>
    <n v="4.666666666666667"/>
    <n v="1"/>
    <m/>
    <n v="1"/>
    <m/>
    <m/>
    <m/>
    <m/>
    <m/>
    <n v="40"/>
    <n v="40"/>
    <s v="1 PG"/>
  </r>
  <r>
    <n v="966"/>
    <s v="VIETNAM"/>
    <x v="0"/>
    <x v="1"/>
    <x v="6"/>
    <x v="13"/>
    <x v="10"/>
    <x v="1"/>
    <x v="0"/>
    <x v="181"/>
    <x v="2"/>
    <n v="288"/>
    <n v="162"/>
    <m/>
    <n v="180"/>
    <n v="34.56"/>
    <n v="5"/>
    <n v="15"/>
    <n v="15"/>
    <n v="1.6666666666666665"/>
    <n v="6.8333333333333339"/>
    <n v="0.42499999999999999"/>
    <n v="0.24"/>
    <m/>
    <n v="0.15873015873015875"/>
    <n v="188"/>
    <n v="0.65"/>
    <n v="1.6666666666666665"/>
    <m/>
    <m/>
    <m/>
    <m/>
    <m/>
    <n v="6.8333333333333339"/>
    <m/>
    <m/>
    <m/>
    <m/>
    <m/>
    <m/>
    <m/>
    <m/>
    <n v="40"/>
    <n v="40"/>
    <s v="1 PG"/>
  </r>
  <r>
    <n v="967"/>
    <s v="VIETNAM"/>
    <x v="1"/>
    <x v="1"/>
    <x v="6"/>
    <x v="13"/>
    <x v="0"/>
    <x v="1"/>
    <x v="8"/>
    <x v="114"/>
    <x v="0"/>
    <n v="1200"/>
    <n v="384"/>
    <m/>
    <n v="304"/>
    <n v="69"/>
    <m/>
    <n v="27"/>
    <n v="25.2"/>
    <n v="0"/>
    <n v="31"/>
    <n v="1.1481481481481481"/>
    <n v="0.24"/>
    <m/>
    <n v="0.12687969924812031"/>
    <n v="235"/>
    <n v="0.75"/>
    <m/>
    <m/>
    <m/>
    <m/>
    <m/>
    <m/>
    <n v="29.5"/>
    <m/>
    <m/>
    <n v="3"/>
    <m/>
    <m/>
    <m/>
    <m/>
    <m/>
    <n v="80"/>
    <n v="80"/>
    <s v="1 PG"/>
  </r>
  <r>
    <n v="968"/>
    <s v="VIETNAM"/>
    <x v="1"/>
    <x v="1"/>
    <x v="6"/>
    <x v="13"/>
    <x v="0"/>
    <x v="1"/>
    <x v="18"/>
    <x v="115"/>
    <x v="0"/>
    <n v="1200"/>
    <n v="384"/>
    <m/>
    <n v="370"/>
    <n v="69"/>
    <n v="7"/>
    <n v="20"/>
    <n v="25.2"/>
    <n v="5.5"/>
    <n v="12.625"/>
    <n v="0.67129629629629628"/>
    <n v="0.24"/>
    <m/>
    <n v="0.10424710424710425"/>
    <n v="431"/>
    <n v="0.65"/>
    <n v="5.5"/>
    <m/>
    <m/>
    <m/>
    <m/>
    <m/>
    <n v="10"/>
    <n v="3"/>
    <n v="1"/>
    <n v="3"/>
    <m/>
    <m/>
    <m/>
    <m/>
    <m/>
    <n v="80"/>
    <n v="80"/>
    <s v="1 PG"/>
  </r>
  <r>
    <n v="969"/>
    <s v="VIETNAM"/>
    <x v="1"/>
    <x v="1"/>
    <x v="6"/>
    <x v="13"/>
    <x v="0"/>
    <x v="1"/>
    <x v="29"/>
    <x v="199"/>
    <x v="0"/>
    <n v="1200"/>
    <n v="384"/>
    <m/>
    <n v="384"/>
    <n v="69"/>
    <n v="17"/>
    <n v="15"/>
    <n v="25.2"/>
    <n v="14.5"/>
    <n v="14.833333333333334"/>
    <n v="0.91666666666666674"/>
    <n v="0.24"/>
    <m/>
    <n v="0.11904761904761907"/>
    <n v="392"/>
    <n v="0.8"/>
    <n v="14"/>
    <m/>
    <m/>
    <n v="1"/>
    <m/>
    <m/>
    <n v="14.333333333333334"/>
    <m/>
    <m/>
    <n v="1"/>
    <m/>
    <m/>
    <m/>
    <m/>
    <m/>
    <n v="80"/>
    <n v="80"/>
    <s v="1 PG"/>
  </r>
  <r>
    <n v="970"/>
    <s v="VIETNAM"/>
    <x v="1"/>
    <x v="1"/>
    <x v="6"/>
    <x v="13"/>
    <x v="0"/>
    <x v="1"/>
    <x v="19"/>
    <x v="116"/>
    <x v="0"/>
    <n v="1200"/>
    <n v="384"/>
    <m/>
    <n v="384"/>
    <n v="69"/>
    <n v="7"/>
    <n v="39"/>
    <n v="25.2"/>
    <n v="6.25"/>
    <n v="13.916666666666666"/>
    <n v="0.43840579710144922"/>
    <n v="0.24"/>
    <m/>
    <n v="0.17113095238095241"/>
    <n v="410"/>
    <n v="0.65"/>
    <n v="5.5"/>
    <n v="1"/>
    <m/>
    <n v="1"/>
    <m/>
    <m/>
    <n v="8.1666666666666661"/>
    <n v="7"/>
    <m/>
    <n v="8"/>
    <m/>
    <m/>
    <m/>
    <m/>
    <m/>
    <n v="80"/>
    <n v="80"/>
    <s v="1 PG"/>
  </r>
  <r>
    <n v="971"/>
    <s v="VIETNAM"/>
    <x v="1"/>
    <x v="1"/>
    <x v="6"/>
    <x v="13"/>
    <x v="4"/>
    <x v="0"/>
    <x v="5"/>
    <x v="117"/>
    <x v="0"/>
    <n v="1000"/>
    <n v="320"/>
    <m/>
    <n v="256"/>
    <n v="57.599999999999994"/>
    <m/>
    <n v="49"/>
    <n v="21"/>
    <n v="0"/>
    <n v="25"/>
    <n v="0.51020408163265307"/>
    <n v="0.24"/>
    <m/>
    <n v="0.2734375"/>
    <n v="295"/>
    <n v="0.65"/>
    <m/>
    <m/>
    <m/>
    <m/>
    <m/>
    <m/>
    <n v="25"/>
    <m/>
    <m/>
    <m/>
    <m/>
    <m/>
    <m/>
    <m/>
    <m/>
    <n v="80"/>
    <n v="80"/>
    <s v="1 PG"/>
  </r>
  <r>
    <n v="972"/>
    <s v="VIETNAM"/>
    <x v="1"/>
    <x v="1"/>
    <x v="6"/>
    <x v="13"/>
    <x v="2"/>
    <x v="0"/>
    <x v="5"/>
    <x v="23"/>
    <x v="1"/>
    <n v="1200"/>
    <n v="384"/>
    <m/>
    <n v="384"/>
    <n v="115.19999999999999"/>
    <n v="11"/>
    <n v="67"/>
    <n v="26.4"/>
    <n v="12"/>
    <n v="31.166666666666668"/>
    <n v="0.55341880341880345"/>
    <n v="0.4"/>
    <m/>
    <n v="0.29017857142857145"/>
    <n v="438"/>
    <n v="0.7"/>
    <n v="6"/>
    <m/>
    <m/>
    <n v="12"/>
    <m/>
    <m/>
    <n v="6.166666666666667"/>
    <m/>
    <m/>
    <n v="50"/>
    <m/>
    <m/>
    <m/>
    <m/>
    <m/>
    <n v="100"/>
    <n v="100"/>
    <s v="2 PGs"/>
  </r>
  <r>
    <n v="973"/>
    <s v="VIETNAM"/>
    <x v="1"/>
    <x v="1"/>
    <x v="6"/>
    <x v="13"/>
    <x v="7"/>
    <x v="0"/>
    <x v="5"/>
    <x v="120"/>
    <x v="0"/>
    <n v="1000"/>
    <n v="320"/>
    <m/>
    <n v="288"/>
    <n v="96"/>
    <n v="10"/>
    <n v="50"/>
    <n v="76.2"/>
    <n v="8.6666666666666661"/>
    <n v="31.083333333333332"/>
    <n v="0.66249999999999998"/>
    <n v="0.4"/>
    <m/>
    <n v="0.29761904761904762"/>
    <n v="509"/>
    <n v="0.65"/>
    <n v="8.6666666666666661"/>
    <m/>
    <m/>
    <m/>
    <m/>
    <m/>
    <n v="29.333333333333332"/>
    <n v="3"/>
    <m/>
    <n v="2"/>
    <m/>
    <m/>
    <m/>
    <m/>
    <m/>
    <n v="100"/>
    <n v="100"/>
    <s v="2 PGs"/>
  </r>
  <r>
    <n v="974"/>
    <s v="VIETNAM"/>
    <x v="1"/>
    <x v="1"/>
    <x v="6"/>
    <x v="13"/>
    <x v="7"/>
    <x v="0"/>
    <x v="7"/>
    <x v="63"/>
    <x v="0"/>
    <n v="1000"/>
    <n v="320"/>
    <m/>
    <n v="368"/>
    <n v="96"/>
    <m/>
    <n v="46"/>
    <n v="76.2"/>
    <n v="0"/>
    <n v="27"/>
    <n v="0.58695652173913049"/>
    <n v="0.4"/>
    <m/>
    <n v="0.1785714285714286"/>
    <n v="557"/>
    <n v="0.65"/>
    <m/>
    <m/>
    <m/>
    <m/>
    <m/>
    <m/>
    <n v="25"/>
    <m/>
    <m/>
    <n v="4"/>
    <m/>
    <m/>
    <m/>
    <m/>
    <m/>
    <n v="100"/>
    <n v="100"/>
    <s v="1 PG"/>
  </r>
  <r>
    <n v="975"/>
    <s v="VIETNAM"/>
    <x v="1"/>
    <x v="1"/>
    <x v="6"/>
    <x v="13"/>
    <x v="7"/>
    <x v="1"/>
    <x v="8"/>
    <x v="64"/>
    <x v="0"/>
    <n v="1000"/>
    <n v="320"/>
    <m/>
    <n v="232"/>
    <n v="21"/>
    <m/>
    <n v="21"/>
    <n v="21"/>
    <n v="0"/>
    <n v="15"/>
    <n v="0.7142857142857143"/>
    <n v="0.24"/>
    <m/>
    <n v="0.12931034482758622"/>
    <n v="240"/>
    <n v="0.65"/>
    <m/>
    <m/>
    <m/>
    <m/>
    <m/>
    <m/>
    <n v="13"/>
    <m/>
    <m/>
    <n v="4"/>
    <m/>
    <m/>
    <m/>
    <m/>
    <m/>
    <n v="80"/>
    <n v="80"/>
    <s v="1 PG"/>
  </r>
  <r>
    <n v="976"/>
    <s v="VIETNAM"/>
    <x v="1"/>
    <x v="1"/>
    <x v="6"/>
    <x v="13"/>
    <x v="7"/>
    <x v="1"/>
    <x v="8"/>
    <x v="65"/>
    <x v="0"/>
    <n v="1000"/>
    <n v="320"/>
    <m/>
    <n v="232"/>
    <n v="21"/>
    <m/>
    <n v="27"/>
    <n v="21"/>
    <n v="0"/>
    <n v="20.666666666666668"/>
    <n v="0.76543209876543217"/>
    <n v="0.24"/>
    <m/>
    <n v="0.166256157635468"/>
    <n v="240"/>
    <n v="0.65"/>
    <m/>
    <m/>
    <m/>
    <m/>
    <m/>
    <m/>
    <n v="16.666666666666668"/>
    <n v="2"/>
    <m/>
    <n v="7"/>
    <m/>
    <m/>
    <m/>
    <m/>
    <m/>
    <n v="80"/>
    <n v="80"/>
    <s v="1 PG"/>
  </r>
  <r>
    <n v="977"/>
    <s v="VIETNAM"/>
    <x v="1"/>
    <x v="1"/>
    <x v="6"/>
    <x v="13"/>
    <x v="7"/>
    <x v="1"/>
    <x v="8"/>
    <x v="66"/>
    <x v="0"/>
    <n v="1000"/>
    <n v="320"/>
    <m/>
    <n v="232"/>
    <n v="21"/>
    <m/>
    <n v="23"/>
    <n v="21"/>
    <n v="0"/>
    <n v="18.083333333333336"/>
    <n v="0.78623188405797106"/>
    <n v="0.24"/>
    <m/>
    <n v="0.14162561576354682"/>
    <n v="266"/>
    <n v="0.65"/>
    <m/>
    <m/>
    <m/>
    <m/>
    <m/>
    <m/>
    <n v="15.333333333333334"/>
    <n v="1"/>
    <m/>
    <n v="5"/>
    <m/>
    <m/>
    <m/>
    <m/>
    <m/>
    <n v="80"/>
    <n v="80"/>
    <s v="1 PG"/>
  </r>
  <r>
    <n v="978"/>
    <s v="VIETNAM"/>
    <x v="2"/>
    <x v="1"/>
    <x v="6"/>
    <x v="13"/>
    <x v="3"/>
    <x v="0"/>
    <x v="6"/>
    <x v="24"/>
    <x v="1"/>
    <n v="2700"/>
    <n v="648"/>
    <m/>
    <n v="840"/>
    <n v="194.4"/>
    <n v="46"/>
    <n v="145"/>
    <n v="127.8"/>
    <n v="31.142857142857142"/>
    <n v="142.85714285714286"/>
    <n v="0.91099476439790572"/>
    <n v="0.4"/>
    <m/>
    <n v="0.24659863945578231"/>
    <n v="864"/>
    <n v="0.7"/>
    <n v="26.142857142857142"/>
    <m/>
    <m/>
    <n v="10"/>
    <m/>
    <m/>
    <n v="132.85714285714286"/>
    <m/>
    <n v="4"/>
    <n v="17"/>
    <m/>
    <m/>
    <m/>
    <m/>
    <m/>
    <n v="250"/>
    <n v="250"/>
    <s v="2 PGs"/>
  </r>
  <r>
    <n v="979"/>
    <s v="VIETNAM"/>
    <x v="2"/>
    <x v="1"/>
    <x v="6"/>
    <x v="13"/>
    <x v="3"/>
    <x v="0"/>
    <x v="6"/>
    <x v="121"/>
    <x v="1"/>
    <n v="2700"/>
    <n v="648"/>
    <m/>
    <n v="849"/>
    <n v="194.4"/>
    <n v="46"/>
    <n v="133"/>
    <n v="127.8"/>
    <n v="29.5"/>
    <n v="102.10714285714286"/>
    <n v="0.73523543495610533"/>
    <n v="0.4"/>
    <m/>
    <n v="0.22379269729093051"/>
    <n v="998"/>
    <n v="0.7"/>
    <n v="16"/>
    <m/>
    <m/>
    <n v="27"/>
    <m/>
    <m/>
    <n v="86.857142857142861"/>
    <n v="27"/>
    <m/>
    <n v="17"/>
    <m/>
    <m/>
    <m/>
    <m/>
    <m/>
    <n v="250"/>
    <n v="250"/>
    <s v="2 PGs"/>
  </r>
  <r>
    <n v="980"/>
    <s v="VIETNAM"/>
    <x v="2"/>
    <x v="1"/>
    <x v="6"/>
    <x v="13"/>
    <x v="6"/>
    <x v="0"/>
    <x v="6"/>
    <x v="79"/>
    <x v="1"/>
    <n v="1200"/>
    <n v="400"/>
    <m/>
    <n v="670"/>
    <n v="120"/>
    <n v="15"/>
    <n v="102"/>
    <n v="79.2"/>
    <n v="9.3214285714285712"/>
    <n v="76.767857142857139"/>
    <n v="0.73580586080586075"/>
    <n v="0.4"/>
    <m/>
    <n v="0.21748400852878466"/>
    <n v="727"/>
    <n v="0.7"/>
    <n v="8.5714285714285712"/>
    <n v="3"/>
    <m/>
    <m/>
    <m/>
    <m/>
    <n v="73.142857142857139"/>
    <n v="2"/>
    <n v="7"/>
    <n v="1"/>
    <m/>
    <m/>
    <m/>
    <m/>
    <m/>
    <n v="250"/>
    <n v="250"/>
    <s v="1 PG"/>
  </r>
  <r>
    <n v="981"/>
    <s v="VIETNAM"/>
    <x v="2"/>
    <x v="1"/>
    <x v="6"/>
    <x v="13"/>
    <x v="6"/>
    <x v="0"/>
    <x v="6"/>
    <x v="80"/>
    <x v="1"/>
    <n v="1200"/>
    <n v="400"/>
    <m/>
    <n v="372"/>
    <n v="120"/>
    <n v="23"/>
    <n v="59"/>
    <n v="79.2"/>
    <n v="14.714285714285714"/>
    <n v="43.357142857142854"/>
    <n v="0.70818815331010454"/>
    <n v="0.4"/>
    <m/>
    <n v="0.22657450076804916"/>
    <n v="415"/>
    <n v="0.65"/>
    <n v="9.7142857142857135"/>
    <m/>
    <m/>
    <n v="10"/>
    <m/>
    <m/>
    <n v="38.857142857142854"/>
    <m/>
    <m/>
    <n v="9"/>
    <m/>
    <m/>
    <m/>
    <m/>
    <m/>
    <n v="150"/>
    <n v="150"/>
    <s v="1 PG"/>
  </r>
  <r>
    <n v="982"/>
    <s v="VIETNAM"/>
    <x v="2"/>
    <x v="1"/>
    <x v="6"/>
    <x v="13"/>
    <x v="6"/>
    <x v="0"/>
    <x v="6"/>
    <x v="81"/>
    <x v="1"/>
    <n v="1200"/>
    <n v="400"/>
    <m/>
    <n v="264"/>
    <n v="120"/>
    <n v="13"/>
    <n v="33"/>
    <n v="79.2"/>
    <n v="7.4285714285714288"/>
    <n v="23.178571428571427"/>
    <n v="0.66537267080745333"/>
    <n v="0.4"/>
    <m/>
    <n v="0.17857142857142858"/>
    <n v="307"/>
    <n v="0.65"/>
    <n v="5.4285714285714288"/>
    <n v="2"/>
    <m/>
    <n v="3"/>
    <m/>
    <m/>
    <n v="19.428571428571427"/>
    <n v="3"/>
    <m/>
    <n v="6"/>
    <m/>
    <m/>
    <m/>
    <m/>
    <m/>
    <n v="150"/>
    <n v="150"/>
    <s v="1 PG"/>
  </r>
  <r>
    <n v="983"/>
    <s v="VIETNAM"/>
    <x v="2"/>
    <x v="1"/>
    <x v="6"/>
    <x v="13"/>
    <x v="4"/>
    <x v="0"/>
    <x v="6"/>
    <x v="78"/>
    <x v="0"/>
    <n v="1200"/>
    <n v="320"/>
    <m/>
    <n v="384"/>
    <n v="96"/>
    <n v="19"/>
    <n v="32"/>
    <n v="63"/>
    <n v="11.714285714285714"/>
    <n v="20.535714285714285"/>
    <n v="0.63235294117647056"/>
    <n v="0.4"/>
    <m/>
    <n v="0.11904761904761907"/>
    <n v="472"/>
    <n v="0.6"/>
    <n v="10.714285714285714"/>
    <m/>
    <m/>
    <n v="2"/>
    <m/>
    <m/>
    <n v="18.285714285714285"/>
    <n v="1"/>
    <m/>
    <n v="4"/>
    <m/>
    <m/>
    <m/>
    <m/>
    <m/>
    <n v="150"/>
    <n v="150"/>
    <s v="1 PG"/>
  </r>
  <r>
    <n v="984"/>
    <s v="VIETNAM"/>
    <x v="2"/>
    <x v="1"/>
    <x v="6"/>
    <x v="13"/>
    <x v="2"/>
    <x v="0"/>
    <x v="6"/>
    <x v="29"/>
    <x v="1"/>
    <n v="1200"/>
    <n v="384"/>
    <m/>
    <n v="382"/>
    <n v="115.19999999999999"/>
    <n v="19"/>
    <n v="63"/>
    <n v="75.599999999999994"/>
    <n v="12.285714285714286"/>
    <n v="47.571428571428569"/>
    <n v="0.72996515679442509"/>
    <n v="0.4"/>
    <m/>
    <n v="0.23560209424083772"/>
    <n v="431"/>
    <n v="0.65"/>
    <n v="11.285714285714286"/>
    <m/>
    <m/>
    <n v="2"/>
    <m/>
    <m/>
    <n v="36.571428571428569"/>
    <m/>
    <m/>
    <n v="22"/>
    <m/>
    <m/>
    <m/>
    <m/>
    <m/>
    <n v="150"/>
    <n v="150"/>
    <s v="2 PGs"/>
  </r>
  <r>
    <n v="985"/>
    <s v="VIETNAM"/>
    <x v="2"/>
    <x v="1"/>
    <x v="6"/>
    <x v="13"/>
    <x v="2"/>
    <x v="0"/>
    <x v="6"/>
    <x v="31"/>
    <x v="1"/>
    <n v="1200"/>
    <n v="384"/>
    <m/>
    <n v="420"/>
    <n v="115.19999999999999"/>
    <m/>
    <n v="49"/>
    <n v="75.599999999999994"/>
    <n v="0"/>
    <n v="40.821428571428569"/>
    <n v="0.83309037900874627"/>
    <n v="0.4"/>
    <m/>
    <n v="0.16666666666666666"/>
    <n v="592"/>
    <n v="0.65"/>
    <m/>
    <m/>
    <m/>
    <m/>
    <m/>
    <m/>
    <n v="39.571428571428569"/>
    <n v="1"/>
    <m/>
    <n v="2"/>
    <m/>
    <m/>
    <m/>
    <m/>
    <m/>
    <n v="150"/>
    <n v="150"/>
    <s v="2 PGs"/>
  </r>
  <r>
    <n v="986"/>
    <s v="VIETNAM"/>
    <x v="2"/>
    <x v="1"/>
    <x v="6"/>
    <x v="13"/>
    <x v="2"/>
    <x v="0"/>
    <x v="6"/>
    <x v="30"/>
    <x v="1"/>
    <n v="1200"/>
    <n v="384"/>
    <m/>
    <n v="369"/>
    <n v="115.19999999999999"/>
    <n v="22"/>
    <n v="47"/>
    <n v="75.599999999999994"/>
    <n v="15.571428571428571"/>
    <n v="38.571428571428569"/>
    <n v="0.78467908902691508"/>
    <n v="0.4"/>
    <m/>
    <n v="0.18195896244676732"/>
    <n v="520"/>
    <n v="0.65"/>
    <n v="14.571428571428571"/>
    <m/>
    <m/>
    <n v="2"/>
    <m/>
    <m/>
    <n v="29.571428571428573"/>
    <m/>
    <m/>
    <n v="18"/>
    <m/>
    <m/>
    <m/>
    <m/>
    <m/>
    <n v="150"/>
    <n v="150"/>
    <s v="2 PGs"/>
  </r>
  <r>
    <n v="987"/>
    <s v="VIETNAM"/>
    <x v="2"/>
    <x v="1"/>
    <x v="6"/>
    <x v="13"/>
    <x v="7"/>
    <x v="0"/>
    <x v="6"/>
    <x v="83"/>
    <x v="0"/>
    <n v="1000"/>
    <n v="320"/>
    <m/>
    <n v="276"/>
    <n v="96"/>
    <m/>
    <n v="60"/>
    <n v="63"/>
    <n v="0"/>
    <n v="30.142857142857142"/>
    <n v="0.50238095238095237"/>
    <n v="0.4"/>
    <m/>
    <n v="0.31055900621118016"/>
    <n v="296"/>
    <n v="0.6"/>
    <m/>
    <m/>
    <m/>
    <m/>
    <m/>
    <m/>
    <n v="30.142857142857142"/>
    <m/>
    <m/>
    <m/>
    <m/>
    <m/>
    <m/>
    <m/>
    <m/>
    <n v="150"/>
    <n v="150"/>
    <s v="1 PG"/>
  </r>
  <r>
    <n v="988"/>
    <s v="VIETNAM"/>
    <x v="2"/>
    <x v="1"/>
    <x v="6"/>
    <x v="13"/>
    <x v="7"/>
    <x v="0"/>
    <x v="6"/>
    <x v="125"/>
    <x v="0"/>
    <n v="1000"/>
    <n v="320"/>
    <m/>
    <n v="220"/>
    <n v="96"/>
    <m/>
    <n v="40"/>
    <n v="63"/>
    <n v="0"/>
    <n v="30.285714285714285"/>
    <n v="0.75714285714285712"/>
    <n v="0.4"/>
    <m/>
    <n v="0.25974025974025972"/>
    <n v="400"/>
    <n v="0.6"/>
    <m/>
    <m/>
    <m/>
    <m/>
    <m/>
    <m/>
    <n v="30.285714285714285"/>
    <m/>
    <m/>
    <m/>
    <m/>
    <m/>
    <m/>
    <m/>
    <m/>
    <n v="150"/>
    <n v="150"/>
    <s v="1 PG"/>
  </r>
  <r>
    <n v="989"/>
    <s v="VIETNAM"/>
    <x v="2"/>
    <x v="1"/>
    <x v="6"/>
    <x v="13"/>
    <x v="7"/>
    <x v="0"/>
    <x v="6"/>
    <x v="84"/>
    <x v="0"/>
    <n v="1000"/>
    <n v="320"/>
    <m/>
    <n v="260"/>
    <n v="96"/>
    <n v="8"/>
    <n v="39"/>
    <n v="63"/>
    <n v="4.9642857142857144"/>
    <n v="28.714285714285715"/>
    <n v="0.71656534954407303"/>
    <n v="0.4"/>
    <m/>
    <n v="0.21428571428571427"/>
    <n v="281"/>
    <n v="0.6"/>
    <n v="3.7142857142857144"/>
    <n v="1"/>
    <m/>
    <n v="2"/>
    <m/>
    <m/>
    <n v="27.714285714285715"/>
    <m/>
    <m/>
    <n v="2"/>
    <m/>
    <m/>
    <m/>
    <m/>
    <m/>
    <n v="150"/>
    <n v="150"/>
    <s v="1 PG"/>
  </r>
  <r>
    <n v="990"/>
    <s v="VIETNAM"/>
    <x v="2"/>
    <x v="1"/>
    <x v="6"/>
    <x v="13"/>
    <x v="7"/>
    <x v="0"/>
    <x v="6"/>
    <x v="126"/>
    <x v="0"/>
    <n v="1000"/>
    <n v="320"/>
    <m/>
    <n v="276"/>
    <n v="96"/>
    <n v="6"/>
    <n v="54"/>
    <n v="63"/>
    <n v="4.1428571428571432"/>
    <n v="37.142857142857146"/>
    <n v="0.6880952380952382"/>
    <n v="0.4"/>
    <m/>
    <n v="0.27950310559006214"/>
    <n v="295"/>
    <n v="0.6"/>
    <n v="4.1428571428571432"/>
    <m/>
    <m/>
    <m/>
    <m/>
    <m/>
    <n v="37.142857142857146"/>
    <m/>
    <m/>
    <m/>
    <m/>
    <m/>
    <m/>
    <m/>
    <m/>
    <n v="150"/>
    <n v="150"/>
    <s v="1 PG"/>
  </r>
  <r>
    <n v="991"/>
    <s v="VIETNAM"/>
    <x v="2"/>
    <x v="1"/>
    <x v="6"/>
    <x v="13"/>
    <x v="7"/>
    <x v="0"/>
    <x v="6"/>
    <x v="127"/>
    <x v="0"/>
    <n v="1000"/>
    <n v="320"/>
    <m/>
    <n v="244"/>
    <n v="96"/>
    <n v="3"/>
    <n v="48"/>
    <n v="63"/>
    <n v="1.25"/>
    <n v="27.857142857142858"/>
    <n v="0.57072829131652658"/>
    <n v="0.4"/>
    <m/>
    <n v="0.28103044496487123"/>
    <n v="221"/>
    <n v="0.6"/>
    <n v="1"/>
    <n v="1"/>
    <m/>
    <m/>
    <m/>
    <m/>
    <n v="26.857142857142858"/>
    <m/>
    <m/>
    <n v="2"/>
    <m/>
    <m/>
    <m/>
    <m/>
    <m/>
    <n v="150"/>
    <n v="150"/>
    <s v="1 PG"/>
  </r>
  <r>
    <n v="992"/>
    <s v="VIETNAM"/>
    <x v="2"/>
    <x v="1"/>
    <x v="6"/>
    <x v="13"/>
    <x v="7"/>
    <x v="0"/>
    <x v="6"/>
    <x v="128"/>
    <x v="0"/>
    <n v="1000"/>
    <n v="320"/>
    <m/>
    <n v="292"/>
    <n v="96"/>
    <n v="2"/>
    <n v="49"/>
    <n v="63"/>
    <n v="0.5714285714285714"/>
    <n v="28.642857142857142"/>
    <n v="0.57282913165266114"/>
    <n v="0.4"/>
    <m/>
    <n v="0.23972602739726029"/>
    <n v="340"/>
    <n v="0.6"/>
    <n v="0.5714285714285714"/>
    <m/>
    <m/>
    <m/>
    <m/>
    <m/>
    <n v="27.142857142857142"/>
    <m/>
    <m/>
    <n v="3"/>
    <m/>
    <m/>
    <m/>
    <m/>
    <m/>
    <n v="150"/>
    <n v="150"/>
    <s v="1 PG"/>
  </r>
  <r>
    <n v="993"/>
    <s v="VIETNAM"/>
    <x v="2"/>
    <x v="1"/>
    <x v="6"/>
    <x v="13"/>
    <x v="7"/>
    <x v="0"/>
    <x v="6"/>
    <x v="129"/>
    <x v="0"/>
    <n v="1000"/>
    <n v="320"/>
    <m/>
    <n v="226"/>
    <n v="96"/>
    <n v="1"/>
    <n v="51"/>
    <n v="63"/>
    <n v="0.42857142857142855"/>
    <n v="37.178571428571431"/>
    <n v="0.72321428571428581"/>
    <n v="0.4"/>
    <m/>
    <n v="0.32237673830594188"/>
    <n v="226"/>
    <n v="0.6"/>
    <n v="0.42857142857142855"/>
    <m/>
    <m/>
    <m/>
    <m/>
    <m/>
    <n v="32.428571428571431"/>
    <n v="1"/>
    <m/>
    <m/>
    <n v="6"/>
    <m/>
    <m/>
    <m/>
    <m/>
    <n v="150"/>
    <n v="150"/>
    <s v="1 PG"/>
  </r>
  <r>
    <n v="994"/>
    <s v="VIETNAM"/>
    <x v="2"/>
    <x v="1"/>
    <x v="6"/>
    <x v="13"/>
    <x v="7"/>
    <x v="0"/>
    <x v="6"/>
    <x v="85"/>
    <x v="0"/>
    <n v="1000"/>
    <n v="320"/>
    <m/>
    <n v="302"/>
    <n v="96"/>
    <n v="2"/>
    <n v="71"/>
    <n v="63"/>
    <n v="0.75"/>
    <n v="64.803571428571431"/>
    <n v="0.89799412915851273"/>
    <n v="0.4"/>
    <m/>
    <n v="0.33585619678334916"/>
    <n v="319"/>
    <n v="0.65"/>
    <m/>
    <n v="1"/>
    <m/>
    <n v="1"/>
    <m/>
    <m/>
    <n v="64.428571428571431"/>
    <m/>
    <n v="1"/>
    <m/>
    <m/>
    <m/>
    <m/>
    <m/>
    <m/>
    <n v="150"/>
    <n v="150"/>
    <s v="1 PG"/>
  </r>
  <r>
    <n v="995"/>
    <s v="VIETNAM"/>
    <x v="2"/>
    <x v="1"/>
    <x v="6"/>
    <x v="13"/>
    <x v="7"/>
    <x v="0"/>
    <x v="6"/>
    <x v="86"/>
    <x v="0"/>
    <n v="1000"/>
    <n v="320"/>
    <m/>
    <n v="352"/>
    <n v="96"/>
    <n v="4"/>
    <n v="67"/>
    <n v="63"/>
    <n v="1.5178571428571428"/>
    <n v="50.089285714285715"/>
    <n v="0.72686116700201209"/>
    <n v="0.4"/>
    <m/>
    <n v="0.27191558441558444"/>
    <n v="350"/>
    <n v="0.65"/>
    <n v="1.1428571428571428"/>
    <m/>
    <n v="1"/>
    <m/>
    <m/>
    <m/>
    <n v="48.714285714285715"/>
    <m/>
    <n v="1"/>
    <n v="2"/>
    <m/>
    <m/>
    <m/>
    <m/>
    <m/>
    <n v="150"/>
    <n v="150"/>
    <s v="1 PG"/>
  </r>
  <r>
    <n v="996"/>
    <s v="VIETNAM"/>
    <x v="2"/>
    <x v="1"/>
    <x v="6"/>
    <x v="13"/>
    <x v="7"/>
    <x v="0"/>
    <x v="6"/>
    <x v="87"/>
    <x v="0"/>
    <n v="1000"/>
    <n v="320"/>
    <m/>
    <n v="352"/>
    <n v="96"/>
    <n v="1"/>
    <n v="77"/>
    <n v="63"/>
    <n v="0.7142857142857143"/>
    <n v="66.714285714285708"/>
    <n v="0.86446886446886428"/>
    <n v="0.4"/>
    <m/>
    <n v="0.31250000000000006"/>
    <n v="483"/>
    <n v="0.65"/>
    <n v="0.7142857142857143"/>
    <m/>
    <m/>
    <m/>
    <m/>
    <m/>
    <n v="65.714285714285708"/>
    <m/>
    <m/>
    <n v="2"/>
    <m/>
    <m/>
    <m/>
    <m/>
    <m/>
    <n v="250"/>
    <n v="250"/>
    <s v="1 PG"/>
  </r>
  <r>
    <n v="997"/>
    <s v="VIETNAM"/>
    <x v="2"/>
    <x v="1"/>
    <x v="6"/>
    <x v="13"/>
    <x v="7"/>
    <x v="0"/>
    <x v="6"/>
    <x v="88"/>
    <x v="0"/>
    <n v="1000"/>
    <n v="320"/>
    <m/>
    <n v="652"/>
    <n v="96"/>
    <n v="9"/>
    <n v="101"/>
    <n v="63"/>
    <n v="5.5357142857142856"/>
    <n v="70.285714285714292"/>
    <n v="0.68928571428571439"/>
    <n v="0.4"/>
    <m/>
    <n v="0.22129710780017531"/>
    <n v="595"/>
    <n v="0.7"/>
    <n v="5.2857142857142856"/>
    <n v="1"/>
    <m/>
    <m/>
    <m/>
    <m/>
    <n v="64.285714285714292"/>
    <n v="1"/>
    <m/>
    <n v="5"/>
    <n v="3"/>
    <n v="1"/>
    <m/>
    <m/>
    <m/>
    <n v="250"/>
    <n v="250"/>
    <s v="1 PG"/>
  </r>
  <r>
    <n v="998"/>
    <s v="VIETNAM"/>
    <x v="2"/>
    <x v="1"/>
    <x v="6"/>
    <x v="13"/>
    <x v="7"/>
    <x v="0"/>
    <x v="6"/>
    <x v="89"/>
    <x v="0"/>
    <n v="1000"/>
    <n v="320"/>
    <m/>
    <n v="600"/>
    <n v="96"/>
    <n v="28"/>
    <n v="97"/>
    <n v="63"/>
    <n v="21.964285714285715"/>
    <n v="90.571428571428569"/>
    <n v="0.90028571428571424"/>
    <n v="0.4"/>
    <m/>
    <n v="0.23095238095238096"/>
    <n v="742"/>
    <n v="0.7"/>
    <n v="17.714285714285715"/>
    <n v="5"/>
    <m/>
    <n v="6"/>
    <m/>
    <m/>
    <n v="85.571428571428569"/>
    <n v="7"/>
    <n v="2"/>
    <n v="5"/>
    <m/>
    <m/>
    <m/>
    <m/>
    <m/>
    <n v="250"/>
    <n v="250"/>
    <s v="1 PG"/>
  </r>
  <r>
    <n v="999"/>
    <s v="VIETNAM"/>
    <x v="2"/>
    <x v="1"/>
    <x v="6"/>
    <x v="13"/>
    <x v="7"/>
    <x v="0"/>
    <x v="6"/>
    <x v="90"/>
    <x v="0"/>
    <n v="1000"/>
    <n v="320"/>
    <m/>
    <n v="320"/>
    <n v="96"/>
    <n v="14"/>
    <n v="51"/>
    <n v="63"/>
    <n v="10.785714285714286"/>
    <n v="53.678571428571431"/>
    <n v="0.9917582417582419"/>
    <n v="0.4"/>
    <m/>
    <n v="0.22767857142857142"/>
    <n v="349"/>
    <n v="0.65"/>
    <n v="8.2857142857142865"/>
    <n v="2"/>
    <m/>
    <n v="4"/>
    <m/>
    <m/>
    <n v="46.428571428571431"/>
    <n v="5"/>
    <m/>
    <n v="12"/>
    <m/>
    <m/>
    <m/>
    <m/>
    <m/>
    <n v="150"/>
    <n v="150"/>
    <s v="1 PG"/>
  </r>
  <r>
    <n v="1000"/>
    <s v="VIETNAM"/>
    <x v="2"/>
    <x v="1"/>
    <x v="6"/>
    <x v="13"/>
    <x v="7"/>
    <x v="0"/>
    <x v="6"/>
    <x v="130"/>
    <x v="0"/>
    <n v="1000"/>
    <n v="320"/>
    <m/>
    <n v="224"/>
    <n v="96"/>
    <n v="3"/>
    <n v="65"/>
    <n v="63"/>
    <n v="1.9642857142857142"/>
    <n v="45.214285714285715"/>
    <n v="0.69380252100840334"/>
    <n v="0.4"/>
    <m/>
    <n v="0.41454081632653067"/>
    <n v="288"/>
    <n v="0.6"/>
    <n v="1.7142857142857142"/>
    <n v="1"/>
    <m/>
    <m/>
    <m/>
    <m/>
    <n v="43.714285714285715"/>
    <n v="2"/>
    <m/>
    <n v="2"/>
    <m/>
    <m/>
    <m/>
    <m/>
    <m/>
    <n v="150"/>
    <n v="150"/>
    <s v="1 PG"/>
  </r>
  <r>
    <n v="1001"/>
    <s v="VIETNAM"/>
    <x v="2"/>
    <x v="1"/>
    <x v="6"/>
    <x v="13"/>
    <x v="7"/>
    <x v="0"/>
    <x v="6"/>
    <x v="131"/>
    <x v="0"/>
    <n v="1000"/>
    <n v="320"/>
    <m/>
    <n v="368"/>
    <n v="96"/>
    <n v="6"/>
    <n v="40"/>
    <n v="63"/>
    <n v="4.7857142857142856"/>
    <n v="41.642857142857146"/>
    <n v="1.0093167701863355"/>
    <n v="0.4"/>
    <m/>
    <n v="0.15527950310559008"/>
    <n v="407"/>
    <n v="0.6"/>
    <n v="4.2857142857142856"/>
    <n v="2"/>
    <m/>
    <m/>
    <m/>
    <m/>
    <n v="41.142857142857146"/>
    <m/>
    <m/>
    <n v="1"/>
    <m/>
    <m/>
    <m/>
    <m/>
    <m/>
    <n v="150"/>
    <n v="150"/>
    <s v="1 PG"/>
  </r>
  <r>
    <n v="1002"/>
    <s v="VIETNAM"/>
    <x v="2"/>
    <x v="1"/>
    <x v="6"/>
    <x v="13"/>
    <x v="7"/>
    <x v="0"/>
    <x v="6"/>
    <x v="92"/>
    <x v="0"/>
    <n v="1000"/>
    <n v="320"/>
    <m/>
    <n v="300"/>
    <n v="96"/>
    <n v="21"/>
    <n v="52"/>
    <n v="63"/>
    <n v="11.785714285714286"/>
    <n v="38.285714285714285"/>
    <n v="0.68590998043052831"/>
    <n v="0.4"/>
    <m/>
    <n v="0.24761904761904763"/>
    <n v="528"/>
    <n v="0.6"/>
    <n v="10.285714285714286"/>
    <m/>
    <m/>
    <n v="3"/>
    <m/>
    <m/>
    <n v="36.285714285714285"/>
    <m/>
    <m/>
    <n v="4"/>
    <m/>
    <m/>
    <m/>
    <m/>
    <m/>
    <n v="150"/>
    <n v="150"/>
    <s v="1 PG"/>
  </r>
  <r>
    <n v="1003"/>
    <s v="VIETNAM"/>
    <x v="2"/>
    <x v="1"/>
    <x v="6"/>
    <x v="13"/>
    <x v="7"/>
    <x v="0"/>
    <x v="6"/>
    <x v="93"/>
    <x v="0"/>
    <n v="1000"/>
    <n v="320"/>
    <m/>
    <n v="196"/>
    <n v="96"/>
    <n v="5"/>
    <n v="38"/>
    <n v="63"/>
    <n v="4.6428571428571423"/>
    <n v="26.642857142857142"/>
    <n v="0.72757475083056478"/>
    <n v="0.4"/>
    <m/>
    <n v="0.27696793002915454"/>
    <n v="214"/>
    <n v="0.6"/>
    <n v="3.1428571428571428"/>
    <m/>
    <m/>
    <n v="3"/>
    <m/>
    <m/>
    <n v="26.142857142857142"/>
    <m/>
    <m/>
    <n v="1"/>
    <m/>
    <m/>
    <m/>
    <m/>
    <m/>
    <n v="150"/>
    <n v="150"/>
    <s v="1 PG"/>
  </r>
  <r>
    <n v="1004"/>
    <s v="VIETNAM"/>
    <x v="2"/>
    <x v="1"/>
    <x v="6"/>
    <x v="13"/>
    <x v="7"/>
    <x v="0"/>
    <x v="6"/>
    <x v="94"/>
    <x v="0"/>
    <n v="1000"/>
    <n v="320"/>
    <m/>
    <n v="256"/>
    <n v="96"/>
    <n v="1"/>
    <n v="34"/>
    <n v="63"/>
    <n v="0.2857142857142857"/>
    <n v="26.142857142857142"/>
    <n v="0.75510204081632648"/>
    <n v="0.4"/>
    <m/>
    <n v="0.18973214285714288"/>
    <n v="272"/>
    <n v="0.6"/>
    <n v="0.2857142857142857"/>
    <m/>
    <m/>
    <m/>
    <m/>
    <m/>
    <n v="26.142857142857142"/>
    <m/>
    <m/>
    <m/>
    <m/>
    <m/>
    <m/>
    <m/>
    <m/>
    <n v="150"/>
    <n v="150"/>
    <s v="1 PG"/>
  </r>
  <r>
    <n v="1005"/>
    <s v="VIETNAM"/>
    <x v="2"/>
    <x v="1"/>
    <x v="6"/>
    <x v="13"/>
    <x v="7"/>
    <x v="0"/>
    <x v="6"/>
    <x v="96"/>
    <x v="0"/>
    <n v="1000"/>
    <n v="320"/>
    <m/>
    <n v="292"/>
    <n v="96"/>
    <m/>
    <n v="51"/>
    <n v="63"/>
    <n v="0"/>
    <n v="50.928571428571431"/>
    <n v="0.99859943977591037"/>
    <n v="0.4"/>
    <m/>
    <n v="0.24951076320939336"/>
    <n v="338"/>
    <n v="0.6"/>
    <m/>
    <m/>
    <m/>
    <m/>
    <m/>
    <m/>
    <n v="46.428571428571431"/>
    <m/>
    <n v="2"/>
    <n v="4"/>
    <n v="1"/>
    <n v="1"/>
    <m/>
    <m/>
    <m/>
    <n v="150"/>
    <n v="150"/>
    <s v="1 PG"/>
  </r>
  <r>
    <n v="1006"/>
    <s v="VIETNAM"/>
    <x v="2"/>
    <x v="1"/>
    <x v="6"/>
    <x v="13"/>
    <x v="7"/>
    <x v="0"/>
    <x v="6"/>
    <x v="99"/>
    <x v="0"/>
    <n v="1000"/>
    <n v="320"/>
    <m/>
    <n v="264"/>
    <n v="96"/>
    <n v="13"/>
    <n v="39"/>
    <n v="63"/>
    <n v="7.2142857142857144"/>
    <n v="26.803571428571427"/>
    <n v="0.65418956043956034"/>
    <n v="0.4"/>
    <m/>
    <n v="0.21103896103896105"/>
    <n v="299"/>
    <n v="0.6"/>
    <n v="5.7142857142857144"/>
    <n v="4"/>
    <m/>
    <n v="1"/>
    <m/>
    <m/>
    <n v="26.428571428571427"/>
    <m/>
    <n v="1"/>
    <m/>
    <m/>
    <m/>
    <m/>
    <m/>
    <m/>
    <n v="150"/>
    <n v="150"/>
    <s v="1 PG"/>
  </r>
  <r>
    <n v="1007"/>
    <s v="VIETNAM"/>
    <x v="2"/>
    <x v="1"/>
    <x v="6"/>
    <x v="13"/>
    <x v="7"/>
    <x v="0"/>
    <x v="6"/>
    <x v="101"/>
    <x v="0"/>
    <n v="1000"/>
    <n v="320"/>
    <m/>
    <n v="160"/>
    <n v="96"/>
    <n v="19"/>
    <n v="42"/>
    <n v="63"/>
    <n v="9.7857142857142865"/>
    <n v="22.571428571428573"/>
    <n v="0.53044496487119441"/>
    <n v="0.4"/>
    <m/>
    <n v="0.375"/>
    <n v="170"/>
    <n v="0.6"/>
    <n v="8.2857142857142865"/>
    <m/>
    <m/>
    <n v="3"/>
    <m/>
    <m/>
    <n v="20.571428571428573"/>
    <m/>
    <m/>
    <n v="4"/>
    <m/>
    <m/>
    <m/>
    <m/>
    <m/>
    <n v="150"/>
    <n v="150"/>
    <s v="1 PG"/>
  </r>
  <r>
    <n v="1008"/>
    <s v="VIETNAM"/>
    <x v="2"/>
    <x v="1"/>
    <x v="6"/>
    <x v="13"/>
    <x v="7"/>
    <x v="0"/>
    <x v="6"/>
    <x v="132"/>
    <x v="0"/>
    <n v="1000"/>
    <n v="320"/>
    <m/>
    <n v="210"/>
    <n v="96"/>
    <n v="13"/>
    <n v="30"/>
    <n v="63"/>
    <n v="14"/>
    <n v="33.892857142857139"/>
    <n v="1.1137873754152823"/>
    <n v="0.4"/>
    <m/>
    <n v="0.20408163265306123"/>
    <n v="352"/>
    <n v="0.6"/>
    <n v="10"/>
    <n v="16"/>
    <m/>
    <m/>
    <m/>
    <m/>
    <n v="30.142857142857142"/>
    <n v="12"/>
    <n v="2"/>
    <m/>
    <m/>
    <m/>
    <m/>
    <m/>
    <m/>
    <n v="150"/>
    <n v="150"/>
    <s v="1 PG"/>
  </r>
  <r>
    <n v="1009"/>
    <s v="VIETNAM"/>
    <x v="2"/>
    <x v="1"/>
    <x v="6"/>
    <x v="13"/>
    <x v="7"/>
    <x v="0"/>
    <x v="6"/>
    <x v="134"/>
    <x v="0"/>
    <n v="1000"/>
    <n v="320"/>
    <m/>
    <n v="208"/>
    <n v="96"/>
    <n v="3"/>
    <n v="39"/>
    <n v="63"/>
    <n v="1.7142857142857142"/>
    <n v="31.267857142857142"/>
    <n v="0.78528911564625847"/>
    <n v="0.4"/>
    <m/>
    <n v="0.26785714285714285"/>
    <n v="234"/>
    <n v="0.6"/>
    <n v="1.7142857142857142"/>
    <m/>
    <m/>
    <m/>
    <m/>
    <m/>
    <n v="26.142857142857142"/>
    <n v="3"/>
    <n v="5"/>
    <n v="5"/>
    <m/>
    <m/>
    <m/>
    <m/>
    <m/>
    <n v="150"/>
    <n v="150"/>
    <s v="1 PG"/>
  </r>
  <r>
    <n v="1010"/>
    <s v="VIETNAM"/>
    <x v="2"/>
    <x v="1"/>
    <x v="6"/>
    <x v="13"/>
    <x v="7"/>
    <x v="0"/>
    <x v="6"/>
    <x v="103"/>
    <x v="0"/>
    <n v="1000"/>
    <n v="320"/>
    <m/>
    <n v="210"/>
    <n v="96"/>
    <n v="13"/>
    <n v="30"/>
    <n v="63"/>
    <n v="14"/>
    <n v="33.892857142857139"/>
    <n v="1.1137873754152823"/>
    <n v="0.4"/>
    <m/>
    <n v="0.20408163265306123"/>
    <n v="352"/>
    <n v="0.6"/>
    <n v="10"/>
    <n v="16"/>
    <m/>
    <m/>
    <m/>
    <m/>
    <n v="30.142857142857142"/>
    <n v="12"/>
    <n v="2"/>
    <m/>
    <m/>
    <m/>
    <m/>
    <m/>
    <m/>
    <n v="150"/>
    <n v="150"/>
    <s v="1 PG"/>
  </r>
  <r>
    <n v="1011"/>
    <s v="VIETNAM"/>
    <x v="2"/>
    <x v="1"/>
    <x v="6"/>
    <x v="13"/>
    <x v="9"/>
    <x v="1"/>
    <x v="6"/>
    <x v="200"/>
    <x v="2"/>
    <n v="180"/>
    <n v="129.6"/>
    <m/>
    <n v="128"/>
    <n v="23.4"/>
    <n v="3"/>
    <n v="17"/>
    <n v="8.4"/>
    <n v="2.2857142857142856"/>
    <n v="16.142857142857142"/>
    <n v="0.92142857142857137"/>
    <n v="0.4"/>
    <m/>
    <n v="0.18973214285714288"/>
    <n v="115"/>
    <n v="0.5"/>
    <n v="2.2857142857142856"/>
    <m/>
    <m/>
    <m/>
    <m/>
    <m/>
    <n v="15.142857142857142"/>
    <m/>
    <m/>
    <n v="2"/>
    <m/>
    <m/>
    <m/>
    <m/>
    <m/>
    <n v="100"/>
    <n v="100"/>
    <s v="1 PG"/>
  </r>
  <r>
    <n v="1012"/>
    <s v="VIETNAM"/>
    <x v="2"/>
    <x v="1"/>
    <x v="6"/>
    <x v="13"/>
    <x v="9"/>
    <x v="1"/>
    <x v="6"/>
    <x v="201"/>
    <x v="2"/>
    <n v="180"/>
    <n v="129.6"/>
    <m/>
    <n v="120"/>
    <n v="23.4"/>
    <n v="3"/>
    <n v="16"/>
    <n v="8.4"/>
    <n v="1.4285714285714286"/>
    <n v="10"/>
    <n v="0.60150375939849621"/>
    <n v="0.4"/>
    <m/>
    <n v="0.19047619047619047"/>
    <n v="178"/>
    <n v="0.5"/>
    <n v="1.4285714285714286"/>
    <m/>
    <m/>
    <m/>
    <m/>
    <m/>
    <n v="10"/>
    <m/>
    <m/>
    <m/>
    <m/>
    <m/>
    <m/>
    <m/>
    <m/>
    <n v="100"/>
    <n v="100"/>
    <s v="1 PG"/>
  </r>
  <r>
    <n v="1013"/>
    <s v="VIETNAM"/>
    <x v="2"/>
    <x v="1"/>
    <x v="6"/>
    <x v="13"/>
    <x v="9"/>
    <x v="1"/>
    <x v="6"/>
    <x v="202"/>
    <x v="2"/>
    <n v="180"/>
    <n v="129.6"/>
    <m/>
    <n v="114"/>
    <n v="23.4"/>
    <m/>
    <n v="17"/>
    <n v="8.4"/>
    <n v="0"/>
    <n v="13.857142857142858"/>
    <n v="0.81512605042016806"/>
    <n v="0.4"/>
    <m/>
    <n v="0.2130325814536341"/>
    <n v="123"/>
    <n v="0.5"/>
    <m/>
    <m/>
    <m/>
    <m/>
    <m/>
    <m/>
    <n v="12.857142857142858"/>
    <m/>
    <m/>
    <n v="2"/>
    <m/>
    <m/>
    <m/>
    <m/>
    <m/>
    <n v="100"/>
    <n v="100"/>
    <s v="1 PG"/>
  </r>
  <r>
    <n v="1014"/>
    <s v="VIETNAM"/>
    <x v="2"/>
    <x v="1"/>
    <x v="6"/>
    <x v="13"/>
    <x v="9"/>
    <x v="1"/>
    <x v="6"/>
    <x v="203"/>
    <x v="2"/>
    <n v="180"/>
    <n v="129.6"/>
    <m/>
    <n v="32"/>
    <n v="23.4"/>
    <m/>
    <n v="25"/>
    <n v="8.4"/>
    <n v="0"/>
    <n v="14"/>
    <n v="0.56000000000000005"/>
    <n v="0.4"/>
    <m/>
    <n v="1.1160714285714286"/>
    <n v="51"/>
    <n v="0.5"/>
    <m/>
    <m/>
    <m/>
    <m/>
    <m/>
    <m/>
    <n v="14"/>
    <m/>
    <m/>
    <m/>
    <m/>
    <m/>
    <m/>
    <m/>
    <m/>
    <n v="100"/>
    <n v="100"/>
    <s v="1 PG"/>
  </r>
  <r>
    <n v="1015"/>
    <s v="VIETNAM"/>
    <x v="2"/>
    <x v="1"/>
    <x v="6"/>
    <x v="13"/>
    <x v="9"/>
    <x v="1"/>
    <x v="6"/>
    <x v="204"/>
    <x v="2"/>
    <n v="180"/>
    <n v="129.6"/>
    <m/>
    <n v="64"/>
    <n v="23.4"/>
    <m/>
    <n v="24"/>
    <n v="8.4"/>
    <n v="0"/>
    <n v="11.142857142857142"/>
    <n v="0.46428571428571425"/>
    <n v="0.4"/>
    <m/>
    <n v="0.5357142857142857"/>
    <n v="63"/>
    <n v="0.5"/>
    <m/>
    <m/>
    <m/>
    <m/>
    <m/>
    <m/>
    <n v="11.142857142857142"/>
    <m/>
    <m/>
    <m/>
    <m/>
    <m/>
    <m/>
    <m/>
    <m/>
    <n v="100"/>
    <n v="100"/>
    <s v="1 PG"/>
  </r>
  <r>
    <n v="1016"/>
    <s v="VIETNAM"/>
    <x v="2"/>
    <x v="1"/>
    <x v="6"/>
    <x v="13"/>
    <x v="9"/>
    <x v="1"/>
    <x v="6"/>
    <x v="205"/>
    <x v="2"/>
    <n v="180"/>
    <n v="129.6"/>
    <m/>
    <n v="110"/>
    <n v="23.4"/>
    <m/>
    <n v="12"/>
    <n v="8.4"/>
    <n v="0"/>
    <n v="12.857142857142858"/>
    <n v="1.0714285714285714"/>
    <n v="0.4"/>
    <m/>
    <n v="0.15584415584415584"/>
    <n v="179"/>
    <n v="0.5"/>
    <m/>
    <m/>
    <m/>
    <m/>
    <m/>
    <m/>
    <n v="12.857142857142858"/>
    <m/>
    <m/>
    <m/>
    <m/>
    <m/>
    <m/>
    <m/>
    <m/>
    <n v="100"/>
    <n v="100"/>
    <s v="1 PG"/>
  </r>
  <r>
    <n v="1017"/>
    <s v="VIETNAM"/>
    <x v="2"/>
    <x v="1"/>
    <x v="6"/>
    <x v="13"/>
    <x v="9"/>
    <x v="1"/>
    <x v="6"/>
    <x v="206"/>
    <x v="2"/>
    <n v="180"/>
    <n v="129.6"/>
    <m/>
    <n v="64"/>
    <n v="23.4"/>
    <m/>
    <n v="24"/>
    <n v="8.4"/>
    <n v="0"/>
    <n v="10.285714285714286"/>
    <n v="0.4285714285714286"/>
    <n v="0.4"/>
    <m/>
    <n v="0.5357142857142857"/>
    <n v="64"/>
    <n v="0.5"/>
    <m/>
    <m/>
    <m/>
    <m/>
    <m/>
    <m/>
    <n v="10.285714285714286"/>
    <m/>
    <m/>
    <m/>
    <m/>
    <m/>
    <m/>
    <m/>
    <m/>
    <n v="100"/>
    <n v="100"/>
    <s v="1 PG"/>
  </r>
  <r>
    <n v="1018"/>
    <s v="VIETNAM"/>
    <x v="2"/>
    <x v="1"/>
    <x v="6"/>
    <x v="13"/>
    <x v="0"/>
    <x v="0"/>
    <x v="10"/>
    <x v="71"/>
    <x v="0"/>
    <n v="1200"/>
    <n v="384"/>
    <m/>
    <n v="392"/>
    <n v="115.19999999999999"/>
    <n v="17"/>
    <n v="66"/>
    <n v="50.400000000000006"/>
    <n v="7.7142857142857144"/>
    <n v="34.464285714285715"/>
    <n v="0.50817555938037873"/>
    <n v="0.4"/>
    <m/>
    <n v="0.24052478134110788"/>
    <n v="460"/>
    <n v="0.6"/>
    <n v="7.7142857142857144"/>
    <m/>
    <m/>
    <m/>
    <m/>
    <m/>
    <n v="28.714285714285715"/>
    <n v="4"/>
    <n v="6"/>
    <n v="2"/>
    <n v="2"/>
    <m/>
    <m/>
    <m/>
    <m/>
    <n v="150"/>
    <n v="150"/>
    <s v="1 PG"/>
  </r>
  <r>
    <n v="1019"/>
    <s v="VIETNAM"/>
    <x v="2"/>
    <x v="1"/>
    <x v="6"/>
    <x v="13"/>
    <x v="0"/>
    <x v="1"/>
    <x v="11"/>
    <x v="72"/>
    <x v="0"/>
    <n v="1200"/>
    <n v="384"/>
    <m/>
    <n v="388"/>
    <n v="69"/>
    <m/>
    <n v="39"/>
    <n v="25.2"/>
    <n v="0"/>
    <n v="26"/>
    <n v="0.66666666666666663"/>
    <n v="0.24"/>
    <m/>
    <n v="0.14359351988217969"/>
    <n v="435"/>
    <n v="0.55000000000000004"/>
    <m/>
    <m/>
    <m/>
    <m/>
    <m/>
    <m/>
    <n v="26"/>
    <m/>
    <m/>
    <m/>
    <m/>
    <m/>
    <m/>
    <m/>
    <m/>
    <n v="150"/>
    <n v="150"/>
    <s v="1 PG"/>
  </r>
  <r>
    <n v="1020"/>
    <s v="VIETNAM"/>
    <x v="2"/>
    <x v="1"/>
    <x v="6"/>
    <x v="13"/>
    <x v="0"/>
    <x v="1"/>
    <x v="12"/>
    <x v="73"/>
    <x v="0"/>
    <n v="1200"/>
    <n v="384"/>
    <m/>
    <n v="368"/>
    <n v="69"/>
    <m/>
    <n v="47"/>
    <n v="25.2"/>
    <n v="0"/>
    <n v="30.285714285714285"/>
    <n v="0.64437689969604861"/>
    <n v="0.24"/>
    <m/>
    <n v="0.18245341614906835"/>
    <n v="436"/>
    <n v="0.55000000000000004"/>
    <m/>
    <m/>
    <m/>
    <m/>
    <m/>
    <m/>
    <n v="30.285714285714285"/>
    <m/>
    <m/>
    <m/>
    <m/>
    <m/>
    <m/>
    <m/>
    <m/>
    <n v="150"/>
    <n v="150"/>
    <s v="1 PG"/>
  </r>
  <r>
    <n v="1021"/>
    <s v="VIETNAM"/>
    <x v="2"/>
    <x v="1"/>
    <x v="6"/>
    <x v="13"/>
    <x v="0"/>
    <x v="1"/>
    <x v="13"/>
    <x v="74"/>
    <x v="0"/>
    <n v="1200"/>
    <n v="384"/>
    <m/>
    <n v="352"/>
    <n v="69"/>
    <m/>
    <n v="40"/>
    <n v="25.2"/>
    <n v="0"/>
    <n v="25.285714285714285"/>
    <n v="0.63214285714285712"/>
    <n v="0.24"/>
    <m/>
    <n v="0.16233766233766236"/>
    <n v="390"/>
    <n v="0.55000000000000004"/>
    <m/>
    <m/>
    <m/>
    <m/>
    <m/>
    <m/>
    <n v="25.285714285714285"/>
    <m/>
    <m/>
    <m/>
    <m/>
    <m/>
    <m/>
    <m/>
    <m/>
    <n v="150"/>
    <n v="150"/>
    <s v="1 PG"/>
  </r>
  <r>
    <n v="1022"/>
    <s v="VIETNAM"/>
    <x v="2"/>
    <x v="1"/>
    <x v="6"/>
    <x v="13"/>
    <x v="0"/>
    <x v="1"/>
    <x v="14"/>
    <x v="75"/>
    <x v="0"/>
    <n v="1200"/>
    <n v="384"/>
    <m/>
    <n v="388"/>
    <n v="69"/>
    <m/>
    <n v="51"/>
    <n v="25.2"/>
    <n v="0"/>
    <n v="24.160714285714285"/>
    <n v="0.47373949579831931"/>
    <n v="0.24"/>
    <m/>
    <n v="0.18777614138438883"/>
    <n v="421"/>
    <n v="0.55000000000000004"/>
    <m/>
    <m/>
    <m/>
    <m/>
    <m/>
    <m/>
    <n v="19.285714285714285"/>
    <n v="12"/>
    <n v="5"/>
    <m/>
    <m/>
    <m/>
    <m/>
    <m/>
    <m/>
    <n v="150"/>
    <n v="150"/>
    <s v="1 PG"/>
  </r>
  <r>
    <n v="1023"/>
    <s v="VIETNAM"/>
    <x v="2"/>
    <x v="1"/>
    <x v="6"/>
    <x v="13"/>
    <x v="0"/>
    <x v="1"/>
    <x v="15"/>
    <x v="76"/>
    <x v="0"/>
    <n v="1200"/>
    <n v="384"/>
    <m/>
    <n v="416"/>
    <n v="69"/>
    <m/>
    <n v="43"/>
    <n v="25.2"/>
    <n v="0"/>
    <n v="23.821428571428573"/>
    <n v="0.5539867109634552"/>
    <n v="0.24"/>
    <m/>
    <n v="0.14766483516483517"/>
    <n v="425"/>
    <n v="0.55000000000000004"/>
    <m/>
    <m/>
    <m/>
    <m/>
    <m/>
    <m/>
    <n v="22.571428571428573"/>
    <n v="1"/>
    <m/>
    <n v="2"/>
    <m/>
    <m/>
    <m/>
    <m/>
    <m/>
    <n v="150"/>
    <n v="150"/>
    <s v="1 PG"/>
  </r>
  <r>
    <n v="1024"/>
    <s v="VIETNAM"/>
    <x v="2"/>
    <x v="1"/>
    <x v="6"/>
    <x v="13"/>
    <x v="0"/>
    <x v="1"/>
    <x v="16"/>
    <x v="77"/>
    <x v="0"/>
    <n v="1200"/>
    <n v="384"/>
    <m/>
    <n v="336"/>
    <n v="69"/>
    <n v="11"/>
    <n v="43"/>
    <n v="25.2"/>
    <n v="4.7142857142857144"/>
    <n v="22.428571428571427"/>
    <n v="0.50264550264550267"/>
    <n v="0.24"/>
    <m/>
    <n v="0.18282312925170069"/>
    <n v="395"/>
    <n v="0.55000000000000004"/>
    <n v="4.7142857142857144"/>
    <m/>
    <m/>
    <m/>
    <m/>
    <m/>
    <n v="19.428571428571427"/>
    <n v="3"/>
    <n v="2"/>
    <n v="3"/>
    <m/>
    <m/>
    <m/>
    <m/>
    <m/>
    <n v="150"/>
    <n v="150"/>
    <s v="1 PG"/>
  </r>
  <r>
    <n v="1025"/>
    <s v="VIETNAM"/>
    <x v="2"/>
    <x v="1"/>
    <x v="6"/>
    <x v="13"/>
    <x v="0"/>
    <x v="1"/>
    <x v="21"/>
    <x v="122"/>
    <x v="0"/>
    <n v="1200"/>
    <n v="384"/>
    <m/>
    <n v="388"/>
    <n v="69"/>
    <m/>
    <n v="41"/>
    <n v="25.2"/>
    <n v="0"/>
    <n v="30.714285714285715"/>
    <n v="0.74912891986062724"/>
    <n v="0.24"/>
    <m/>
    <n v="0.15095729013254788"/>
    <n v="398"/>
    <n v="0.55000000000000004"/>
    <m/>
    <m/>
    <m/>
    <m/>
    <m/>
    <m/>
    <n v="30.714285714285715"/>
    <m/>
    <m/>
    <m/>
    <m/>
    <m/>
    <m/>
    <m/>
    <m/>
    <n v="150"/>
    <n v="150"/>
    <s v="1 PG"/>
  </r>
  <r>
    <n v="1026"/>
    <s v="VIETNAM"/>
    <x v="2"/>
    <x v="1"/>
    <x v="6"/>
    <x v="13"/>
    <x v="0"/>
    <x v="1"/>
    <x v="22"/>
    <x v="123"/>
    <x v="0"/>
    <n v="1200"/>
    <n v="384"/>
    <m/>
    <n v="374"/>
    <n v="69"/>
    <n v="3"/>
    <n v="38"/>
    <n v="25.2"/>
    <n v="1.7142857142857142"/>
    <n v="26.25"/>
    <n v="0.68205574912891986"/>
    <n v="0.24"/>
    <m/>
    <n v="0.14514896867838042"/>
    <n v="414"/>
    <n v="0.55000000000000004"/>
    <n v="1.7142857142857142"/>
    <m/>
    <m/>
    <m/>
    <m/>
    <m/>
    <n v="25"/>
    <n v="1"/>
    <m/>
    <n v="2"/>
    <m/>
    <m/>
    <m/>
    <m/>
    <m/>
    <n v="150"/>
    <n v="150"/>
    <s v="1 PG"/>
  </r>
  <r>
    <n v="1027"/>
    <s v="VIETNAM"/>
    <x v="2"/>
    <x v="1"/>
    <x v="6"/>
    <x v="13"/>
    <x v="0"/>
    <x v="0"/>
    <x v="9"/>
    <x v="70"/>
    <x v="0"/>
    <n v="1200"/>
    <n v="384"/>
    <m/>
    <n v="362"/>
    <n v="115.19999999999999"/>
    <n v="28"/>
    <n v="56"/>
    <n v="50.400000000000006"/>
    <n v="24.392857142857142"/>
    <n v="47.714285714285715"/>
    <n v="0.85841836734693877"/>
    <n v="0.4"/>
    <m/>
    <n v="0.22099447513812157"/>
    <n v="350"/>
    <n v="0.6"/>
    <n v="23.142857142857142"/>
    <n v="5"/>
    <m/>
    <m/>
    <m/>
    <m/>
    <n v="43.714285714285715"/>
    <n v="6"/>
    <m/>
    <n v="5"/>
    <m/>
    <m/>
    <m/>
    <m/>
    <m/>
    <n v="150"/>
    <n v="150"/>
    <s v="1 PG"/>
  </r>
  <r>
    <n v="1028"/>
    <s v="VIETNAM"/>
    <x v="2"/>
    <x v="1"/>
    <x v="6"/>
    <x v="13"/>
    <x v="6"/>
    <x v="0"/>
    <x v="9"/>
    <x v="82"/>
    <x v="1"/>
    <n v="1000"/>
    <n v="400"/>
    <m/>
    <n v="366"/>
    <n v="120"/>
    <n v="8"/>
    <n v="32"/>
    <n v="79.2"/>
    <n v="7"/>
    <n v="34.571428571428569"/>
    <n v="1.0392857142857141"/>
    <n v="0.4"/>
    <m/>
    <n v="0.1249024199843872"/>
    <n v="389"/>
    <n v="0.6"/>
    <n v="7"/>
    <m/>
    <m/>
    <m/>
    <m/>
    <m/>
    <n v="34.571428571428569"/>
    <m/>
    <m/>
    <m/>
    <m/>
    <m/>
    <m/>
    <m/>
    <m/>
    <n v="150"/>
    <n v="150"/>
    <s v="1 PG"/>
  </r>
  <r>
    <n v="1029"/>
    <s v="VIETNAM"/>
    <x v="2"/>
    <x v="1"/>
    <x v="6"/>
    <x v="13"/>
    <x v="4"/>
    <x v="0"/>
    <x v="9"/>
    <x v="124"/>
    <x v="0"/>
    <n v="1000"/>
    <n v="320"/>
    <m/>
    <n v="296"/>
    <n v="96"/>
    <n v="22"/>
    <n v="59"/>
    <n v="63"/>
    <n v="8.0535714285714288"/>
    <n v="34.535714285714285"/>
    <n v="0.52579365079365081"/>
    <n v="0.4"/>
    <m/>
    <n v="0.28474903474903479"/>
    <n v="312"/>
    <n v="0.6"/>
    <n v="7.4285714285714288"/>
    <n v="1"/>
    <n v="1"/>
    <m/>
    <m/>
    <m/>
    <n v="33.285714285714285"/>
    <n v="1"/>
    <m/>
    <n v="2"/>
    <m/>
    <m/>
    <m/>
    <m/>
    <m/>
    <n v="150"/>
    <n v="150"/>
    <s v="1 PG"/>
  </r>
  <r>
    <n v="1030"/>
    <s v="VIETNAM"/>
    <x v="2"/>
    <x v="1"/>
    <x v="6"/>
    <x v="13"/>
    <x v="7"/>
    <x v="0"/>
    <x v="9"/>
    <x v="104"/>
    <x v="0"/>
    <n v="1000"/>
    <n v="320"/>
    <m/>
    <n v="324"/>
    <n v="96"/>
    <n v="3"/>
    <n v="36"/>
    <n v="63"/>
    <n v="1.5"/>
    <n v="35.642857142857146"/>
    <n v="0.95238095238095244"/>
    <n v="0.4"/>
    <m/>
    <n v="0.15873015873015875"/>
    <n v="346"/>
    <n v="0.6"/>
    <n v="1"/>
    <m/>
    <m/>
    <n v="1"/>
    <m/>
    <m/>
    <n v="35.142857142857146"/>
    <n v="2"/>
    <m/>
    <m/>
    <m/>
    <m/>
    <m/>
    <m/>
    <m/>
    <n v="150"/>
    <n v="150"/>
    <s v="1 PG"/>
  </r>
  <r>
    <n v="1031"/>
    <s v="VIETNAM"/>
    <x v="2"/>
    <x v="1"/>
    <x v="6"/>
    <x v="13"/>
    <x v="7"/>
    <x v="0"/>
    <x v="9"/>
    <x v="105"/>
    <x v="0"/>
    <n v="1000"/>
    <n v="320"/>
    <m/>
    <n v="376"/>
    <n v="96"/>
    <m/>
    <n v="46"/>
    <n v="63"/>
    <n v="0"/>
    <n v="43.857142857142854"/>
    <n v="0.95341614906832295"/>
    <n v="0.4"/>
    <m/>
    <n v="0.17477203647416414"/>
    <n v="444"/>
    <n v="0.6"/>
    <m/>
    <m/>
    <m/>
    <m/>
    <m/>
    <m/>
    <n v="43.857142857142854"/>
    <m/>
    <m/>
    <m/>
    <m/>
    <m/>
    <m/>
    <m/>
    <m/>
    <n v="150"/>
    <n v="150"/>
    <s v="1 PG"/>
  </r>
  <r>
    <n v="1032"/>
    <s v="VIETNAM"/>
    <x v="0"/>
    <x v="1"/>
    <x v="6"/>
    <x v="14"/>
    <x v="3"/>
    <x v="0"/>
    <x v="0"/>
    <x v="10"/>
    <x v="1"/>
    <n v="2700"/>
    <n v="648"/>
    <m/>
    <n v="1104"/>
    <n v="194.4"/>
    <n v="42"/>
    <n v="133"/>
    <n v="128.4"/>
    <n v="25.75"/>
    <n v="113.08333333333333"/>
    <n v="0.79333333333333322"/>
    <n v="0.4"/>
    <m/>
    <n v="0.22644927536231885"/>
    <n v="1468"/>
    <n v="0.8"/>
    <n v="22.5"/>
    <n v="7"/>
    <m/>
    <n v="3"/>
    <m/>
    <m/>
    <n v="108.33333333333333"/>
    <n v="3"/>
    <m/>
    <n v="8"/>
    <m/>
    <m/>
    <m/>
    <m/>
    <m/>
    <n v="150"/>
    <n v="150"/>
    <s v="2 PGs"/>
  </r>
  <r>
    <n v="1033"/>
    <s v="VIETNAM"/>
    <x v="0"/>
    <x v="1"/>
    <x v="6"/>
    <x v="14"/>
    <x v="3"/>
    <x v="0"/>
    <x v="0"/>
    <x v="32"/>
    <x v="1"/>
    <n v="2700"/>
    <n v="648"/>
    <m/>
    <n v="656"/>
    <n v="194.4"/>
    <n v="85"/>
    <n v="156"/>
    <n v="128.4"/>
    <n v="52.5"/>
    <n v="129.91666666666669"/>
    <n v="0.75691562932226841"/>
    <n v="0.4"/>
    <m/>
    <n v="0.52482578397212543"/>
    <n v="988"/>
    <n v="0.8"/>
    <n v="39"/>
    <n v="22"/>
    <m/>
    <n v="16"/>
    <m/>
    <m/>
    <n v="110.16666666666667"/>
    <n v="15"/>
    <m/>
    <n v="32"/>
    <m/>
    <m/>
    <m/>
    <m/>
    <m/>
    <n v="150"/>
    <n v="150"/>
    <s v="2 PGs"/>
  </r>
  <r>
    <n v="1034"/>
    <s v="VIETNAM"/>
    <x v="0"/>
    <x v="1"/>
    <x v="6"/>
    <x v="14"/>
    <x v="3"/>
    <x v="0"/>
    <x v="1"/>
    <x v="11"/>
    <x v="1"/>
    <n v="2700"/>
    <n v="648"/>
    <m/>
    <n v="1456"/>
    <n v="194.4"/>
    <n v="85"/>
    <n v="186"/>
    <n v="128.4"/>
    <n v="47"/>
    <n v="112.5"/>
    <n v="0.58856088560885611"/>
    <n v="0.4"/>
    <m/>
    <n v="0.26589481946624804"/>
    <n v="1497"/>
    <n v="0.75"/>
    <n v="27"/>
    <m/>
    <m/>
    <n v="40"/>
    <m/>
    <m/>
    <n v="83.5"/>
    <m/>
    <m/>
    <n v="58"/>
    <m/>
    <m/>
    <m/>
    <m/>
    <m/>
    <n v="150"/>
    <n v="150"/>
    <s v="2 PGs"/>
  </r>
  <r>
    <n v="1035"/>
    <s v="VIETNAM"/>
    <x v="0"/>
    <x v="1"/>
    <x v="6"/>
    <x v="14"/>
    <x v="0"/>
    <x v="0"/>
    <x v="1"/>
    <x v="17"/>
    <x v="0"/>
    <n v="1200"/>
    <n v="384"/>
    <m/>
    <n v="368"/>
    <n v="115.19999999999999"/>
    <n v="31"/>
    <n v="80"/>
    <n v="76.2"/>
    <n v="22.166666666666668"/>
    <n v="61.5"/>
    <n v="0.75375375375375375"/>
    <n v="0.4"/>
    <m/>
    <n v="0.43090062111801247"/>
    <n v="400"/>
    <n v="0.65"/>
    <n v="18.166666666666668"/>
    <m/>
    <m/>
    <n v="8"/>
    <m/>
    <m/>
    <n v="53"/>
    <m/>
    <m/>
    <n v="17"/>
    <m/>
    <m/>
    <m/>
    <m/>
    <m/>
    <n v="100"/>
    <n v="100"/>
    <s v="1 PG"/>
  </r>
  <r>
    <n v="1036"/>
    <s v="VIETNAM"/>
    <x v="0"/>
    <x v="1"/>
    <x v="6"/>
    <x v="14"/>
    <x v="0"/>
    <x v="0"/>
    <x v="1"/>
    <x v="4"/>
    <x v="0"/>
    <n v="1200"/>
    <n v="384"/>
    <m/>
    <n v="352"/>
    <n v="115.19999999999999"/>
    <n v="24"/>
    <n v="46"/>
    <n v="76.2"/>
    <n v="17.75"/>
    <n v="30.5"/>
    <n v="0.68928571428571428"/>
    <n v="0.4"/>
    <m/>
    <n v="0.28409090909090912"/>
    <n v="470"/>
    <n v="0.7"/>
    <n v="16"/>
    <n v="1"/>
    <m/>
    <n v="3"/>
    <m/>
    <m/>
    <n v="26.5"/>
    <n v="2"/>
    <m/>
    <n v="7"/>
    <m/>
    <m/>
    <m/>
    <m/>
    <m/>
    <n v="100"/>
    <n v="100"/>
    <s v="1 PG"/>
  </r>
  <r>
    <n v="1037"/>
    <s v="VIETNAM"/>
    <x v="0"/>
    <x v="1"/>
    <x v="6"/>
    <x v="14"/>
    <x v="0"/>
    <x v="0"/>
    <x v="4"/>
    <x v="18"/>
    <x v="0"/>
    <n v="1200"/>
    <n v="384"/>
    <m/>
    <n v="384"/>
    <n v="115.19999999999999"/>
    <n v="49"/>
    <n v="63"/>
    <n v="76.2"/>
    <n v="39.166666666666664"/>
    <n v="48.666666666666671"/>
    <n v="0.78422619047619058"/>
    <n v="0.4"/>
    <m/>
    <n v="0.41666666666666674"/>
    <n v="786"/>
    <n v="0.75"/>
    <n v="37.666666666666664"/>
    <n v="6"/>
    <m/>
    <m/>
    <m/>
    <m/>
    <n v="46.166666666666671"/>
    <n v="4"/>
    <m/>
    <n v="3"/>
    <m/>
    <m/>
    <m/>
    <m/>
    <m/>
    <n v="100"/>
    <n v="100"/>
    <s v="1 PG"/>
  </r>
  <r>
    <n v="1038"/>
    <s v="VIETNAM"/>
    <x v="0"/>
    <x v="1"/>
    <x v="6"/>
    <x v="14"/>
    <x v="0"/>
    <x v="0"/>
    <x v="4"/>
    <x v="19"/>
    <x v="0"/>
    <n v="1200"/>
    <n v="384"/>
    <m/>
    <n v="432"/>
    <n v="115.19999999999999"/>
    <n v="24"/>
    <n v="120"/>
    <n v="76.2"/>
    <n v="13.916666666666666"/>
    <n v="97.25"/>
    <n v="0.77199074074074081"/>
    <n v="0.4"/>
    <m/>
    <n v="0.47619047619047622"/>
    <n v="544"/>
    <n v="0.7"/>
    <n v="12.666666666666666"/>
    <n v="5"/>
    <m/>
    <m/>
    <m/>
    <m/>
    <n v="94"/>
    <n v="3"/>
    <m/>
    <n v="5"/>
    <m/>
    <m/>
    <m/>
    <m/>
    <m/>
    <n v="80"/>
    <n v="80"/>
    <s v="1 PG"/>
  </r>
  <r>
    <n v="1039"/>
    <s v="VIETNAM"/>
    <x v="0"/>
    <x v="1"/>
    <x v="6"/>
    <x v="14"/>
    <x v="0"/>
    <x v="0"/>
    <x v="2"/>
    <x v="5"/>
    <x v="0"/>
    <n v="1200"/>
    <n v="384"/>
    <m/>
    <n v="384"/>
    <n v="115.19999999999999"/>
    <n v="36"/>
    <n v="86"/>
    <n v="76.2"/>
    <n v="25.833333333333336"/>
    <n v="41.75"/>
    <n v="0.55396174863387981"/>
    <n v="0.4"/>
    <m/>
    <n v="0.45386904761904767"/>
    <n v="645"/>
    <n v="0.7"/>
    <n v="23.833333333333336"/>
    <m/>
    <m/>
    <n v="4"/>
    <m/>
    <m/>
    <n v="37.5"/>
    <n v="11"/>
    <n v="4"/>
    <m/>
    <m/>
    <m/>
    <m/>
    <m/>
    <m/>
    <n v="80"/>
    <n v="80"/>
    <s v="1 PG"/>
  </r>
  <r>
    <n v="1040"/>
    <s v="VIETNAM"/>
    <x v="0"/>
    <x v="1"/>
    <x v="6"/>
    <x v="14"/>
    <x v="4"/>
    <x v="0"/>
    <x v="0"/>
    <x v="33"/>
    <x v="0"/>
    <n v="1000"/>
    <n v="320"/>
    <m/>
    <n v="240"/>
    <n v="96"/>
    <n v="21"/>
    <n v="59"/>
    <n v="63.599999999999994"/>
    <n v="8.75"/>
    <n v="27.25"/>
    <n v="0.45"/>
    <n v="0.4"/>
    <m/>
    <n v="0.47619047619047616"/>
    <n v="310"/>
    <n v="0.65"/>
    <m/>
    <n v="7"/>
    <m/>
    <n v="14"/>
    <m/>
    <m/>
    <n v="0.5"/>
    <n v="17"/>
    <m/>
    <n v="45"/>
    <m/>
    <m/>
    <m/>
    <m/>
    <m/>
    <n v="100"/>
    <n v="100"/>
    <s v="1 PG"/>
  </r>
  <r>
    <n v="1041"/>
    <s v="VIETNAM"/>
    <x v="0"/>
    <x v="1"/>
    <x v="6"/>
    <x v="14"/>
    <x v="4"/>
    <x v="0"/>
    <x v="0"/>
    <x v="34"/>
    <x v="0"/>
    <n v="1000"/>
    <n v="320"/>
    <m/>
    <n v="400"/>
    <n v="96"/>
    <m/>
    <n v="40"/>
    <n v="63.599999999999994"/>
    <n v="0"/>
    <n v="14.333333333333334"/>
    <n v="0.35833333333333334"/>
    <n v="0.4"/>
    <m/>
    <n v="0.14285714285714285"/>
    <n v="400"/>
    <n v="0.65"/>
    <m/>
    <m/>
    <m/>
    <m/>
    <m/>
    <m/>
    <n v="14.333333333333334"/>
    <m/>
    <m/>
    <m/>
    <m/>
    <m/>
    <m/>
    <m/>
    <m/>
    <n v="100"/>
    <n v="100"/>
    <s v="1 PG"/>
  </r>
  <r>
    <n v="1042"/>
    <s v="VIETNAM"/>
    <x v="0"/>
    <x v="1"/>
    <x v="6"/>
    <x v="14"/>
    <x v="4"/>
    <x v="0"/>
    <x v="0"/>
    <x v="35"/>
    <x v="0"/>
    <n v="1000"/>
    <n v="320"/>
    <m/>
    <n v="288"/>
    <n v="96"/>
    <m/>
    <n v="58"/>
    <n v="63.599999999999994"/>
    <n v="0"/>
    <n v="21"/>
    <n v="0.36206896551724138"/>
    <n v="0.4"/>
    <m/>
    <n v="0.28769841269841273"/>
    <n v="223"/>
    <n v="0.7"/>
    <m/>
    <m/>
    <m/>
    <m/>
    <m/>
    <m/>
    <n v="19"/>
    <n v="4"/>
    <m/>
    <n v="2"/>
    <m/>
    <m/>
    <m/>
    <m/>
    <m/>
    <n v="100"/>
    <n v="100"/>
    <s v="1 PG"/>
  </r>
  <r>
    <n v="1043"/>
    <s v="VIETNAM"/>
    <x v="0"/>
    <x v="1"/>
    <x v="6"/>
    <x v="14"/>
    <x v="4"/>
    <x v="0"/>
    <x v="0"/>
    <x v="36"/>
    <x v="0"/>
    <n v="1000"/>
    <n v="320"/>
    <m/>
    <n v="352"/>
    <n v="96"/>
    <n v="6"/>
    <n v="25"/>
    <n v="63.599999999999994"/>
    <n v="4.666666666666667"/>
    <n v="21.583333333333332"/>
    <n v="0.84677419354838712"/>
    <n v="0.4"/>
    <m/>
    <n v="0.12581168831168832"/>
    <n v="290"/>
    <n v="0.65"/>
    <n v="4.666666666666667"/>
    <m/>
    <m/>
    <m/>
    <m/>
    <m/>
    <n v="20.333333333333332"/>
    <n v="1"/>
    <m/>
    <n v="2"/>
    <m/>
    <m/>
    <m/>
    <m/>
    <m/>
    <n v="100"/>
    <n v="100"/>
    <s v="1 PG"/>
  </r>
  <r>
    <n v="1044"/>
    <s v="VIETNAM"/>
    <x v="0"/>
    <x v="1"/>
    <x v="6"/>
    <x v="14"/>
    <x v="4"/>
    <x v="0"/>
    <x v="0"/>
    <x v="107"/>
    <x v="0"/>
    <n v="1000"/>
    <n v="320"/>
    <m/>
    <n v="240"/>
    <n v="96"/>
    <n v="2"/>
    <n v="2"/>
    <n v="63.599999999999994"/>
    <n v="1.3333333333333333"/>
    <n v="2.1666666666666665"/>
    <n v="0.875"/>
    <n v="0.4"/>
    <m/>
    <n v="2.3809523809523808E-2"/>
    <n v="225"/>
    <n v="0.65"/>
    <n v="1.3333333333333333"/>
    <m/>
    <m/>
    <m/>
    <m/>
    <m/>
    <n v="2.1666666666666665"/>
    <m/>
    <m/>
    <m/>
    <m/>
    <m/>
    <m/>
    <m/>
    <m/>
    <n v="100"/>
    <n v="100"/>
    <s v="1 PG"/>
  </r>
  <r>
    <n v="1045"/>
    <s v="VIETNAM"/>
    <x v="0"/>
    <x v="1"/>
    <x v="6"/>
    <x v="14"/>
    <x v="4"/>
    <x v="0"/>
    <x v="0"/>
    <x v="108"/>
    <x v="0"/>
    <n v="1000"/>
    <n v="320"/>
    <m/>
    <n v="320"/>
    <n v="96"/>
    <n v="8"/>
    <n v="22"/>
    <n v="63.599999999999994"/>
    <n v="4.166666666666667"/>
    <n v="14.5"/>
    <n v="0.62222222222222223"/>
    <n v="0.4"/>
    <m/>
    <n v="0.13392857142857142"/>
    <n v="424"/>
    <n v="0.65"/>
    <n v="3.166666666666667"/>
    <m/>
    <m/>
    <n v="2"/>
    <m/>
    <m/>
    <n v="14"/>
    <m/>
    <m/>
    <n v="1"/>
    <m/>
    <m/>
    <m/>
    <m/>
    <m/>
    <n v="80"/>
    <n v="80"/>
    <s v="1 PG"/>
  </r>
  <r>
    <n v="1046"/>
    <s v="VIETNAM"/>
    <x v="0"/>
    <x v="1"/>
    <x v="6"/>
    <x v="14"/>
    <x v="4"/>
    <x v="0"/>
    <x v="0"/>
    <x v="109"/>
    <x v="0"/>
    <n v="1000"/>
    <n v="320"/>
    <m/>
    <n v="288"/>
    <n v="96"/>
    <n v="7"/>
    <n v="29"/>
    <n v="63.599999999999994"/>
    <n v="4.8333333333333339"/>
    <n v="18.166666666666664"/>
    <n v="0.63888888888888884"/>
    <n v="0.4"/>
    <m/>
    <n v="0.17857142857142858"/>
    <n v="412"/>
    <n v="0.65"/>
    <n v="3.8333333333333335"/>
    <m/>
    <m/>
    <n v="2"/>
    <m/>
    <m/>
    <n v="6.1666666666666661"/>
    <n v="2"/>
    <m/>
    <n v="23"/>
    <m/>
    <m/>
    <m/>
    <m/>
    <m/>
    <n v="80"/>
    <n v="80"/>
    <s v="1 PG"/>
  </r>
  <r>
    <n v="1047"/>
    <s v="VIETNAM"/>
    <x v="0"/>
    <x v="1"/>
    <x v="6"/>
    <x v="14"/>
    <x v="4"/>
    <x v="0"/>
    <x v="0"/>
    <x v="110"/>
    <x v="0"/>
    <n v="1000"/>
    <n v="320"/>
    <m/>
    <n v="208"/>
    <n v="96"/>
    <n v="11"/>
    <n v="43"/>
    <n v="63.599999999999994"/>
    <n v="6.333333333333333"/>
    <n v="21.75"/>
    <n v="0.52006172839506171"/>
    <n v="0.4"/>
    <m/>
    <n v="0.37087912087912089"/>
    <n v="278"/>
    <n v="0.65"/>
    <n v="4.333333333333333"/>
    <m/>
    <m/>
    <n v="4"/>
    <m/>
    <m/>
    <n v="18"/>
    <n v="3"/>
    <m/>
    <n v="6"/>
    <m/>
    <m/>
    <m/>
    <m/>
    <m/>
    <n v="80"/>
    <n v="80"/>
    <s v="1 PG"/>
  </r>
  <r>
    <n v="1048"/>
    <s v="VIETNAM"/>
    <x v="0"/>
    <x v="1"/>
    <x v="6"/>
    <x v="14"/>
    <x v="5"/>
    <x v="0"/>
    <x v="0"/>
    <x v="42"/>
    <x v="1"/>
    <n v="1500"/>
    <n v="480"/>
    <m/>
    <n v="416"/>
    <n v="144"/>
    <n v="33"/>
    <n v="92"/>
    <n v="94.8"/>
    <n v="20.166666666666664"/>
    <n v="51.666666666666664"/>
    <n v="0.57466666666666666"/>
    <n v="0.4"/>
    <m/>
    <n v="0.42925824175824179"/>
    <n v="342"/>
    <n v="0.7"/>
    <n v="12.666666666666666"/>
    <m/>
    <m/>
    <n v="15"/>
    <m/>
    <m/>
    <n v="30.166666666666664"/>
    <n v="16"/>
    <m/>
    <n v="35"/>
    <m/>
    <m/>
    <m/>
    <m/>
    <m/>
    <n v="100"/>
    <n v="100"/>
    <s v="2 PGs"/>
  </r>
  <r>
    <n v="1049"/>
    <s v="VIETNAM"/>
    <x v="0"/>
    <x v="1"/>
    <x v="6"/>
    <x v="14"/>
    <x v="5"/>
    <x v="0"/>
    <x v="0"/>
    <x v="43"/>
    <x v="1"/>
    <n v="1500"/>
    <n v="480"/>
    <m/>
    <n v="448"/>
    <n v="144"/>
    <n v="9"/>
    <n v="47"/>
    <n v="94.8"/>
    <n v="4.5833333333333339"/>
    <n v="32.208333333333336"/>
    <n v="0.65699404761904767"/>
    <n v="0.4"/>
    <m/>
    <n v="0.1785714285714286"/>
    <n v="435"/>
    <n v="0.7"/>
    <n v="3.3333333333333335"/>
    <n v="3"/>
    <m/>
    <n v="1"/>
    <m/>
    <m/>
    <n v="25.833333333333336"/>
    <n v="9"/>
    <n v="3"/>
    <n v="6"/>
    <m/>
    <m/>
    <m/>
    <m/>
    <m/>
    <n v="100"/>
    <n v="100"/>
    <s v="2 PGs"/>
  </r>
  <r>
    <n v="1050"/>
    <s v="VIETNAM"/>
    <x v="0"/>
    <x v="1"/>
    <x v="6"/>
    <x v="14"/>
    <x v="5"/>
    <x v="0"/>
    <x v="0"/>
    <x v="44"/>
    <x v="1"/>
    <n v="1500"/>
    <n v="480"/>
    <m/>
    <n v="528"/>
    <n v="144"/>
    <n v="16"/>
    <n v="41"/>
    <n v="94.8"/>
    <n v="9.875"/>
    <n v="29.666666666666664"/>
    <n v="0.69371345029239762"/>
    <n v="0.4"/>
    <m/>
    <n v="0.15422077922077923"/>
    <n v="805"/>
    <n v="0.65"/>
    <n v="7.5"/>
    <n v="4"/>
    <n v="1"/>
    <n v="2"/>
    <m/>
    <m/>
    <n v="26.666666666666664"/>
    <n v="4"/>
    <m/>
    <n v="4"/>
    <m/>
    <m/>
    <m/>
    <m/>
    <m/>
    <n v="100"/>
    <n v="100"/>
    <s v="2 PGs"/>
  </r>
  <r>
    <n v="1051"/>
    <s v="VIETNAM"/>
    <x v="0"/>
    <x v="1"/>
    <x v="6"/>
    <x v="14"/>
    <x v="5"/>
    <x v="0"/>
    <x v="0"/>
    <x v="45"/>
    <x v="1"/>
    <n v="1500"/>
    <n v="480"/>
    <m/>
    <n v="544"/>
    <n v="144"/>
    <n v="10"/>
    <n v="60"/>
    <n v="94.8"/>
    <n v="4"/>
    <n v="28.5"/>
    <n v="0.4642857142857143"/>
    <n v="0.4"/>
    <m/>
    <n v="0.18382352941176472"/>
    <n v="345"/>
    <n v="0.7"/>
    <m/>
    <m/>
    <n v="8"/>
    <n v="2"/>
    <m/>
    <m/>
    <m/>
    <n v="5"/>
    <n v="6"/>
    <n v="50"/>
    <m/>
    <m/>
    <m/>
    <m/>
    <m/>
    <n v="100"/>
    <n v="100"/>
    <s v="2 PGs"/>
  </r>
  <r>
    <n v="1052"/>
    <s v="VIETNAM"/>
    <x v="0"/>
    <x v="1"/>
    <x v="6"/>
    <x v="14"/>
    <x v="1"/>
    <x v="0"/>
    <x v="0"/>
    <x v="7"/>
    <x v="1"/>
    <n v="4200"/>
    <n v="1008"/>
    <m/>
    <n v="784"/>
    <n v="302.39999999999998"/>
    <n v="70"/>
    <n v="106"/>
    <n v="199.79999999999998"/>
    <n v="60.625"/>
    <n v="102.66666666666666"/>
    <n v="0.92779356060606055"/>
    <n v="0.4"/>
    <m/>
    <n v="0.32069970845481049"/>
    <n v="643"/>
    <n v="0.7"/>
    <n v="53.5"/>
    <n v="2"/>
    <n v="3"/>
    <n v="11"/>
    <m/>
    <m/>
    <n v="89.166666666666657"/>
    <n v="12"/>
    <m/>
    <n v="21"/>
    <m/>
    <m/>
    <m/>
    <m/>
    <m/>
    <n v="150"/>
    <n v="150"/>
    <s v="2 PGs"/>
  </r>
  <r>
    <n v="1053"/>
    <s v="VIETNAM"/>
    <x v="0"/>
    <x v="1"/>
    <x v="6"/>
    <x v="14"/>
    <x v="2"/>
    <x v="0"/>
    <x v="0"/>
    <x v="20"/>
    <x v="1"/>
    <n v="1200"/>
    <n v="480"/>
    <m/>
    <n v="496"/>
    <n v="115.19999999999999"/>
    <n v="49"/>
    <n v="63"/>
    <n v="76.2"/>
    <n v="35.666666666666664"/>
    <n v="39.5"/>
    <n v="0.67113095238095233"/>
    <n v="0.4"/>
    <m/>
    <n v="0.32258064516129031"/>
    <n v="770"/>
    <n v="0.75"/>
    <n v="23.666666666666664"/>
    <m/>
    <m/>
    <n v="24"/>
    <m/>
    <m/>
    <n v="32"/>
    <n v="10"/>
    <m/>
    <n v="10"/>
    <m/>
    <m/>
    <m/>
    <m/>
    <m/>
    <n v="100"/>
    <n v="100"/>
    <s v="2 PGs"/>
  </r>
  <r>
    <n v="1054"/>
    <s v="VIETNAM"/>
    <x v="0"/>
    <x v="1"/>
    <x v="6"/>
    <x v="14"/>
    <x v="2"/>
    <x v="0"/>
    <x v="0"/>
    <x v="8"/>
    <x v="1"/>
    <n v="1200"/>
    <n v="480"/>
    <m/>
    <n v="516"/>
    <n v="115.19999999999999"/>
    <n v="89"/>
    <n v="105"/>
    <n v="76.2"/>
    <n v="78"/>
    <n v="88.25"/>
    <n v="0.85695876288659789"/>
    <n v="0.4"/>
    <m/>
    <n v="0.53709856035437431"/>
    <n v="1076"/>
    <n v="0.75"/>
    <n v="60.5"/>
    <m/>
    <m/>
    <n v="35"/>
    <m/>
    <m/>
    <n v="46"/>
    <n v="11"/>
    <m/>
    <n v="79"/>
    <m/>
    <m/>
    <m/>
    <m/>
    <m/>
    <n v="100"/>
    <n v="100"/>
    <s v="2 PGs"/>
  </r>
  <r>
    <n v="1055"/>
    <s v="VIETNAM"/>
    <x v="0"/>
    <x v="1"/>
    <x v="6"/>
    <x v="14"/>
    <x v="2"/>
    <x v="0"/>
    <x v="0"/>
    <x v="21"/>
    <x v="1"/>
    <n v="1200"/>
    <n v="480"/>
    <m/>
    <n v="336"/>
    <n v="115.19999999999999"/>
    <n v="9"/>
    <n v="56"/>
    <n v="76.2"/>
    <n v="4.333333333333333"/>
    <n v="35.666666666666671"/>
    <n v="0.61538461538461553"/>
    <n v="0.4"/>
    <m/>
    <n v="0.27636054421768708"/>
    <n v="412"/>
    <n v="0.75"/>
    <n v="2.833333333333333"/>
    <m/>
    <m/>
    <n v="3"/>
    <m/>
    <m/>
    <n v="30.166666666666668"/>
    <n v="4"/>
    <m/>
    <n v="9"/>
    <m/>
    <m/>
    <m/>
    <m/>
    <m/>
    <n v="100"/>
    <n v="100"/>
    <s v="2 PGs"/>
  </r>
  <r>
    <n v="1056"/>
    <s v="VIETNAM"/>
    <x v="0"/>
    <x v="1"/>
    <x v="6"/>
    <x v="14"/>
    <x v="2"/>
    <x v="0"/>
    <x v="0"/>
    <x v="22"/>
    <x v="1"/>
    <n v="1200"/>
    <n v="480"/>
    <m/>
    <n v="452"/>
    <n v="115.19999999999999"/>
    <n v="10"/>
    <n v="38"/>
    <n v="76.2"/>
    <n v="6"/>
    <n v="22.166666666666664"/>
    <n v="0.58680555555555547"/>
    <n v="0.4"/>
    <m/>
    <n v="0.15170670037926676"/>
    <n v="314"/>
    <n v="0.7"/>
    <n v="6"/>
    <m/>
    <m/>
    <m/>
    <m/>
    <m/>
    <n v="7.1666666666666661"/>
    <m/>
    <m/>
    <n v="30"/>
    <m/>
    <m/>
    <m/>
    <m/>
    <m/>
    <n v="100"/>
    <n v="100"/>
    <s v="2 PGs"/>
  </r>
  <r>
    <n v="1057"/>
    <s v="VIETNAM"/>
    <x v="0"/>
    <x v="1"/>
    <x v="6"/>
    <x v="14"/>
    <x v="7"/>
    <x v="0"/>
    <x v="0"/>
    <x v="54"/>
    <x v="0"/>
    <n v="1000"/>
    <n v="320"/>
    <m/>
    <n v="416"/>
    <n v="96"/>
    <n v="22"/>
    <n v="51"/>
    <n v="76.2"/>
    <n v="11.5"/>
    <n v="43"/>
    <n v="0.74657534246575341"/>
    <n v="0.4"/>
    <m/>
    <n v="0.25068681318681318"/>
    <n v="489"/>
    <n v="0.8"/>
    <n v="10"/>
    <n v="2"/>
    <m/>
    <n v="2"/>
    <m/>
    <m/>
    <n v="39"/>
    <n v="2"/>
    <m/>
    <n v="7"/>
    <m/>
    <m/>
    <m/>
    <m/>
    <m/>
    <n v="100"/>
    <n v="100"/>
    <s v="2 PGs"/>
  </r>
  <r>
    <n v="1058"/>
    <s v="VIETNAM"/>
    <x v="0"/>
    <x v="1"/>
    <x v="6"/>
    <x v="14"/>
    <x v="7"/>
    <x v="0"/>
    <x v="0"/>
    <x v="58"/>
    <x v="0"/>
    <n v="1000"/>
    <n v="320"/>
    <m/>
    <n v="240"/>
    <n v="96"/>
    <n v="26"/>
    <n v="42"/>
    <n v="63.599999999999994"/>
    <n v="18.25"/>
    <n v="31.25"/>
    <n v="0.7279411764705882"/>
    <n v="0.4"/>
    <m/>
    <n v="0.40476190476190477"/>
    <n v="380"/>
    <n v="0.65"/>
    <n v="17"/>
    <n v="3"/>
    <m/>
    <n v="1"/>
    <m/>
    <m/>
    <n v="28.5"/>
    <n v="5"/>
    <m/>
    <n v="3"/>
    <m/>
    <m/>
    <m/>
    <m/>
    <m/>
    <n v="100"/>
    <n v="100"/>
    <s v="2 PGs"/>
  </r>
  <r>
    <n v="1059"/>
    <s v="VIETNAM"/>
    <x v="0"/>
    <x v="1"/>
    <x v="6"/>
    <x v="14"/>
    <x v="7"/>
    <x v="0"/>
    <x v="4"/>
    <x v="60"/>
    <x v="0"/>
    <n v="1000"/>
    <n v="320"/>
    <m/>
    <n v="368"/>
    <n v="96"/>
    <m/>
    <n v="54"/>
    <n v="63.599999999999994"/>
    <n v="0"/>
    <n v="43.833333333333336"/>
    <n v="0.81172839506172845"/>
    <n v="0.4"/>
    <m/>
    <n v="0.20962732919254662"/>
    <n v="334"/>
    <n v="0.65"/>
    <m/>
    <m/>
    <m/>
    <m/>
    <m/>
    <m/>
    <n v="40.333333333333336"/>
    <n v="4"/>
    <m/>
    <n v="5"/>
    <m/>
    <m/>
    <m/>
    <m/>
    <m/>
    <n v="100"/>
    <n v="100"/>
    <s v="1 PG"/>
  </r>
  <r>
    <n v="1060"/>
    <s v="VIETNAM"/>
    <x v="0"/>
    <x v="1"/>
    <x v="6"/>
    <x v="14"/>
    <x v="6"/>
    <x v="0"/>
    <x v="0"/>
    <x v="46"/>
    <x v="1"/>
    <n v="1250"/>
    <n v="320"/>
    <m/>
    <n v="256"/>
    <n v="79.2"/>
    <n v="28"/>
    <n v="79"/>
    <n v="28"/>
    <n v="16.416666666666668"/>
    <n v="60.083333333333336"/>
    <n v="0.71495327102803741"/>
    <n v="0.4"/>
    <m/>
    <n v="0.5970982142857143"/>
    <n v="460"/>
    <n v="0.65"/>
    <n v="6.666666666666667"/>
    <m/>
    <m/>
    <n v="8"/>
    <n v="5"/>
    <n v="2"/>
    <n v="47.833333333333336"/>
    <m/>
    <m/>
    <n v="17"/>
    <n v="5"/>
    <m/>
    <m/>
    <m/>
    <m/>
    <n v="100"/>
    <n v="100"/>
    <s v="2 PGs"/>
  </r>
  <r>
    <n v="1061"/>
    <s v="VIETNAM"/>
    <x v="0"/>
    <x v="1"/>
    <x v="6"/>
    <x v="14"/>
    <x v="6"/>
    <x v="0"/>
    <x v="0"/>
    <x v="47"/>
    <x v="1"/>
    <n v="1250"/>
    <n v="320"/>
    <m/>
    <n v="240"/>
    <n v="79.2"/>
    <n v="12"/>
    <n v="36"/>
    <n v="35.200000000000003"/>
    <n v="12.166666666666668"/>
    <n v="30"/>
    <n v="0.87847222222222232"/>
    <n v="0.24"/>
    <m/>
    <n v="0.2857142857142857"/>
    <n v="300"/>
    <n v="0.65"/>
    <n v="12.166666666666668"/>
    <m/>
    <m/>
    <m/>
    <m/>
    <m/>
    <n v="25"/>
    <n v="8"/>
    <m/>
    <n v="6"/>
    <m/>
    <m/>
    <m/>
    <m/>
    <m/>
    <n v="100"/>
    <n v="100"/>
    <s v="2 PGs"/>
  </r>
  <r>
    <n v="1062"/>
    <s v="VIETNAM"/>
    <x v="0"/>
    <x v="1"/>
    <x v="6"/>
    <x v="14"/>
    <x v="6"/>
    <x v="0"/>
    <x v="0"/>
    <x v="48"/>
    <x v="1"/>
    <n v="1250"/>
    <n v="320"/>
    <m/>
    <n v="384"/>
    <n v="79.2"/>
    <n v="41"/>
    <n v="90"/>
    <n v="35.200000000000003"/>
    <n v="15.5"/>
    <n v="42.375"/>
    <n v="0.44179389312977096"/>
    <n v="0.24"/>
    <m/>
    <n v="0.48735119047619058"/>
    <n v="362"/>
    <n v="0.65"/>
    <m/>
    <n v="18"/>
    <n v="6"/>
    <n v="16"/>
    <n v="1"/>
    <m/>
    <m/>
    <n v="26"/>
    <n v="19"/>
    <n v="35"/>
    <n v="11"/>
    <n v="3"/>
    <m/>
    <m/>
    <m/>
    <n v="100"/>
    <n v="100"/>
    <s v="1 PG"/>
  </r>
  <r>
    <n v="1063"/>
    <s v="VIETNAM"/>
    <x v="0"/>
    <x v="1"/>
    <x v="6"/>
    <x v="14"/>
    <x v="6"/>
    <x v="0"/>
    <x v="1"/>
    <x v="49"/>
    <x v="1"/>
    <n v="1250"/>
    <n v="320"/>
    <m/>
    <n v="320"/>
    <n v="79.2"/>
    <m/>
    <n v="50"/>
    <n v="35.200000000000003"/>
    <n v="0"/>
    <n v="28.666666666666668"/>
    <n v="0.57333333333333336"/>
    <n v="0.24"/>
    <m/>
    <n v="0.22321428571428573"/>
    <n v="357"/>
    <n v="0.65"/>
    <m/>
    <m/>
    <m/>
    <m/>
    <m/>
    <m/>
    <n v="28.666666666666668"/>
    <m/>
    <m/>
    <m/>
    <m/>
    <m/>
    <m/>
    <m/>
    <m/>
    <n v="100"/>
    <n v="100"/>
    <s v="1 PG"/>
  </r>
  <r>
    <n v="1064"/>
    <s v="VIETNAM"/>
    <x v="0"/>
    <x v="1"/>
    <x v="6"/>
    <x v="14"/>
    <x v="6"/>
    <x v="0"/>
    <x v="4"/>
    <x v="50"/>
    <x v="1"/>
    <n v="1250"/>
    <n v="320"/>
    <m/>
    <n v="336"/>
    <n v="79.2"/>
    <n v="22"/>
    <n v="58"/>
    <n v="35.200000000000003"/>
    <n v="12.833333333333332"/>
    <n v="30.708333333333336"/>
    <n v="0.54427083333333337"/>
    <n v="0.24"/>
    <m/>
    <n v="0.3401360544217687"/>
    <n v="454"/>
    <n v="0.65"/>
    <n v="12.333333333333332"/>
    <n v="2"/>
    <m/>
    <m/>
    <m/>
    <m/>
    <n v="24.833333333333336"/>
    <n v="9"/>
    <n v="3"/>
    <n v="5"/>
    <m/>
    <m/>
    <m/>
    <m/>
    <m/>
    <n v="100"/>
    <n v="100"/>
    <s v="1 PG"/>
  </r>
  <r>
    <n v="1065"/>
    <s v="VIETNAM"/>
    <x v="0"/>
    <x v="1"/>
    <x v="6"/>
    <x v="14"/>
    <x v="9"/>
    <x v="1"/>
    <x v="0"/>
    <x v="192"/>
    <x v="2"/>
    <n v="180"/>
    <n v="129.6"/>
    <m/>
    <n v="112"/>
    <n v="22.8"/>
    <n v="7"/>
    <n v="5"/>
    <n v="8.4"/>
    <n v="3.6666666666666665"/>
    <n v="3.166666666666667"/>
    <n v="0.56944444444444453"/>
    <n v="0.24"/>
    <m/>
    <n v="0.15306122448979592"/>
    <n v="109"/>
    <n v="0.65"/>
    <n v="3.1666666666666665"/>
    <m/>
    <m/>
    <n v="1"/>
    <m/>
    <m/>
    <n v="1.1666666666666667"/>
    <m/>
    <m/>
    <n v="4"/>
    <m/>
    <m/>
    <m/>
    <m/>
    <m/>
    <n v="40"/>
    <n v="40"/>
    <s v="1 PG"/>
  </r>
  <r>
    <n v="1066"/>
    <s v="VIETNAM"/>
    <x v="0"/>
    <x v="1"/>
    <x v="6"/>
    <x v="14"/>
    <x v="9"/>
    <x v="1"/>
    <x v="0"/>
    <x v="193"/>
    <x v="2"/>
    <n v="180"/>
    <n v="129.6"/>
    <m/>
    <n v="48"/>
    <n v="22.8"/>
    <n v="10"/>
    <n v="8"/>
    <n v="8.4"/>
    <n v="5.8333333333333339"/>
    <n v="3.333333333333333"/>
    <n v="0.5092592592592593"/>
    <n v="0.24"/>
    <m/>
    <n v="0.53571428571428581"/>
    <n v="55"/>
    <n v="0.7"/>
    <n v="5.8333333333333339"/>
    <m/>
    <m/>
    <m/>
    <m/>
    <m/>
    <n v="3.333333333333333"/>
    <m/>
    <m/>
    <m/>
    <m/>
    <m/>
    <m/>
    <m/>
    <m/>
    <n v="40"/>
    <n v="40"/>
    <s v="1 PG"/>
  </r>
  <r>
    <n v="1067"/>
    <s v="VIETNAM"/>
    <x v="0"/>
    <x v="1"/>
    <x v="6"/>
    <x v="14"/>
    <x v="9"/>
    <x v="1"/>
    <x v="0"/>
    <x v="194"/>
    <x v="2"/>
    <n v="180"/>
    <n v="129.6"/>
    <m/>
    <n v="128"/>
    <n v="22.8"/>
    <m/>
    <n v="4"/>
    <n v="8.4"/>
    <n v="0"/>
    <n v="1.3333333333333333"/>
    <n v="0.33333333333333331"/>
    <n v="0.24"/>
    <m/>
    <n v="4.4642857142857144E-2"/>
    <n v="145"/>
    <n v="0.75"/>
    <m/>
    <m/>
    <m/>
    <m/>
    <m/>
    <m/>
    <n v="1.3333333333333333"/>
    <m/>
    <m/>
    <m/>
    <m/>
    <m/>
    <m/>
    <m/>
    <m/>
    <n v="40"/>
    <n v="40"/>
    <s v="1 PG"/>
  </r>
  <r>
    <n v="1068"/>
    <s v="VIETNAM"/>
    <x v="0"/>
    <x v="1"/>
    <x v="6"/>
    <x v="14"/>
    <x v="9"/>
    <x v="1"/>
    <x v="0"/>
    <x v="195"/>
    <x v="2"/>
    <n v="180"/>
    <n v="129.6"/>
    <m/>
    <n v="128"/>
    <n v="22.8"/>
    <n v="13"/>
    <n v="10"/>
    <n v="8.4"/>
    <n v="5.166666666666667"/>
    <n v="4.666666666666667"/>
    <n v="0.42753623188405798"/>
    <n v="0.24"/>
    <m/>
    <n v="0.2566964285714286"/>
    <n v="201"/>
    <n v="0.65"/>
    <n v="5.166666666666667"/>
    <m/>
    <m/>
    <m/>
    <m/>
    <m/>
    <n v="4.666666666666667"/>
    <m/>
    <m/>
    <m/>
    <m/>
    <m/>
    <m/>
    <m/>
    <m/>
    <n v="40"/>
    <n v="40"/>
    <s v="1 PG"/>
  </r>
  <r>
    <n v="1069"/>
    <s v="VIETNAM"/>
    <x v="0"/>
    <x v="1"/>
    <x v="6"/>
    <x v="14"/>
    <x v="9"/>
    <x v="1"/>
    <x v="0"/>
    <x v="196"/>
    <x v="2"/>
    <n v="180"/>
    <n v="129.6"/>
    <m/>
    <n v="144"/>
    <n v="22.8"/>
    <n v="2"/>
    <n v="6"/>
    <n v="8.4"/>
    <n v="0.83333333333333326"/>
    <n v="2.5"/>
    <n v="0.41666666666666663"/>
    <n v="0.24"/>
    <m/>
    <n v="7.9365079365079361E-2"/>
    <n v="70"/>
    <n v="0.65"/>
    <n v="0.83333333333333326"/>
    <m/>
    <m/>
    <m/>
    <m/>
    <m/>
    <n v="2.5"/>
    <m/>
    <m/>
    <m/>
    <m/>
    <m/>
    <m/>
    <m/>
    <m/>
    <n v="40"/>
    <n v="40"/>
    <s v="1 PG"/>
  </r>
  <r>
    <n v="1070"/>
    <s v="VIETNAM"/>
    <x v="0"/>
    <x v="1"/>
    <x v="6"/>
    <x v="14"/>
    <x v="9"/>
    <x v="1"/>
    <x v="0"/>
    <x v="197"/>
    <x v="2"/>
    <n v="180"/>
    <n v="129.6"/>
    <m/>
    <n v="128"/>
    <n v="22.8"/>
    <n v="1"/>
    <n v="7"/>
    <n v="8.4"/>
    <n v="1"/>
    <n v="8.8333333333333321"/>
    <n v="1.2291666666666665"/>
    <n v="0.24"/>
    <m/>
    <n v="8.9285714285714288E-2"/>
    <n v="134"/>
    <n v="0.7"/>
    <n v="1"/>
    <m/>
    <m/>
    <m/>
    <m/>
    <m/>
    <n v="6.833333333333333"/>
    <m/>
    <m/>
    <n v="4"/>
    <m/>
    <m/>
    <m/>
    <m/>
    <m/>
    <n v="40"/>
    <n v="40"/>
    <s v="1 PG"/>
  </r>
  <r>
    <n v="1071"/>
    <s v="VIETNAM"/>
    <x v="0"/>
    <x v="1"/>
    <x v="6"/>
    <x v="14"/>
    <x v="9"/>
    <x v="1"/>
    <x v="0"/>
    <x v="198"/>
    <x v="2"/>
    <n v="180"/>
    <n v="129.6"/>
    <m/>
    <n v="128"/>
    <n v="22.8"/>
    <n v="6"/>
    <n v="8"/>
    <n v="8.4"/>
    <n v="2.75"/>
    <n v="4.5"/>
    <n v="0.5178571428571429"/>
    <n v="0.24"/>
    <m/>
    <n v="0.15625"/>
    <n v="154"/>
    <n v="0.65"/>
    <n v="2"/>
    <n v="1"/>
    <m/>
    <n v="1"/>
    <m/>
    <m/>
    <n v="4"/>
    <m/>
    <m/>
    <n v="1"/>
    <m/>
    <m/>
    <m/>
    <m/>
    <m/>
    <n v="40"/>
    <n v="40"/>
    <s v="1 PG"/>
  </r>
  <r>
    <n v="1072"/>
    <s v="VIETNAM"/>
    <x v="0"/>
    <x v="1"/>
    <x v="6"/>
    <x v="14"/>
    <x v="10"/>
    <x v="1"/>
    <x v="0"/>
    <x v="181"/>
    <x v="2"/>
    <n v="288"/>
    <n v="162"/>
    <m/>
    <n v="212"/>
    <n v="34.56"/>
    <n v="1"/>
    <n v="15"/>
    <n v="15"/>
    <n v="0.5"/>
    <n v="5.8333333333333339"/>
    <n v="0.39583333333333337"/>
    <n v="0.24"/>
    <m/>
    <n v="0.20408163265306126"/>
    <n v="89"/>
    <n v="0.65"/>
    <n v="0.5"/>
    <m/>
    <m/>
    <m/>
    <m/>
    <m/>
    <n v="5.8333333333333339"/>
    <m/>
    <m/>
    <m/>
    <m/>
    <m/>
    <m/>
    <m/>
    <m/>
    <n v="40"/>
    <n v="40"/>
    <s v="1 PG"/>
  </r>
  <r>
    <n v="1073"/>
    <s v="VIETNAM"/>
    <x v="1"/>
    <x v="1"/>
    <x v="6"/>
    <x v="14"/>
    <x v="0"/>
    <x v="1"/>
    <x v="8"/>
    <x v="114"/>
    <x v="0"/>
    <n v="1200"/>
    <n v="384"/>
    <m/>
    <n v="336"/>
    <n v="69"/>
    <m/>
    <n v="31"/>
    <n v="76.2"/>
    <n v="0"/>
    <n v="26"/>
    <n v="0.83870967741935487"/>
    <n v="0.24"/>
    <m/>
    <n v="0.13180272108843538"/>
    <n v="420"/>
    <n v="0.75"/>
    <m/>
    <m/>
    <m/>
    <m/>
    <m/>
    <m/>
    <n v="22"/>
    <m/>
    <m/>
    <n v="8"/>
    <m/>
    <m/>
    <m/>
    <m/>
    <m/>
    <n v="100"/>
    <n v="100"/>
    <s v="1 PG"/>
  </r>
  <r>
    <n v="1074"/>
    <s v="VIETNAM"/>
    <x v="1"/>
    <x v="1"/>
    <x v="6"/>
    <x v="14"/>
    <x v="0"/>
    <x v="1"/>
    <x v="18"/>
    <x v="115"/>
    <x v="0"/>
    <n v="1200"/>
    <n v="384"/>
    <m/>
    <n v="375"/>
    <n v="69"/>
    <n v="10"/>
    <n v="24"/>
    <n v="21"/>
    <n v="4.833333333333333"/>
    <n v="8.9166666666666679"/>
    <n v="0.40441176470588236"/>
    <n v="0.24"/>
    <m/>
    <n v="0.12952380952380951"/>
    <n v="355"/>
    <n v="0.65"/>
    <n v="4.833333333333333"/>
    <m/>
    <m/>
    <m/>
    <m/>
    <m/>
    <n v="7.166666666666667"/>
    <n v="2"/>
    <n v="2"/>
    <n v="1"/>
    <m/>
    <m/>
    <m/>
    <m/>
    <m/>
    <n v="80"/>
    <n v="80"/>
    <s v="1 PG"/>
  </r>
  <r>
    <n v="1075"/>
    <s v="VIETNAM"/>
    <x v="1"/>
    <x v="1"/>
    <x v="6"/>
    <x v="14"/>
    <x v="0"/>
    <x v="1"/>
    <x v="29"/>
    <x v="199"/>
    <x v="0"/>
    <n v="1200"/>
    <n v="384"/>
    <m/>
    <n v="367"/>
    <n v="69"/>
    <n v="24"/>
    <n v="23"/>
    <n v="21"/>
    <n v="21.666666666666668"/>
    <n v="23.166666666666668"/>
    <n v="0.95390070921985826"/>
    <n v="0.24"/>
    <m/>
    <n v="0.18295056442195409"/>
    <n v="470"/>
    <n v="0.8"/>
    <n v="21.666666666666668"/>
    <m/>
    <m/>
    <m/>
    <m/>
    <m/>
    <n v="23.166666666666668"/>
    <m/>
    <m/>
    <m/>
    <m/>
    <m/>
    <m/>
    <m/>
    <m/>
    <n v="100"/>
    <n v="100"/>
    <s v="1 PG"/>
  </r>
  <r>
    <n v="1076"/>
    <s v="VIETNAM"/>
    <x v="1"/>
    <x v="1"/>
    <x v="6"/>
    <x v="14"/>
    <x v="0"/>
    <x v="1"/>
    <x v="19"/>
    <x v="116"/>
    <x v="0"/>
    <n v="1200"/>
    <n v="384"/>
    <m/>
    <n v="384"/>
    <n v="69"/>
    <n v="12"/>
    <n v="35"/>
    <n v="26.4"/>
    <n v="11.5"/>
    <n v="17.125"/>
    <n v="0.60904255319148937"/>
    <n v="0.24"/>
    <m/>
    <n v="0.17485119047619049"/>
    <n v="358"/>
    <n v="0.65"/>
    <n v="8"/>
    <n v="2"/>
    <m/>
    <n v="6"/>
    <m/>
    <m/>
    <n v="10.5"/>
    <n v="6"/>
    <n v="3"/>
    <n v="8"/>
    <m/>
    <m/>
    <m/>
    <m/>
    <m/>
    <n v="100"/>
    <n v="100"/>
    <s v="1 PG"/>
  </r>
  <r>
    <n v="1077"/>
    <s v="VIETNAM"/>
    <x v="1"/>
    <x v="1"/>
    <x v="6"/>
    <x v="14"/>
    <x v="4"/>
    <x v="0"/>
    <x v="5"/>
    <x v="117"/>
    <x v="0"/>
    <n v="1000"/>
    <n v="320"/>
    <m/>
    <n v="256"/>
    <n v="57.599999999999994"/>
    <n v="14"/>
    <n v="33"/>
    <n v="26.4"/>
    <n v="10.5"/>
    <n v="13"/>
    <n v="0.5"/>
    <n v="0.24"/>
    <m/>
    <n v="0.26227678571428575"/>
    <n v="384"/>
    <n v="0.65"/>
    <n v="10.5"/>
    <m/>
    <m/>
    <m/>
    <m/>
    <m/>
    <n v="13"/>
    <m/>
    <m/>
    <m/>
    <m/>
    <m/>
    <m/>
    <m/>
    <m/>
    <n v="100"/>
    <n v="100"/>
    <s v="1 PG"/>
  </r>
  <r>
    <n v="1078"/>
    <s v="VIETNAM"/>
    <x v="1"/>
    <x v="1"/>
    <x v="6"/>
    <x v="14"/>
    <x v="2"/>
    <x v="0"/>
    <x v="5"/>
    <x v="23"/>
    <x v="1"/>
    <n v="1200"/>
    <n v="384"/>
    <m/>
    <n v="384"/>
    <n v="115.19999999999999"/>
    <n v="13"/>
    <n v="75"/>
    <n v="26.4"/>
    <n v="8.8333333333333339"/>
    <n v="38.5"/>
    <n v="0.53787878787878796"/>
    <n v="0.4"/>
    <m/>
    <n v="0.32738095238095244"/>
    <n v="466"/>
    <n v="0.65"/>
    <n v="2.8333333333333335"/>
    <m/>
    <m/>
    <n v="12"/>
    <m/>
    <m/>
    <n v="13"/>
    <m/>
    <m/>
    <n v="51"/>
    <m/>
    <m/>
    <m/>
    <m/>
    <m/>
    <n v="100"/>
    <n v="100"/>
    <s v="2 PGs"/>
  </r>
  <r>
    <n v="1079"/>
    <s v="VIETNAM"/>
    <x v="1"/>
    <x v="1"/>
    <x v="6"/>
    <x v="14"/>
    <x v="7"/>
    <x v="0"/>
    <x v="5"/>
    <x v="120"/>
    <x v="0"/>
    <n v="1000"/>
    <n v="320"/>
    <m/>
    <n v="378"/>
    <n v="96"/>
    <n v="12"/>
    <n v="50"/>
    <n v="76.2"/>
    <n v="9.125"/>
    <n v="31.666666666666668"/>
    <n v="0.65793010752688175"/>
    <n v="0.4"/>
    <m/>
    <n v="0.23431594860166291"/>
    <n v="611"/>
    <n v="0.7"/>
    <n v="8.125"/>
    <n v="2"/>
    <n v="0"/>
    <n v="1"/>
    <m/>
    <m/>
    <n v="29.666666666666668"/>
    <n v="4"/>
    <n v="0"/>
    <n v="2"/>
    <m/>
    <m/>
    <m/>
    <m/>
    <m/>
    <n v="100"/>
    <n v="100"/>
    <s v="2 PGs"/>
  </r>
  <r>
    <n v="1080"/>
    <s v="VIETNAM"/>
    <x v="1"/>
    <x v="1"/>
    <x v="6"/>
    <x v="14"/>
    <x v="7"/>
    <x v="0"/>
    <x v="7"/>
    <x v="63"/>
    <x v="0"/>
    <n v="1000"/>
    <n v="320"/>
    <m/>
    <n v="272"/>
    <n v="96"/>
    <m/>
    <n v="31"/>
    <n v="76.2"/>
    <n v="0"/>
    <n v="18.5"/>
    <n v="0.59677419354838712"/>
    <n v="0.4"/>
    <m/>
    <n v="0.1628151260504202"/>
    <n v="403"/>
    <n v="0.7"/>
    <m/>
    <m/>
    <m/>
    <m/>
    <m/>
    <m/>
    <n v="18.5"/>
    <m/>
    <m/>
    <m/>
    <m/>
    <m/>
    <m/>
    <m/>
    <m/>
    <n v="100"/>
    <n v="100"/>
    <s v="2 PGs"/>
  </r>
  <r>
    <n v="1081"/>
    <s v="VIETNAM"/>
    <x v="1"/>
    <x v="1"/>
    <x v="6"/>
    <x v="14"/>
    <x v="7"/>
    <x v="1"/>
    <x v="8"/>
    <x v="64"/>
    <x v="0"/>
    <n v="1000"/>
    <n v="320"/>
    <m/>
    <n v="272"/>
    <n v="21"/>
    <m/>
    <n v="21"/>
    <n v="21"/>
    <n v="0"/>
    <n v="19.416666666666668"/>
    <n v="0.92460317460317465"/>
    <n v="0.24"/>
    <m/>
    <n v="0.11029411764705883"/>
    <n v="266"/>
    <n v="0.65"/>
    <m/>
    <m/>
    <m/>
    <m/>
    <m/>
    <m/>
    <n v="16.666666666666668"/>
    <n v="1"/>
    <m/>
    <n v="5"/>
    <m/>
    <m/>
    <m/>
    <m/>
    <m/>
    <n v="80"/>
    <n v="80"/>
    <s v="1 PG"/>
  </r>
  <r>
    <n v="1082"/>
    <s v="VIETNAM"/>
    <x v="1"/>
    <x v="1"/>
    <x v="6"/>
    <x v="14"/>
    <x v="7"/>
    <x v="1"/>
    <x v="8"/>
    <x v="65"/>
    <x v="0"/>
    <n v="1000"/>
    <n v="320"/>
    <m/>
    <n v="272"/>
    <n v="21"/>
    <m/>
    <n v="31"/>
    <n v="21"/>
    <n v="0"/>
    <n v="17"/>
    <n v="0.54838709677419351"/>
    <n v="0.24"/>
    <m/>
    <n v="0.1628151260504202"/>
    <n v="248"/>
    <n v="0.65"/>
    <m/>
    <m/>
    <m/>
    <m/>
    <m/>
    <m/>
    <n v="14.5"/>
    <m/>
    <m/>
    <n v="5"/>
    <m/>
    <m/>
    <m/>
    <m/>
    <m/>
    <n v="80"/>
    <n v="80"/>
    <s v="1 PG"/>
  </r>
  <r>
    <n v="1083"/>
    <s v="VIETNAM"/>
    <x v="1"/>
    <x v="1"/>
    <x v="6"/>
    <x v="14"/>
    <x v="7"/>
    <x v="1"/>
    <x v="8"/>
    <x v="66"/>
    <x v="0"/>
    <n v="1000"/>
    <n v="320"/>
    <m/>
    <n v="272"/>
    <n v="21"/>
    <m/>
    <n v="23"/>
    <n v="21"/>
    <n v="0"/>
    <n v="14.958333333333334"/>
    <n v="0.65036231884057971"/>
    <n v="0.24"/>
    <m/>
    <n v="0.12079831932773111"/>
    <n v="255"/>
    <n v="0.65"/>
    <m/>
    <m/>
    <m/>
    <m/>
    <m/>
    <m/>
    <n v="12.833333333333334"/>
    <m/>
    <n v="3"/>
    <n v="2"/>
    <m/>
    <m/>
    <m/>
    <m/>
    <m/>
    <n v="80"/>
    <n v="80"/>
    <s v="1 PG"/>
  </r>
  <r>
    <n v="1084"/>
    <s v="VIETNAM"/>
    <x v="2"/>
    <x v="1"/>
    <x v="6"/>
    <x v="14"/>
    <x v="3"/>
    <x v="0"/>
    <x v="6"/>
    <x v="24"/>
    <x v="1"/>
    <n v="2700"/>
    <n v="648"/>
    <m/>
    <n v="860"/>
    <n v="194.4"/>
    <n v="70"/>
    <n v="147"/>
    <n v="127.8"/>
    <n v="57.5"/>
    <n v="162.35714285714286"/>
    <n v="1.0131665569453587"/>
    <n v="0.4"/>
    <m/>
    <n v="0.2441860465116279"/>
    <n v="1108"/>
    <n v="0.7"/>
    <n v="50"/>
    <m/>
    <m/>
    <n v="15"/>
    <m/>
    <m/>
    <n v="142.85714285714286"/>
    <n v="6"/>
    <n v="4"/>
    <n v="33"/>
    <m/>
    <m/>
    <m/>
    <m/>
    <m/>
    <n v="250"/>
    <n v="250"/>
    <s v="2 PGs"/>
  </r>
  <r>
    <n v="1085"/>
    <s v="VIETNAM"/>
    <x v="2"/>
    <x v="1"/>
    <x v="6"/>
    <x v="14"/>
    <x v="3"/>
    <x v="0"/>
    <x v="6"/>
    <x v="121"/>
    <x v="1"/>
    <n v="2700"/>
    <n v="648"/>
    <m/>
    <n v="884"/>
    <n v="194.4"/>
    <n v="31"/>
    <n v="146"/>
    <n v="127.8"/>
    <n v="29.571428571428573"/>
    <n v="121.07142857142857"/>
    <n v="0.85108958837772397"/>
    <n v="0.4"/>
    <m/>
    <n v="0.23594053005817714"/>
    <n v="991"/>
    <n v="0.7"/>
    <n v="23.571428571428573"/>
    <m/>
    <m/>
    <n v="12"/>
    <m/>
    <m/>
    <n v="100.57142857142857"/>
    <n v="24"/>
    <m/>
    <n v="29"/>
    <m/>
    <m/>
    <m/>
    <m/>
    <m/>
    <n v="250"/>
    <n v="250"/>
    <s v="2 PGs"/>
  </r>
  <r>
    <n v="1086"/>
    <s v="VIETNAM"/>
    <x v="2"/>
    <x v="1"/>
    <x v="6"/>
    <x v="14"/>
    <x v="6"/>
    <x v="0"/>
    <x v="6"/>
    <x v="79"/>
    <x v="1"/>
    <n v="1200"/>
    <n v="400"/>
    <m/>
    <n v="638"/>
    <n v="120"/>
    <n v="17"/>
    <n v="107"/>
    <n v="79.2"/>
    <n v="9.25"/>
    <n v="83.142857142857139"/>
    <n v="0.74510368663594462"/>
    <n v="0.4"/>
    <m/>
    <n v="0.23958799820868787"/>
    <n v="683"/>
    <n v="0.7"/>
    <n v="7"/>
    <n v="3"/>
    <m/>
    <n v="3"/>
    <m/>
    <m/>
    <n v="79.142857142857139"/>
    <n v="1"/>
    <n v="10"/>
    <m/>
    <m/>
    <m/>
    <m/>
    <m/>
    <m/>
    <n v="250"/>
    <n v="250"/>
    <s v="2 PGs"/>
  </r>
  <r>
    <n v="1087"/>
    <s v="VIETNAM"/>
    <x v="2"/>
    <x v="1"/>
    <x v="6"/>
    <x v="14"/>
    <x v="6"/>
    <x v="0"/>
    <x v="6"/>
    <x v="80"/>
    <x v="1"/>
    <n v="1200"/>
    <n v="400"/>
    <m/>
    <n v="272"/>
    <n v="120"/>
    <n v="27"/>
    <n v="59"/>
    <n v="79.2"/>
    <n v="20.142857142857142"/>
    <n v="49.928571428571431"/>
    <n v="0.8147840531561461"/>
    <n v="0.4"/>
    <m/>
    <n v="0.30987394957983194"/>
    <n v="315"/>
    <n v="0.65"/>
    <n v="16.142857142857142"/>
    <m/>
    <m/>
    <n v="8"/>
    <m/>
    <m/>
    <n v="46.428571428571431"/>
    <m/>
    <m/>
    <n v="7"/>
    <m/>
    <m/>
    <m/>
    <m/>
    <m/>
    <n v="150"/>
    <n v="150"/>
    <s v="1 PG"/>
  </r>
  <r>
    <n v="1088"/>
    <s v="VIETNAM"/>
    <x v="2"/>
    <x v="1"/>
    <x v="6"/>
    <x v="14"/>
    <x v="6"/>
    <x v="0"/>
    <x v="6"/>
    <x v="81"/>
    <x v="1"/>
    <n v="1200"/>
    <n v="400"/>
    <m/>
    <n v="252"/>
    <n v="120"/>
    <n v="9"/>
    <n v="49"/>
    <n v="79.2"/>
    <n v="4.8928571428571432"/>
    <n v="31.857142857142858"/>
    <n v="0.63362068965517238"/>
    <n v="0.4"/>
    <m/>
    <n v="0.27777777777777779"/>
    <n v="284"/>
    <n v="0.65"/>
    <n v="4.1428571428571432"/>
    <n v="1"/>
    <m/>
    <n v="1"/>
    <m/>
    <m/>
    <n v="27.857142857142858"/>
    <n v="2"/>
    <m/>
    <n v="7"/>
    <m/>
    <m/>
    <m/>
    <m/>
    <m/>
    <n v="150"/>
    <n v="150"/>
    <s v="1 PG"/>
  </r>
  <r>
    <n v="1089"/>
    <s v="VIETNAM"/>
    <x v="2"/>
    <x v="1"/>
    <x v="6"/>
    <x v="14"/>
    <x v="4"/>
    <x v="0"/>
    <x v="6"/>
    <x v="78"/>
    <x v="0"/>
    <n v="1200"/>
    <n v="320"/>
    <m/>
    <n v="224"/>
    <n v="96"/>
    <n v="21"/>
    <n v="47"/>
    <n v="63"/>
    <n v="14.214285714285714"/>
    <n v="29.142857142857142"/>
    <n v="0.63760504201680668"/>
    <n v="0.4"/>
    <m/>
    <n v="0.29974489795918369"/>
    <n v="350"/>
    <n v="0.6"/>
    <n v="13.714285714285714"/>
    <m/>
    <m/>
    <n v="1"/>
    <m/>
    <m/>
    <n v="27.142857142857142"/>
    <m/>
    <m/>
    <n v="4"/>
    <m/>
    <m/>
    <m/>
    <m/>
    <m/>
    <n v="150"/>
    <n v="150"/>
    <s v="1 PG"/>
  </r>
  <r>
    <n v="1090"/>
    <s v="VIETNAM"/>
    <x v="2"/>
    <x v="1"/>
    <x v="6"/>
    <x v="14"/>
    <x v="2"/>
    <x v="0"/>
    <x v="6"/>
    <x v="29"/>
    <x v="1"/>
    <n v="1200"/>
    <n v="384"/>
    <m/>
    <n v="320"/>
    <n v="115.19999999999999"/>
    <n v="8"/>
    <n v="54"/>
    <n v="75.599999999999994"/>
    <n v="4"/>
    <n v="36.785714285714285"/>
    <n v="0.65783410138248843"/>
    <n v="0.4"/>
    <m/>
    <n v="0.24107142857142858"/>
    <n v="394"/>
    <n v="0.65"/>
    <m/>
    <n v="2"/>
    <m/>
    <n v="7"/>
    <m/>
    <m/>
    <n v="25.285714285714285"/>
    <m/>
    <m/>
    <n v="23"/>
    <m/>
    <m/>
    <m/>
    <m/>
    <m/>
    <n v="150"/>
    <n v="150"/>
    <s v="1 PG"/>
  </r>
  <r>
    <n v="1091"/>
    <s v="VIETNAM"/>
    <x v="2"/>
    <x v="1"/>
    <x v="6"/>
    <x v="14"/>
    <x v="2"/>
    <x v="0"/>
    <x v="6"/>
    <x v="31"/>
    <x v="1"/>
    <n v="1200"/>
    <n v="384"/>
    <m/>
    <n v="425"/>
    <n v="115.19999999999999"/>
    <n v="4"/>
    <n v="40"/>
    <n v="75.599999999999994"/>
    <n v="3.0178571428571428"/>
    <n v="34.607142857142861"/>
    <n v="0.85511363636363658"/>
    <n v="0.4"/>
    <m/>
    <n v="0.13445378151260504"/>
    <n v="555"/>
    <n v="0.65"/>
    <n v="2.1428571428571428"/>
    <n v="2"/>
    <n v="1"/>
    <m/>
    <m/>
    <m/>
    <n v="26.857142857142858"/>
    <n v="1"/>
    <m/>
    <n v="15"/>
    <m/>
    <m/>
    <m/>
    <m/>
    <m/>
    <n v="150"/>
    <n v="150"/>
    <s v="1 PG"/>
  </r>
  <r>
    <n v="1092"/>
    <s v="VIETNAM"/>
    <x v="2"/>
    <x v="1"/>
    <x v="6"/>
    <x v="14"/>
    <x v="2"/>
    <x v="0"/>
    <x v="6"/>
    <x v="30"/>
    <x v="1"/>
    <n v="1200"/>
    <n v="384"/>
    <m/>
    <n v="324"/>
    <n v="115.19999999999999"/>
    <n v="25"/>
    <n v="54"/>
    <n v="75.599999999999994"/>
    <n v="15.428571428571429"/>
    <n v="34.285714285714285"/>
    <n v="0.62929475587703432"/>
    <n v="0.4"/>
    <m/>
    <n v="0.23809523809523811"/>
    <n v="565"/>
    <n v="0.65"/>
    <n v="11.428571428571429"/>
    <m/>
    <m/>
    <n v="8"/>
    <m/>
    <m/>
    <n v="22.285714285714285"/>
    <n v="2"/>
    <m/>
    <n v="23"/>
    <m/>
    <m/>
    <m/>
    <m/>
    <m/>
    <n v="150"/>
    <n v="150"/>
    <s v="1 PG"/>
  </r>
  <r>
    <n v="1093"/>
    <s v="VIETNAM"/>
    <x v="2"/>
    <x v="1"/>
    <x v="6"/>
    <x v="14"/>
    <x v="7"/>
    <x v="0"/>
    <x v="6"/>
    <x v="83"/>
    <x v="0"/>
    <n v="1000"/>
    <n v="320"/>
    <m/>
    <n v="276"/>
    <n v="96"/>
    <m/>
    <n v="56"/>
    <n v="63"/>
    <n v="0"/>
    <n v="31"/>
    <n v="0.5535714285714286"/>
    <n v="0.4"/>
    <m/>
    <n v="0.28985507246376813"/>
    <n v="295"/>
    <n v="0.6"/>
    <m/>
    <m/>
    <m/>
    <m/>
    <m/>
    <m/>
    <n v="31"/>
    <m/>
    <m/>
    <m/>
    <m/>
    <m/>
    <m/>
    <m/>
    <m/>
    <n v="150"/>
    <n v="150"/>
    <s v="1 PG"/>
  </r>
  <r>
    <n v="1094"/>
    <s v="VIETNAM"/>
    <x v="2"/>
    <x v="1"/>
    <x v="6"/>
    <x v="14"/>
    <x v="7"/>
    <x v="0"/>
    <x v="6"/>
    <x v="125"/>
    <x v="0"/>
    <n v="1000"/>
    <n v="320"/>
    <m/>
    <n v="240"/>
    <n v="96"/>
    <m/>
    <n v="52"/>
    <n v="63"/>
    <n v="0"/>
    <n v="37.571428571428569"/>
    <n v="0.72252747252747251"/>
    <n v="0.4"/>
    <m/>
    <n v="0.30952380952380953"/>
    <n v="400"/>
    <n v="0.6"/>
    <m/>
    <m/>
    <m/>
    <m/>
    <m/>
    <m/>
    <n v="36.571428571428569"/>
    <m/>
    <m/>
    <n v="2"/>
    <m/>
    <m/>
    <m/>
    <m/>
    <m/>
    <n v="150"/>
    <n v="150"/>
    <s v="1 PG"/>
  </r>
  <r>
    <n v="1095"/>
    <s v="VIETNAM"/>
    <x v="2"/>
    <x v="1"/>
    <x v="6"/>
    <x v="14"/>
    <x v="7"/>
    <x v="0"/>
    <x v="6"/>
    <x v="84"/>
    <x v="0"/>
    <n v="1000"/>
    <n v="320"/>
    <m/>
    <n v="192"/>
    <n v="96"/>
    <n v="7"/>
    <n v="53"/>
    <n v="63"/>
    <n v="2.6785714285714288"/>
    <n v="34.392857142857146"/>
    <n v="0.61785714285714299"/>
    <n v="0.4"/>
    <m/>
    <n v="0.39434523809523814"/>
    <n v="213"/>
    <n v="0.6"/>
    <n v="0.42857142857142855"/>
    <n v="5"/>
    <m/>
    <n v="2"/>
    <m/>
    <m/>
    <n v="33.142857142857146"/>
    <n v="5"/>
    <m/>
    <m/>
    <m/>
    <m/>
    <m/>
    <m/>
    <m/>
    <n v="150"/>
    <n v="150"/>
    <s v="1 PG"/>
  </r>
  <r>
    <n v="1096"/>
    <s v="VIETNAM"/>
    <x v="2"/>
    <x v="1"/>
    <x v="6"/>
    <x v="14"/>
    <x v="7"/>
    <x v="0"/>
    <x v="6"/>
    <x v="126"/>
    <x v="0"/>
    <n v="1000"/>
    <n v="320"/>
    <m/>
    <n v="240"/>
    <n v="96"/>
    <n v="9"/>
    <n v="48"/>
    <n v="63"/>
    <n v="6.1785714285714288"/>
    <n v="27.857142857142858"/>
    <n v="0.59711779448621549"/>
    <n v="0.4"/>
    <m/>
    <n v="0.2857142857142857"/>
    <n v="291"/>
    <n v="0.6"/>
    <n v="2.4285714285714284"/>
    <m/>
    <m/>
    <m/>
    <n v="5"/>
    <m/>
    <n v="21.857142857142858"/>
    <m/>
    <m/>
    <m/>
    <n v="8"/>
    <m/>
    <m/>
    <m/>
    <m/>
    <n v="150"/>
    <n v="150"/>
    <s v="1 PG"/>
  </r>
  <r>
    <n v="1097"/>
    <s v="VIETNAM"/>
    <x v="2"/>
    <x v="1"/>
    <x v="6"/>
    <x v="14"/>
    <x v="7"/>
    <x v="0"/>
    <x v="6"/>
    <x v="127"/>
    <x v="0"/>
    <n v="1000"/>
    <n v="320"/>
    <m/>
    <n v="276"/>
    <n v="96"/>
    <n v="4"/>
    <n v="32"/>
    <n v="63"/>
    <n v="1.3571428571428572"/>
    <n v="19.928571428571427"/>
    <n v="0.59126984126984128"/>
    <n v="0.4"/>
    <m/>
    <n v="0.16563146997929606"/>
    <n v="296"/>
    <n v="0.6"/>
    <n v="0.8571428571428571"/>
    <n v="2"/>
    <m/>
    <m/>
    <m/>
    <m/>
    <n v="19.428571428571427"/>
    <m/>
    <m/>
    <n v="1"/>
    <m/>
    <m/>
    <m/>
    <m/>
    <m/>
    <n v="150"/>
    <n v="150"/>
    <s v="1 PG"/>
  </r>
  <r>
    <n v="1098"/>
    <s v="VIETNAM"/>
    <x v="2"/>
    <x v="1"/>
    <x v="6"/>
    <x v="14"/>
    <x v="7"/>
    <x v="0"/>
    <x v="6"/>
    <x v="128"/>
    <x v="0"/>
    <n v="1000"/>
    <n v="320"/>
    <m/>
    <n v="320"/>
    <n v="96"/>
    <n v="6"/>
    <n v="38"/>
    <n v="63"/>
    <n v="2.6428571428571428"/>
    <n v="23.142857142857142"/>
    <n v="0.58603896103896103"/>
    <n v="0.4"/>
    <m/>
    <n v="0.16964285714285715"/>
    <n v="360"/>
    <n v="0.6"/>
    <n v="2.1428571428571428"/>
    <n v="2"/>
    <m/>
    <m/>
    <m/>
    <m/>
    <n v="22.142857142857142"/>
    <m/>
    <m/>
    <n v="2"/>
    <m/>
    <m/>
    <m/>
    <m/>
    <m/>
    <n v="150"/>
    <n v="150"/>
    <s v="1 PG"/>
  </r>
  <r>
    <n v="1099"/>
    <s v="VIETNAM"/>
    <x v="2"/>
    <x v="1"/>
    <x v="6"/>
    <x v="14"/>
    <x v="7"/>
    <x v="0"/>
    <x v="6"/>
    <x v="129"/>
    <x v="0"/>
    <n v="1000"/>
    <n v="320"/>
    <m/>
    <n v="144"/>
    <n v="96"/>
    <n v="1"/>
    <n v="35"/>
    <n v="63"/>
    <n v="0.5714285714285714"/>
    <n v="27.214285714285715"/>
    <n v="0.77182539682539686"/>
    <n v="0.4"/>
    <m/>
    <n v="0.34722222222222221"/>
    <n v="144"/>
    <n v="0.6"/>
    <n v="0.5714285714285714"/>
    <m/>
    <m/>
    <m/>
    <m/>
    <m/>
    <n v="23.714285714285715"/>
    <m/>
    <m/>
    <n v="7"/>
    <m/>
    <m/>
    <m/>
    <m/>
    <m/>
    <n v="150"/>
    <n v="150"/>
    <s v="1 PG"/>
  </r>
  <r>
    <n v="1100"/>
    <s v="VIETNAM"/>
    <x v="2"/>
    <x v="1"/>
    <x v="6"/>
    <x v="14"/>
    <x v="7"/>
    <x v="0"/>
    <x v="6"/>
    <x v="85"/>
    <x v="0"/>
    <n v="1000"/>
    <n v="320"/>
    <m/>
    <n v="304"/>
    <n v="96"/>
    <n v="1"/>
    <n v="91"/>
    <n v="63"/>
    <n v="0.5"/>
    <n v="73.517857142857139"/>
    <n v="0.80454192546583847"/>
    <n v="0.4"/>
    <m/>
    <n v="0.42763157894736847"/>
    <n v="396"/>
    <n v="0.65"/>
    <m/>
    <m/>
    <m/>
    <n v="1"/>
    <m/>
    <m/>
    <n v="73.142857142857139"/>
    <m/>
    <n v="1"/>
    <m/>
    <m/>
    <m/>
    <m/>
    <m/>
    <m/>
    <n v="150"/>
    <n v="150"/>
    <s v="1 PG"/>
  </r>
  <r>
    <n v="1101"/>
    <s v="VIETNAM"/>
    <x v="2"/>
    <x v="1"/>
    <x v="6"/>
    <x v="14"/>
    <x v="7"/>
    <x v="0"/>
    <x v="6"/>
    <x v="86"/>
    <x v="0"/>
    <n v="1000"/>
    <n v="320"/>
    <m/>
    <n v="352"/>
    <n v="96"/>
    <n v="3"/>
    <n v="59"/>
    <n v="63"/>
    <n v="1.5178571428571428"/>
    <n v="53.5"/>
    <n v="0.8873847926267282"/>
    <n v="0.4"/>
    <m/>
    <n v="0.23944805194805197"/>
    <n v="435"/>
    <n v="0.65"/>
    <n v="1.1428571428571428"/>
    <m/>
    <n v="1"/>
    <m/>
    <m/>
    <m/>
    <n v="53"/>
    <m/>
    <m/>
    <n v="1"/>
    <m/>
    <m/>
    <m/>
    <m/>
    <m/>
    <n v="150"/>
    <n v="150"/>
    <s v="1 PG"/>
  </r>
  <r>
    <n v="1102"/>
    <s v="VIETNAM"/>
    <x v="2"/>
    <x v="1"/>
    <x v="6"/>
    <x v="14"/>
    <x v="7"/>
    <x v="0"/>
    <x v="6"/>
    <x v="87"/>
    <x v="0"/>
    <n v="1000"/>
    <n v="320"/>
    <m/>
    <n v="325"/>
    <n v="96"/>
    <n v="3"/>
    <n v="97"/>
    <n v="63"/>
    <n v="2.2857142857142856"/>
    <n v="69.803571428571431"/>
    <n v="0.72089285714285722"/>
    <n v="0.4"/>
    <m/>
    <n v="0.42637362637362641"/>
    <n v="556"/>
    <n v="0.65"/>
    <n v="2.2857142857142856"/>
    <m/>
    <m/>
    <m/>
    <m/>
    <m/>
    <n v="64.428571428571431"/>
    <n v="4"/>
    <n v="1"/>
    <n v="8"/>
    <m/>
    <m/>
    <m/>
    <m/>
    <m/>
    <n v="250"/>
    <n v="250"/>
    <s v="1 PG"/>
  </r>
  <r>
    <n v="1103"/>
    <s v="VIETNAM"/>
    <x v="2"/>
    <x v="1"/>
    <x v="6"/>
    <x v="14"/>
    <x v="7"/>
    <x v="0"/>
    <x v="6"/>
    <x v="88"/>
    <x v="0"/>
    <n v="1000"/>
    <n v="320"/>
    <m/>
    <n v="704"/>
    <n v="96"/>
    <n v="12"/>
    <n v="102"/>
    <n v="63"/>
    <n v="7.7142857142857144"/>
    <n v="79.392857142857139"/>
    <n v="0.76409774436090216"/>
    <n v="0.4"/>
    <m/>
    <n v="0.20698051948051949"/>
    <n v="767"/>
    <n v="0.7"/>
    <n v="7.7142857142857144"/>
    <m/>
    <m/>
    <m/>
    <m/>
    <m/>
    <n v="73.142857142857139"/>
    <n v="1"/>
    <m/>
    <n v="3"/>
    <n v="2"/>
    <n v="3"/>
    <m/>
    <m/>
    <m/>
    <n v="250"/>
    <n v="250"/>
    <s v="1 PG"/>
  </r>
  <r>
    <n v="1104"/>
    <s v="VIETNAM"/>
    <x v="2"/>
    <x v="1"/>
    <x v="6"/>
    <x v="14"/>
    <x v="7"/>
    <x v="0"/>
    <x v="6"/>
    <x v="89"/>
    <x v="0"/>
    <n v="1000"/>
    <n v="320"/>
    <m/>
    <n v="496"/>
    <n v="96"/>
    <n v="26"/>
    <n v="94"/>
    <n v="63"/>
    <n v="19.321428571428573"/>
    <n v="82.428571428571431"/>
    <n v="0.84791666666666665"/>
    <n v="0.4"/>
    <m/>
    <n v="0.27073732718894011"/>
    <n v="832"/>
    <n v="0.7"/>
    <n v="16.571428571428573"/>
    <n v="3"/>
    <m/>
    <n v="4"/>
    <m/>
    <m/>
    <n v="78.428571428571431"/>
    <m/>
    <m/>
    <n v="8"/>
    <m/>
    <m/>
    <m/>
    <m/>
    <m/>
    <n v="250"/>
    <n v="250"/>
    <s v="1 PG"/>
  </r>
  <r>
    <n v="1105"/>
    <s v="VIETNAM"/>
    <x v="2"/>
    <x v="1"/>
    <x v="6"/>
    <x v="14"/>
    <x v="7"/>
    <x v="0"/>
    <x v="6"/>
    <x v="90"/>
    <x v="0"/>
    <n v="1000"/>
    <n v="320"/>
    <m/>
    <n v="340"/>
    <n v="96"/>
    <n v="11"/>
    <n v="67"/>
    <n v="63"/>
    <n v="5.6428571428571432"/>
    <n v="56.607142857142854"/>
    <n v="0.79807692307692313"/>
    <n v="0.4"/>
    <m/>
    <n v="0.28151260504201686"/>
    <n v="397"/>
    <n v="0.65"/>
    <n v="5.1428571428571432"/>
    <n v="2"/>
    <m/>
    <m/>
    <m/>
    <m/>
    <n v="50.857142857142854"/>
    <n v="9"/>
    <m/>
    <n v="7"/>
    <m/>
    <m/>
    <m/>
    <m/>
    <m/>
    <n v="150"/>
    <n v="150"/>
    <s v="1 PG"/>
  </r>
  <r>
    <n v="1106"/>
    <s v="VIETNAM"/>
    <x v="2"/>
    <x v="1"/>
    <x v="6"/>
    <x v="14"/>
    <x v="7"/>
    <x v="0"/>
    <x v="6"/>
    <x v="130"/>
    <x v="0"/>
    <n v="1000"/>
    <n v="320"/>
    <m/>
    <n v="416"/>
    <n v="96"/>
    <n v="10"/>
    <n v="57"/>
    <n v="63"/>
    <n v="6.1428571428571432"/>
    <n v="39.642857142857146"/>
    <n v="0.68336886993603418"/>
    <n v="0.4"/>
    <m/>
    <n v="0.19574175824175824"/>
    <n v="445"/>
    <n v="0.6"/>
    <n v="5.1428571428571432"/>
    <m/>
    <m/>
    <n v="2"/>
    <m/>
    <m/>
    <n v="38.142857142857146"/>
    <n v="6"/>
    <m/>
    <m/>
    <m/>
    <m/>
    <m/>
    <m/>
    <m/>
    <n v="150"/>
    <n v="150"/>
    <s v="1 PG"/>
  </r>
  <r>
    <n v="1107"/>
    <s v="VIETNAM"/>
    <x v="2"/>
    <x v="1"/>
    <x v="6"/>
    <x v="14"/>
    <x v="7"/>
    <x v="0"/>
    <x v="6"/>
    <x v="131"/>
    <x v="0"/>
    <n v="1000"/>
    <n v="320"/>
    <m/>
    <n v="336"/>
    <n v="96"/>
    <n v="3"/>
    <n v="45"/>
    <n v="63"/>
    <n v="1"/>
    <n v="43.642857142857146"/>
    <n v="0.93005952380952384"/>
    <n v="0.4"/>
    <m/>
    <n v="0.19132653061224492"/>
    <n v="382"/>
    <n v="0.6"/>
    <n v="1"/>
    <m/>
    <m/>
    <m/>
    <m/>
    <m/>
    <n v="43.142857142857146"/>
    <m/>
    <m/>
    <n v="1"/>
    <m/>
    <m/>
    <m/>
    <m/>
    <m/>
    <n v="150"/>
    <n v="150"/>
    <s v="1 PG"/>
  </r>
  <r>
    <n v="1108"/>
    <s v="VIETNAM"/>
    <x v="2"/>
    <x v="1"/>
    <x v="6"/>
    <x v="14"/>
    <x v="7"/>
    <x v="0"/>
    <x v="6"/>
    <x v="92"/>
    <x v="0"/>
    <n v="1000"/>
    <n v="320"/>
    <m/>
    <n v="322"/>
    <n v="96"/>
    <n v="11"/>
    <n v="53"/>
    <n v="63"/>
    <n v="9"/>
    <n v="43.857142857142854"/>
    <n v="0.8258928571428571"/>
    <n v="0.4"/>
    <m/>
    <n v="0.23513753327417927"/>
    <n v="398"/>
    <n v="0.6"/>
    <n v="8"/>
    <n v="2"/>
    <m/>
    <n v="1"/>
    <m/>
    <m/>
    <n v="40.857142857142854"/>
    <n v="2"/>
    <m/>
    <n v="5"/>
    <m/>
    <m/>
    <m/>
    <m/>
    <m/>
    <n v="150"/>
    <n v="150"/>
    <s v="1 PG"/>
  </r>
  <r>
    <n v="1109"/>
    <s v="VIETNAM"/>
    <x v="2"/>
    <x v="1"/>
    <x v="6"/>
    <x v="14"/>
    <x v="7"/>
    <x v="0"/>
    <x v="6"/>
    <x v="93"/>
    <x v="0"/>
    <n v="1000"/>
    <n v="320"/>
    <m/>
    <n v="276"/>
    <n v="96"/>
    <n v="5"/>
    <n v="41"/>
    <n v="63"/>
    <n v="3.25"/>
    <n v="31"/>
    <n v="0.74456521739130432"/>
    <n v="0.4"/>
    <m/>
    <n v="0.21221532091097309"/>
    <n v="290"/>
    <n v="0.6"/>
    <n v="3"/>
    <n v="1"/>
    <m/>
    <m/>
    <m/>
    <m/>
    <n v="30"/>
    <m/>
    <m/>
    <n v="2"/>
    <m/>
    <m/>
    <m/>
    <m/>
    <m/>
    <n v="150"/>
    <n v="150"/>
    <s v="1 PG"/>
  </r>
  <r>
    <n v="1110"/>
    <s v="VIETNAM"/>
    <x v="2"/>
    <x v="1"/>
    <x v="6"/>
    <x v="14"/>
    <x v="7"/>
    <x v="0"/>
    <x v="6"/>
    <x v="94"/>
    <x v="0"/>
    <n v="1000"/>
    <n v="320"/>
    <m/>
    <n v="256"/>
    <n v="96"/>
    <n v="7"/>
    <n v="34"/>
    <n v="63"/>
    <n v="3.1964285714285716"/>
    <n v="21.178571428571427"/>
    <n v="0.59451219512195119"/>
    <n v="0.4"/>
    <m/>
    <n v="0.18973214285714288"/>
    <n v="319"/>
    <n v="0.6"/>
    <n v="2.5714285714285716"/>
    <n v="1"/>
    <n v="1"/>
    <m/>
    <m/>
    <m/>
    <n v="18.428571428571427"/>
    <n v="2"/>
    <n v="2"/>
    <n v="3"/>
    <m/>
    <m/>
    <m/>
    <m/>
    <m/>
    <n v="150"/>
    <n v="150"/>
    <s v="1 PG"/>
  </r>
  <r>
    <n v="1111"/>
    <s v="VIETNAM"/>
    <x v="2"/>
    <x v="1"/>
    <x v="6"/>
    <x v="14"/>
    <x v="7"/>
    <x v="0"/>
    <x v="6"/>
    <x v="96"/>
    <x v="0"/>
    <n v="1000"/>
    <n v="320"/>
    <m/>
    <n v="192"/>
    <n v="96"/>
    <m/>
    <n v="55"/>
    <n v="63"/>
    <n v="0"/>
    <n v="46.375"/>
    <n v="0.84318181818181814"/>
    <n v="0.4"/>
    <m/>
    <n v="0.40922619047619052"/>
    <n v="227"/>
    <n v="0.6"/>
    <m/>
    <m/>
    <m/>
    <m/>
    <m/>
    <m/>
    <n v="42"/>
    <n v="2"/>
    <n v="1"/>
    <n v="4"/>
    <n v="2"/>
    <m/>
    <m/>
    <m/>
    <m/>
    <n v="150"/>
    <n v="150"/>
    <s v="1 PG"/>
  </r>
  <r>
    <n v="1112"/>
    <s v="VIETNAM"/>
    <x v="2"/>
    <x v="1"/>
    <x v="6"/>
    <x v="14"/>
    <x v="7"/>
    <x v="0"/>
    <x v="6"/>
    <x v="99"/>
    <x v="0"/>
    <n v="1000"/>
    <n v="320"/>
    <m/>
    <n v="264"/>
    <n v="96"/>
    <n v="33"/>
    <n v="48"/>
    <n v="63"/>
    <n v="20.928571428571427"/>
    <n v="41.107142857142854"/>
    <n v="0.76587301587301582"/>
    <n v="0.4"/>
    <m/>
    <n v="0.25974025974025977"/>
    <n v="296"/>
    <n v="0.6"/>
    <n v="16.428571428571427"/>
    <n v="9"/>
    <n v="6"/>
    <m/>
    <m/>
    <m/>
    <n v="36.857142857142854"/>
    <n v="5"/>
    <m/>
    <n v="6"/>
    <m/>
    <m/>
    <m/>
    <m/>
    <m/>
    <n v="150"/>
    <n v="150"/>
    <s v="1 PG"/>
  </r>
  <r>
    <n v="1113"/>
    <s v="VIETNAM"/>
    <x v="2"/>
    <x v="1"/>
    <x v="6"/>
    <x v="14"/>
    <x v="7"/>
    <x v="0"/>
    <x v="6"/>
    <x v="101"/>
    <x v="0"/>
    <n v="1000"/>
    <n v="320"/>
    <m/>
    <n v="192"/>
    <n v="96"/>
    <m/>
    <n v="36"/>
    <n v="63"/>
    <n v="0"/>
    <n v="31.571428571428573"/>
    <n v="0.87698412698412698"/>
    <n v="0.4"/>
    <m/>
    <n v="0.2678571428571429"/>
    <n v="240"/>
    <n v="0.6"/>
    <m/>
    <m/>
    <m/>
    <m/>
    <m/>
    <m/>
    <n v="31.571428571428573"/>
    <m/>
    <m/>
    <m/>
    <m/>
    <m/>
    <m/>
    <m/>
    <m/>
    <n v="150"/>
    <n v="150"/>
    <s v="1 PG"/>
  </r>
  <r>
    <n v="1114"/>
    <s v="VIETNAM"/>
    <x v="2"/>
    <x v="1"/>
    <x v="6"/>
    <x v="14"/>
    <x v="7"/>
    <x v="0"/>
    <x v="6"/>
    <x v="132"/>
    <x v="0"/>
    <n v="1000"/>
    <n v="320"/>
    <m/>
    <n v="256"/>
    <n v="96"/>
    <n v="5"/>
    <n v="64"/>
    <n v="63"/>
    <n v="3.0892857142857144"/>
    <n v="45.25"/>
    <n v="0.70056935817805388"/>
    <n v="0.4"/>
    <m/>
    <n v="0.35714285714285715"/>
    <n v="383"/>
    <n v="0.6"/>
    <n v="2.7142857142857144"/>
    <m/>
    <n v="1"/>
    <m/>
    <m/>
    <m/>
    <n v="42"/>
    <m/>
    <n v="6"/>
    <n v="2"/>
    <m/>
    <m/>
    <m/>
    <m/>
    <m/>
    <n v="150"/>
    <n v="150"/>
    <s v="1 PG"/>
  </r>
  <r>
    <n v="1115"/>
    <s v="VIETNAM"/>
    <x v="2"/>
    <x v="1"/>
    <x v="6"/>
    <x v="14"/>
    <x v="7"/>
    <x v="0"/>
    <x v="6"/>
    <x v="134"/>
    <x v="0"/>
    <n v="1000"/>
    <n v="320"/>
    <m/>
    <n v="240"/>
    <n v="96"/>
    <n v="5"/>
    <n v="62"/>
    <n v="63"/>
    <n v="3.1428571428571428"/>
    <n v="41.625"/>
    <n v="0.6681769722814499"/>
    <n v="0.4"/>
    <m/>
    <n v="0.36904761904761907"/>
    <n v="408"/>
    <n v="0.6"/>
    <n v="3.1428571428571428"/>
    <m/>
    <m/>
    <m/>
    <m/>
    <m/>
    <n v="29"/>
    <n v="9"/>
    <n v="9"/>
    <n v="14"/>
    <m/>
    <m/>
    <m/>
    <m/>
    <m/>
    <n v="150"/>
    <n v="150"/>
    <s v="1 PG"/>
  </r>
  <r>
    <n v="1116"/>
    <s v="VIETNAM"/>
    <x v="2"/>
    <x v="1"/>
    <x v="6"/>
    <x v="14"/>
    <x v="7"/>
    <x v="0"/>
    <x v="6"/>
    <x v="103"/>
    <x v="0"/>
    <n v="1000"/>
    <n v="320"/>
    <m/>
    <n v="230"/>
    <n v="96"/>
    <n v="9"/>
    <n v="45"/>
    <n v="63"/>
    <n v="4.4285714285714288"/>
    <n v="48.803571428571431"/>
    <n v="0.98578042328042337"/>
    <n v="0.4"/>
    <m/>
    <n v="0.27950310559006208"/>
    <n v="412"/>
    <n v="0.6"/>
    <n v="3.4285714285714284"/>
    <n v="4"/>
    <m/>
    <m/>
    <m/>
    <m/>
    <n v="46.428571428571431"/>
    <n v="5"/>
    <n v="3"/>
    <m/>
    <m/>
    <m/>
    <m/>
    <m/>
    <m/>
    <n v="150"/>
    <n v="150"/>
    <s v="1 PG"/>
  </r>
  <r>
    <n v="1117"/>
    <s v="VIETNAM"/>
    <x v="2"/>
    <x v="1"/>
    <x v="6"/>
    <x v="14"/>
    <x v="9"/>
    <x v="1"/>
    <x v="6"/>
    <x v="200"/>
    <x v="2"/>
    <n v="180"/>
    <n v="129.6"/>
    <m/>
    <n v="118"/>
    <n v="23.4"/>
    <n v="2"/>
    <n v="15"/>
    <n v="8.4"/>
    <n v="1.1428571428571428"/>
    <n v="12.071428571428571"/>
    <n v="0.7773109243697478"/>
    <n v="0.4"/>
    <m/>
    <n v="0.18159806295399517"/>
    <n v="118"/>
    <n v="0.5"/>
    <n v="1.1428571428571428"/>
    <m/>
    <m/>
    <m/>
    <m/>
    <m/>
    <n v="9.5714285714285712"/>
    <m/>
    <m/>
    <n v="5"/>
    <m/>
    <m/>
    <m/>
    <m/>
    <m/>
    <n v="100"/>
    <n v="100"/>
    <s v="1 PG"/>
  </r>
  <r>
    <n v="1118"/>
    <s v="VIETNAM"/>
    <x v="2"/>
    <x v="1"/>
    <x v="6"/>
    <x v="14"/>
    <x v="9"/>
    <x v="1"/>
    <x v="6"/>
    <x v="201"/>
    <x v="2"/>
    <n v="180"/>
    <n v="129.6"/>
    <m/>
    <n v="128"/>
    <n v="23.4"/>
    <n v="3"/>
    <n v="14"/>
    <n v="8.4"/>
    <n v="1.7142857142857142"/>
    <n v="11.428571428571429"/>
    <n v="0.77310924369747891"/>
    <n v="0.4"/>
    <m/>
    <n v="0.15625"/>
    <n v="177"/>
    <n v="0.5"/>
    <n v="1.7142857142857142"/>
    <m/>
    <m/>
    <m/>
    <m/>
    <m/>
    <n v="11.428571428571429"/>
    <m/>
    <m/>
    <m/>
    <m/>
    <m/>
    <m/>
    <m/>
    <m/>
    <n v="100"/>
    <n v="100"/>
    <s v="1 PG"/>
  </r>
  <r>
    <n v="1119"/>
    <s v="VIETNAM"/>
    <x v="2"/>
    <x v="1"/>
    <x v="6"/>
    <x v="14"/>
    <x v="9"/>
    <x v="1"/>
    <x v="6"/>
    <x v="202"/>
    <x v="2"/>
    <n v="180"/>
    <n v="129.6"/>
    <m/>
    <n v="96"/>
    <n v="23.4"/>
    <n v="1"/>
    <n v="21"/>
    <n v="8.4"/>
    <n v="1"/>
    <n v="13.285714285714286"/>
    <n v="0.64935064935064934"/>
    <n v="0.4"/>
    <m/>
    <n v="0.31250000000000006"/>
    <n v="101"/>
    <n v="0.5"/>
    <n v="1"/>
    <m/>
    <m/>
    <m/>
    <m/>
    <m/>
    <n v="13.285714285714286"/>
    <m/>
    <m/>
    <m/>
    <m/>
    <m/>
    <m/>
    <m/>
    <m/>
    <n v="100"/>
    <n v="100"/>
    <s v="1 PG"/>
  </r>
  <r>
    <n v="1120"/>
    <s v="VIETNAM"/>
    <x v="2"/>
    <x v="1"/>
    <x v="6"/>
    <x v="14"/>
    <x v="9"/>
    <x v="1"/>
    <x v="6"/>
    <x v="203"/>
    <x v="2"/>
    <n v="180"/>
    <n v="129.6"/>
    <m/>
    <n v="90"/>
    <n v="23.4"/>
    <n v="1"/>
    <n v="17"/>
    <n v="8.4"/>
    <n v="0.42857142857142855"/>
    <n v="10.142857142857142"/>
    <n v="0.58730158730158732"/>
    <n v="0.4"/>
    <m/>
    <n v="0.26984126984126988"/>
    <n v="92"/>
    <n v="0.5"/>
    <n v="0.42857142857142855"/>
    <m/>
    <m/>
    <m/>
    <m/>
    <m/>
    <n v="10.142857142857142"/>
    <m/>
    <m/>
    <m/>
    <m/>
    <m/>
    <m/>
    <m/>
    <m/>
    <n v="100"/>
    <n v="100"/>
    <s v="1 PG"/>
  </r>
  <r>
    <n v="1121"/>
    <s v="VIETNAM"/>
    <x v="2"/>
    <x v="1"/>
    <x v="6"/>
    <x v="14"/>
    <x v="9"/>
    <x v="1"/>
    <x v="6"/>
    <x v="204"/>
    <x v="2"/>
    <n v="180"/>
    <n v="129.6"/>
    <m/>
    <n v="90"/>
    <n v="23.4"/>
    <n v="1"/>
    <n v="10"/>
    <n v="8.4"/>
    <n v="0.42857142857142855"/>
    <n v="9.4285714285714288"/>
    <n v="0.89610389610389618"/>
    <n v="0.4"/>
    <m/>
    <n v="0.15873015873015875"/>
    <n v="92"/>
    <n v="0.5"/>
    <n v="0.42857142857142855"/>
    <m/>
    <m/>
    <m/>
    <m/>
    <m/>
    <n v="9.4285714285714288"/>
    <m/>
    <m/>
    <m/>
    <m/>
    <m/>
    <m/>
    <m/>
    <m/>
    <n v="100"/>
    <n v="100"/>
    <s v="1 PG"/>
  </r>
  <r>
    <n v="1122"/>
    <s v="VIETNAM"/>
    <x v="2"/>
    <x v="1"/>
    <x v="6"/>
    <x v="14"/>
    <x v="9"/>
    <x v="1"/>
    <x v="6"/>
    <x v="205"/>
    <x v="2"/>
    <n v="180"/>
    <n v="129.6"/>
    <m/>
    <n v="110"/>
    <n v="23.4"/>
    <n v="8"/>
    <n v="19"/>
    <n v="8.4"/>
    <n v="4"/>
    <n v="11.071428571428571"/>
    <n v="0.55820105820105814"/>
    <n v="0.4"/>
    <m/>
    <n v="0.24675324675324675"/>
    <n v="195"/>
    <n v="0.5"/>
    <m/>
    <m/>
    <m/>
    <n v="8"/>
    <m/>
    <m/>
    <n v="4.5714285714285712"/>
    <m/>
    <m/>
    <n v="13"/>
    <m/>
    <m/>
    <m/>
    <m/>
    <m/>
    <n v="100"/>
    <n v="100"/>
    <s v="1 PG"/>
  </r>
  <r>
    <n v="1123"/>
    <s v="VIETNAM"/>
    <x v="2"/>
    <x v="1"/>
    <x v="6"/>
    <x v="14"/>
    <x v="9"/>
    <x v="1"/>
    <x v="6"/>
    <x v="206"/>
    <x v="2"/>
    <n v="180"/>
    <n v="129.6"/>
    <m/>
    <n v="106"/>
    <n v="23.4"/>
    <m/>
    <n v="19"/>
    <n v="8.4"/>
    <n v="0"/>
    <n v="12.857142857142858"/>
    <n v="0.67669172932330834"/>
    <n v="0.4"/>
    <m/>
    <n v="0.2560646900269542"/>
    <n v="118"/>
    <n v="0.5"/>
    <m/>
    <m/>
    <m/>
    <m/>
    <m/>
    <m/>
    <n v="12.857142857142858"/>
    <m/>
    <m/>
    <m/>
    <m/>
    <m/>
    <m/>
    <m/>
    <m/>
    <n v="100"/>
    <n v="100"/>
    <s v="1 PG"/>
  </r>
  <r>
    <n v="1124"/>
    <s v="VIETNAM"/>
    <x v="2"/>
    <x v="1"/>
    <x v="6"/>
    <x v="14"/>
    <x v="0"/>
    <x v="0"/>
    <x v="10"/>
    <x v="71"/>
    <x v="0"/>
    <n v="1200"/>
    <n v="384"/>
    <m/>
    <n v="368"/>
    <n v="115.19999999999999"/>
    <n v="21"/>
    <n v="83"/>
    <n v="50.400000000000006"/>
    <n v="10.714285714285714"/>
    <n v="45.982142857142854"/>
    <n v="0.54515796703296704"/>
    <n v="0.4"/>
    <m/>
    <n v="0.32220496894409945"/>
    <n v="430"/>
    <n v="0.6"/>
    <n v="10.714285714285714"/>
    <m/>
    <m/>
    <m/>
    <m/>
    <m/>
    <n v="37.857142857142854"/>
    <n v="5"/>
    <n v="5"/>
    <n v="4"/>
    <n v="4"/>
    <m/>
    <m/>
    <m/>
    <m/>
    <n v="150"/>
    <n v="150"/>
    <s v="1 PG"/>
  </r>
  <r>
    <n v="1125"/>
    <s v="VIETNAM"/>
    <x v="2"/>
    <x v="1"/>
    <x v="6"/>
    <x v="14"/>
    <x v="0"/>
    <x v="1"/>
    <x v="11"/>
    <x v="72"/>
    <x v="0"/>
    <n v="1200"/>
    <n v="384"/>
    <m/>
    <n v="408"/>
    <n v="69"/>
    <n v="4"/>
    <n v="28"/>
    <n v="25.2"/>
    <n v="3.1428571428571428"/>
    <n v="20.428571428571427"/>
    <n v="0.73660714285714279"/>
    <n v="0.24"/>
    <m/>
    <n v="9.8039215686274522E-2"/>
    <n v="438"/>
    <n v="0.55000000000000004"/>
    <n v="3.1428571428571428"/>
    <m/>
    <m/>
    <m/>
    <m/>
    <m/>
    <n v="20.428571428571427"/>
    <m/>
    <m/>
    <m/>
    <m/>
    <m/>
    <m/>
    <m/>
    <m/>
    <n v="150"/>
    <n v="150"/>
    <s v="1 PG"/>
  </r>
  <r>
    <n v="1126"/>
    <s v="VIETNAM"/>
    <x v="2"/>
    <x v="1"/>
    <x v="6"/>
    <x v="14"/>
    <x v="0"/>
    <x v="1"/>
    <x v="12"/>
    <x v="73"/>
    <x v="0"/>
    <n v="1200"/>
    <n v="384"/>
    <m/>
    <n v="368"/>
    <n v="69"/>
    <m/>
    <n v="43"/>
    <n v="25.2"/>
    <n v="0"/>
    <n v="28"/>
    <n v="0.65116279069767447"/>
    <n v="0.24"/>
    <m/>
    <n v="0.16692546583850934"/>
    <n v="462"/>
    <n v="0.55000000000000004"/>
    <m/>
    <m/>
    <m/>
    <m/>
    <m/>
    <m/>
    <n v="28"/>
    <m/>
    <m/>
    <m/>
    <m/>
    <m/>
    <m/>
    <m/>
    <m/>
    <n v="150"/>
    <n v="150"/>
    <s v="1 PG"/>
  </r>
  <r>
    <n v="1127"/>
    <s v="VIETNAM"/>
    <x v="2"/>
    <x v="1"/>
    <x v="6"/>
    <x v="14"/>
    <x v="0"/>
    <x v="1"/>
    <x v="13"/>
    <x v="74"/>
    <x v="0"/>
    <n v="1200"/>
    <n v="384"/>
    <m/>
    <n v="400"/>
    <n v="69"/>
    <m/>
    <n v="35"/>
    <n v="25.2"/>
    <n v="0"/>
    <n v="21.375"/>
    <n v="0.61071428571428577"/>
    <n v="0.24"/>
    <m/>
    <n v="0.125"/>
    <n v="512"/>
    <n v="0.55000000000000004"/>
    <m/>
    <m/>
    <m/>
    <m/>
    <m/>
    <m/>
    <n v="20"/>
    <n v="4"/>
    <n v="1"/>
    <m/>
    <m/>
    <m/>
    <m/>
    <m/>
    <m/>
    <n v="150"/>
    <n v="150"/>
    <s v="1 PG"/>
  </r>
  <r>
    <n v="1128"/>
    <s v="VIETNAM"/>
    <x v="2"/>
    <x v="1"/>
    <x v="6"/>
    <x v="14"/>
    <x v="0"/>
    <x v="1"/>
    <x v="14"/>
    <x v="75"/>
    <x v="0"/>
    <n v="1200"/>
    <n v="384"/>
    <m/>
    <n v="368"/>
    <n v="69"/>
    <m/>
    <n v="53"/>
    <n v="25.2"/>
    <n v="0"/>
    <n v="29.5"/>
    <n v="0.55660377358490565"/>
    <n v="0.24"/>
    <m/>
    <n v="0.20574534161490685"/>
    <n v="380"/>
    <n v="0.55000000000000004"/>
    <m/>
    <m/>
    <m/>
    <m/>
    <m/>
    <m/>
    <n v="26"/>
    <n v="8"/>
    <n v="4"/>
    <m/>
    <m/>
    <m/>
    <m/>
    <m/>
    <m/>
    <n v="150"/>
    <n v="150"/>
    <s v="1 PG"/>
  </r>
  <r>
    <n v="1129"/>
    <s v="VIETNAM"/>
    <x v="2"/>
    <x v="1"/>
    <x v="6"/>
    <x v="14"/>
    <x v="0"/>
    <x v="1"/>
    <x v="15"/>
    <x v="76"/>
    <x v="0"/>
    <n v="1200"/>
    <n v="384"/>
    <m/>
    <n v="336"/>
    <n v="69"/>
    <m/>
    <n v="19"/>
    <n v="25.2"/>
    <n v="0"/>
    <n v="8.8214285714285712"/>
    <n v="0.46428571428571425"/>
    <n v="0.24"/>
    <m/>
    <n v="8.0782312925170074E-2"/>
    <n v="342"/>
    <n v="0.55000000000000004"/>
    <m/>
    <m/>
    <m/>
    <m/>
    <m/>
    <m/>
    <n v="5.5714285714285712"/>
    <n v="5"/>
    <m/>
    <n v="4"/>
    <m/>
    <m/>
    <m/>
    <m/>
    <m/>
    <n v="150"/>
    <n v="150"/>
    <s v="1 PG"/>
  </r>
  <r>
    <n v="1130"/>
    <s v="VIETNAM"/>
    <x v="2"/>
    <x v="1"/>
    <x v="6"/>
    <x v="14"/>
    <x v="0"/>
    <x v="1"/>
    <x v="16"/>
    <x v="77"/>
    <x v="0"/>
    <n v="1200"/>
    <n v="384"/>
    <m/>
    <n v="464"/>
    <n v="69"/>
    <n v="8"/>
    <n v="55"/>
    <n v="25.2"/>
    <n v="3.4285714285714284"/>
    <n v="25.839285714285715"/>
    <n v="0.46456916099773243"/>
    <n v="0.24"/>
    <m/>
    <n v="0.16933497536945816"/>
    <n v="508"/>
    <n v="0.55000000000000004"/>
    <n v="3.4285714285714284"/>
    <m/>
    <m/>
    <m/>
    <m/>
    <m/>
    <n v="23.714285714285715"/>
    <n v="2"/>
    <n v="3"/>
    <n v="1"/>
    <m/>
    <m/>
    <m/>
    <m/>
    <m/>
    <n v="150"/>
    <n v="150"/>
    <s v="1 PG"/>
  </r>
  <r>
    <n v="1131"/>
    <s v="VIETNAM"/>
    <x v="2"/>
    <x v="1"/>
    <x v="6"/>
    <x v="14"/>
    <x v="0"/>
    <x v="1"/>
    <x v="21"/>
    <x v="122"/>
    <x v="0"/>
    <n v="1200"/>
    <n v="384"/>
    <m/>
    <n v="360"/>
    <n v="69"/>
    <n v="10"/>
    <n v="48"/>
    <n v="25.2"/>
    <n v="3.2857142857142856"/>
    <n v="21.5"/>
    <n v="0.42733990147783252"/>
    <n v="0.24"/>
    <m/>
    <n v="0.19047619047619049"/>
    <n v="416"/>
    <n v="0.55000000000000004"/>
    <n v="2.2857142857142856"/>
    <n v="4"/>
    <m/>
    <m/>
    <m/>
    <m/>
    <n v="15"/>
    <n v="8"/>
    <m/>
    <n v="9"/>
    <m/>
    <m/>
    <m/>
    <m/>
    <m/>
    <n v="150"/>
    <n v="150"/>
    <s v="1 PG"/>
  </r>
  <r>
    <n v="1132"/>
    <s v="VIETNAM"/>
    <x v="2"/>
    <x v="1"/>
    <x v="6"/>
    <x v="14"/>
    <x v="0"/>
    <x v="1"/>
    <x v="22"/>
    <x v="123"/>
    <x v="0"/>
    <n v="1200"/>
    <n v="384"/>
    <m/>
    <n v="372"/>
    <n v="69"/>
    <n v="6"/>
    <n v="33"/>
    <n v="25.2"/>
    <n v="3.7857142857142856"/>
    <n v="22.571428571428573"/>
    <n v="0.67582417582417587"/>
    <n v="0.24"/>
    <m/>
    <n v="0.12672811059907835"/>
    <n v="437"/>
    <n v="0.55000000000000004"/>
    <n v="3.2857142857142856"/>
    <n v="2"/>
    <m/>
    <m/>
    <m/>
    <m/>
    <n v="20.571428571428573"/>
    <n v="2"/>
    <m/>
    <n v="3"/>
    <m/>
    <m/>
    <m/>
    <m/>
    <m/>
    <n v="150"/>
    <n v="150"/>
    <s v="1 PG"/>
  </r>
  <r>
    <n v="1133"/>
    <s v="VIETNAM"/>
    <x v="2"/>
    <x v="1"/>
    <x v="6"/>
    <x v="14"/>
    <x v="0"/>
    <x v="0"/>
    <x v="9"/>
    <x v="70"/>
    <x v="0"/>
    <n v="1200"/>
    <n v="384"/>
    <m/>
    <n v="360"/>
    <n v="115.19999999999999"/>
    <n v="34"/>
    <n v="77"/>
    <n v="50.400000000000006"/>
    <n v="26.535714285714285"/>
    <n v="67.357142857142861"/>
    <n v="0.84588159588159584"/>
    <n v="0.4"/>
    <m/>
    <n v="0.30555555555555558"/>
    <n v="361"/>
    <n v="0.6"/>
    <n v="24.285714285714285"/>
    <n v="9"/>
    <m/>
    <m/>
    <m/>
    <m/>
    <n v="62.857142857142854"/>
    <n v="8"/>
    <m/>
    <n v="5"/>
    <m/>
    <m/>
    <m/>
    <m/>
    <m/>
    <n v="150"/>
    <n v="150"/>
    <s v="1 PG"/>
  </r>
  <r>
    <n v="1134"/>
    <s v="VIETNAM"/>
    <x v="2"/>
    <x v="1"/>
    <x v="6"/>
    <x v="14"/>
    <x v="6"/>
    <x v="0"/>
    <x v="9"/>
    <x v="82"/>
    <x v="1"/>
    <n v="1000"/>
    <n v="400"/>
    <m/>
    <n v="376"/>
    <n v="120"/>
    <n v="9"/>
    <n v="43"/>
    <n v="79.2"/>
    <n v="6.5714285714285712"/>
    <n v="44.571428571428569"/>
    <n v="0.98351648351648346"/>
    <n v="0.4"/>
    <m/>
    <n v="0.16337386018237082"/>
    <n v="435"/>
    <n v="0.6"/>
    <n v="6.5714285714285712"/>
    <m/>
    <m/>
    <m/>
    <m/>
    <m/>
    <n v="44.571428571428569"/>
    <m/>
    <m/>
    <m/>
    <m/>
    <m/>
    <m/>
    <m/>
    <m/>
    <n v="150"/>
    <n v="150"/>
    <s v="1 PG"/>
  </r>
  <r>
    <n v="1135"/>
    <s v="VIETNAM"/>
    <x v="2"/>
    <x v="1"/>
    <x v="6"/>
    <x v="14"/>
    <x v="4"/>
    <x v="0"/>
    <x v="9"/>
    <x v="124"/>
    <x v="0"/>
    <n v="1000"/>
    <n v="320"/>
    <m/>
    <n v="376"/>
    <n v="96"/>
    <n v="28"/>
    <n v="67"/>
    <n v="63"/>
    <n v="13.660714285714286"/>
    <n v="32.625"/>
    <n v="0.48721804511278194"/>
    <n v="0.4"/>
    <m/>
    <n v="0.25455927051671734"/>
    <n v="411"/>
    <n v="0.6"/>
    <n v="12.285714285714286"/>
    <n v="2"/>
    <n v="1"/>
    <n v="1"/>
    <m/>
    <m/>
    <n v="31"/>
    <n v="1"/>
    <n v="1"/>
    <n v="2"/>
    <m/>
    <m/>
    <m/>
    <m/>
    <m/>
    <n v="150"/>
    <n v="150"/>
    <s v="1 PG"/>
  </r>
  <r>
    <n v="1136"/>
    <s v="VIETNAM"/>
    <x v="2"/>
    <x v="1"/>
    <x v="6"/>
    <x v="14"/>
    <x v="7"/>
    <x v="0"/>
    <x v="9"/>
    <x v="104"/>
    <x v="0"/>
    <n v="1000"/>
    <n v="320"/>
    <m/>
    <n v="344"/>
    <n v="96"/>
    <n v="22"/>
    <n v="39"/>
    <n v="63"/>
    <n v="10.178571428571429"/>
    <n v="38.785714285714285"/>
    <n v="0.80269320843091341"/>
    <n v="0.4"/>
    <m/>
    <n v="0.16196013289036545"/>
    <n v="348"/>
    <n v="0.6"/>
    <n v="5.4285714285714288"/>
    <n v="3"/>
    <m/>
    <n v="8"/>
    <m/>
    <m/>
    <n v="37.285714285714285"/>
    <m/>
    <m/>
    <n v="3"/>
    <m/>
    <m/>
    <m/>
    <m/>
    <m/>
    <n v="150"/>
    <n v="150"/>
    <s v="1 PG"/>
  </r>
  <r>
    <n v="1137"/>
    <s v="VIETNAM"/>
    <x v="2"/>
    <x v="1"/>
    <x v="6"/>
    <x v="14"/>
    <x v="7"/>
    <x v="0"/>
    <x v="9"/>
    <x v="105"/>
    <x v="0"/>
    <n v="1000"/>
    <n v="320"/>
    <m/>
    <n v="376"/>
    <n v="96"/>
    <n v="5"/>
    <n v="54"/>
    <n v="63"/>
    <n v="3.6785714285714284"/>
    <n v="45.5"/>
    <n v="0.83353510895883776"/>
    <n v="0.4"/>
    <m/>
    <n v="0.20516717325227965"/>
    <n v="370"/>
    <n v="0.6"/>
    <n v="3.4285714285714284"/>
    <n v="1"/>
    <m/>
    <m/>
    <m/>
    <m/>
    <n v="45"/>
    <n v="2"/>
    <m/>
    <m/>
    <m/>
    <m/>
    <m/>
    <m/>
    <m/>
    <n v="150"/>
    <n v="150"/>
    <s v="1 PG"/>
  </r>
  <r>
    <n v="1138"/>
    <s v="VIETNAM"/>
    <x v="0"/>
    <x v="1"/>
    <x v="7"/>
    <x v="15"/>
    <x v="0"/>
    <x v="0"/>
    <x v="2"/>
    <x v="5"/>
    <x v="0"/>
    <n v="1200"/>
    <n v="384"/>
    <m/>
    <n v="288"/>
    <n v="115.19999999999999"/>
    <n v="11"/>
    <n v="39"/>
    <n v="76.2"/>
    <n v="4"/>
    <n v="18"/>
    <n v="0.44"/>
    <n v="0.4"/>
    <m/>
    <n v="0.24801587301587302"/>
    <n v="344"/>
    <n v="0.6"/>
    <n v="4"/>
    <m/>
    <m/>
    <m/>
    <m/>
    <m/>
    <n v="18"/>
    <m/>
    <m/>
    <m/>
    <m/>
    <m/>
    <m/>
    <m/>
    <m/>
    <n v="50"/>
    <n v="50"/>
    <s v="1 PG"/>
  </r>
  <r>
    <n v="1139"/>
    <s v="VIETNAM"/>
    <x v="0"/>
    <x v="1"/>
    <x v="7"/>
    <x v="15"/>
    <x v="0"/>
    <x v="0"/>
    <x v="3"/>
    <x v="6"/>
    <x v="0"/>
    <n v="1200"/>
    <n v="384"/>
    <m/>
    <n v="288"/>
    <n v="115.19999999999999"/>
    <m/>
    <n v="15"/>
    <n v="76.2"/>
    <n v="0"/>
    <n v="4.75"/>
    <n v="0.31666666666666665"/>
    <n v="0.4"/>
    <m/>
    <n v="7.4404761904761904E-2"/>
    <n v="352"/>
    <n v="0.6"/>
    <m/>
    <m/>
    <m/>
    <m/>
    <m/>
    <m/>
    <m/>
    <n v="11"/>
    <m/>
    <n v="4"/>
    <m/>
    <m/>
    <m/>
    <m/>
    <m/>
    <n v="50"/>
    <n v="50"/>
    <s v="1 PG"/>
  </r>
  <r>
    <n v="1140"/>
    <s v="VIETNAM"/>
    <x v="0"/>
    <x v="1"/>
    <x v="7"/>
    <x v="16"/>
    <x v="0"/>
    <x v="0"/>
    <x v="2"/>
    <x v="5"/>
    <x v="0"/>
    <n v="1200"/>
    <n v="384"/>
    <m/>
    <n v="312"/>
    <n v="115.19999999999999"/>
    <n v="16"/>
    <n v="36"/>
    <n v="76.2"/>
    <n v="7.5"/>
    <n v="16.666666666666668"/>
    <n v="0.46474358974358976"/>
    <n v="0.4"/>
    <m/>
    <n v="0.23809523809523811"/>
    <n v="422"/>
    <n v="0.6"/>
    <n v="7.5"/>
    <m/>
    <m/>
    <m/>
    <m/>
    <m/>
    <n v="16.666666666666668"/>
    <m/>
    <m/>
    <m/>
    <m/>
    <m/>
    <m/>
    <m/>
    <m/>
    <n v="50"/>
    <n v="50"/>
    <s v="1 PG"/>
  </r>
  <r>
    <n v="1141"/>
    <s v="VIETNAM"/>
    <x v="0"/>
    <x v="1"/>
    <x v="7"/>
    <x v="16"/>
    <x v="0"/>
    <x v="0"/>
    <x v="3"/>
    <x v="6"/>
    <x v="0"/>
    <n v="1200"/>
    <n v="384"/>
    <m/>
    <n v="288"/>
    <n v="115.19999999999999"/>
    <n v="2"/>
    <n v="15"/>
    <n v="76.2"/>
    <n v="0.5"/>
    <n v="3.75"/>
    <n v="0.25"/>
    <n v="0.4"/>
    <m/>
    <n v="8.4325396825396831E-2"/>
    <n v="344"/>
    <n v="0.6"/>
    <m/>
    <n v="2"/>
    <m/>
    <m/>
    <m/>
    <m/>
    <m/>
    <n v="11"/>
    <m/>
    <n v="2"/>
    <m/>
    <m/>
    <m/>
    <m/>
    <m/>
    <n v="50"/>
    <n v="50"/>
    <s v="1 PG"/>
  </r>
  <r>
    <n v="1142"/>
    <s v="VIETNAM"/>
    <x v="0"/>
    <x v="1"/>
    <x v="7"/>
    <x v="16"/>
    <x v="0"/>
    <x v="1"/>
    <x v="30"/>
    <x v="207"/>
    <x v="0"/>
    <n v="1200"/>
    <n v="384"/>
    <m/>
    <n v="288"/>
    <n v="115.19999999999999"/>
    <m/>
    <n v="7"/>
    <n v="76.2"/>
    <n v="0"/>
    <n v="5"/>
    <n v="0.7142857142857143"/>
    <n v="0.24"/>
    <m/>
    <n v="3.4722222222222224E-2"/>
    <n v="354"/>
    <n v="0.6"/>
    <m/>
    <m/>
    <m/>
    <m/>
    <m/>
    <m/>
    <n v="3"/>
    <m/>
    <m/>
    <n v="4"/>
    <m/>
    <m/>
    <m/>
    <m/>
    <m/>
    <n v="50"/>
    <n v="50"/>
    <s v="1 PG"/>
  </r>
  <r>
    <n v="1143"/>
    <s v="VIETNAM"/>
    <x v="0"/>
    <x v="1"/>
    <x v="7"/>
    <x v="16"/>
    <x v="3"/>
    <x v="0"/>
    <x v="0"/>
    <x v="10"/>
    <x v="1"/>
    <n v="2700"/>
    <n v="648"/>
    <m/>
    <n v="576"/>
    <n v="194.4"/>
    <n v="15"/>
    <n v="99"/>
    <n v="128.4"/>
    <n v="14.833333333333334"/>
    <n v="134"/>
    <n v="1.3055555555555556"/>
    <n v="0.4"/>
    <m/>
    <n v="0.28273809523809523"/>
    <n v="753"/>
    <n v="0.8"/>
    <n v="14.833333333333334"/>
    <m/>
    <m/>
    <m/>
    <m/>
    <m/>
    <n v="96"/>
    <m/>
    <m/>
    <n v="76"/>
    <m/>
    <m/>
    <m/>
    <m/>
    <m/>
    <n v="150"/>
    <n v="150"/>
    <s v="1 PG"/>
  </r>
  <r>
    <n v="1144"/>
    <s v="VIETNAM"/>
    <x v="0"/>
    <x v="1"/>
    <x v="7"/>
    <x v="16"/>
    <x v="3"/>
    <x v="0"/>
    <x v="0"/>
    <x v="32"/>
    <x v="1"/>
    <n v="2700"/>
    <n v="648"/>
    <m/>
    <n v="514"/>
    <n v="194.4"/>
    <n v="11"/>
    <n v="64"/>
    <n v="128.4"/>
    <n v="4.3333333333333339"/>
    <n v="29.5"/>
    <n v="0.45111111111111113"/>
    <n v="0.4"/>
    <m/>
    <n v="0.20844913841022794"/>
    <n v="577"/>
    <n v="0.8"/>
    <n v="3.3333333333333335"/>
    <m/>
    <m/>
    <n v="2"/>
    <m/>
    <m/>
    <n v="8.5"/>
    <n v="2"/>
    <m/>
    <n v="41"/>
    <m/>
    <m/>
    <m/>
    <m/>
    <m/>
    <n v="100"/>
    <n v="100"/>
    <s v="1 PG"/>
  </r>
  <r>
    <n v="1145"/>
    <s v="VIETNAM"/>
    <x v="0"/>
    <x v="1"/>
    <x v="7"/>
    <x v="16"/>
    <x v="3"/>
    <x v="0"/>
    <x v="1"/>
    <x v="11"/>
    <x v="1"/>
    <n v="2700"/>
    <n v="648"/>
    <m/>
    <n v="608"/>
    <n v="194.4"/>
    <n v="60"/>
    <n v="67"/>
    <n v="128.4"/>
    <n v="43.833333333333329"/>
    <n v="69.333333333333343"/>
    <n v="0.89107611548556431"/>
    <n v="0.4"/>
    <m/>
    <n v="0.29840225563909778"/>
    <n v="630"/>
    <n v="0.75"/>
    <n v="27.333333333333332"/>
    <m/>
    <m/>
    <n v="33"/>
    <m/>
    <m/>
    <n v="49.333333333333336"/>
    <m/>
    <m/>
    <n v="40"/>
    <m/>
    <m/>
    <m/>
    <m/>
    <m/>
    <n v="150"/>
    <n v="150"/>
    <s v="1 PG"/>
  </r>
  <r>
    <n v="1146"/>
    <s v="VIETNAM"/>
    <x v="2"/>
    <x v="1"/>
    <x v="7"/>
    <x v="16"/>
    <x v="3"/>
    <x v="0"/>
    <x v="6"/>
    <x v="24"/>
    <x v="1"/>
    <n v="2700"/>
    <n v="648"/>
    <m/>
    <n v="500"/>
    <n v="194.4"/>
    <n v="53"/>
    <n v="156"/>
    <n v="127.8"/>
    <n v="121.14285714285714"/>
    <n v="168.875"/>
    <n v="1.3876452494873546"/>
    <n v="0.4"/>
    <m/>
    <n v="0.44571428571428573"/>
    <n v="536"/>
    <n v="0.7"/>
    <n v="32"/>
    <n v="1"/>
    <m/>
    <n v="16"/>
    <m/>
    <m/>
    <n v="114.14285714285714"/>
    <n v="8"/>
    <m/>
    <n v="29"/>
    <m/>
    <m/>
    <m/>
    <m/>
    <m/>
    <n v="150"/>
    <n v="150"/>
    <s v="1 PG"/>
  </r>
  <r>
    <n v="1147"/>
    <s v="VIETNAM"/>
    <x v="2"/>
    <x v="1"/>
    <x v="7"/>
    <x v="16"/>
    <x v="3"/>
    <x v="0"/>
    <x v="6"/>
    <x v="121"/>
    <x v="1"/>
    <n v="2700"/>
    <n v="648"/>
    <m/>
    <n v="552"/>
    <n v="194.4"/>
    <n v="23"/>
    <n v="64"/>
    <n v="127.8"/>
    <n v="53.339285714285715"/>
    <n v="157.875"/>
    <n v="2.4277504105090313"/>
    <n v="0.4"/>
    <m/>
    <n v="0.16563146997929606"/>
    <n v="370"/>
    <n v="0.7"/>
    <n v="16.571428571428573"/>
    <m/>
    <m/>
    <n v="7"/>
    <m/>
    <m/>
    <n v="50.714285714285715"/>
    <n v="6"/>
    <m/>
    <n v="5"/>
    <m/>
    <m/>
    <m/>
    <m/>
    <m/>
    <n v="150"/>
    <n v="150"/>
    <s v="1 PG"/>
  </r>
  <r>
    <n v="1148"/>
    <s v="VIETNAM"/>
    <x v="0"/>
    <x v="1"/>
    <x v="7"/>
    <x v="17"/>
    <x v="0"/>
    <x v="0"/>
    <x v="2"/>
    <x v="5"/>
    <x v="0"/>
    <n v="1200"/>
    <n v="384"/>
    <m/>
    <n v="323"/>
    <n v="115.19999999999999"/>
    <n v="15"/>
    <n v="40"/>
    <n v="76.2"/>
    <n v="5.833333333333333"/>
    <n v="30"/>
    <n v="0.6515151515151516"/>
    <n v="0.4"/>
    <m/>
    <n v="0.24325519681556834"/>
    <n v="322"/>
    <n v="0.8"/>
    <n v="5.833333333333333"/>
    <m/>
    <m/>
    <m/>
    <m/>
    <m/>
    <n v="30"/>
    <m/>
    <m/>
    <m/>
    <m/>
    <m/>
    <m/>
    <m/>
    <m/>
    <n v="100"/>
    <n v="100"/>
    <s v="1 PG"/>
  </r>
  <r>
    <n v="1149"/>
    <s v="VIETNAM"/>
    <x v="0"/>
    <x v="1"/>
    <x v="7"/>
    <x v="17"/>
    <x v="0"/>
    <x v="0"/>
    <x v="3"/>
    <x v="6"/>
    <x v="0"/>
    <n v="1200"/>
    <n v="384"/>
    <m/>
    <n v="288"/>
    <n v="115.19999999999999"/>
    <n v="5"/>
    <n v="23"/>
    <n v="76.2"/>
    <n v="0.5"/>
    <n v="4.5"/>
    <n v="9.0909090909090912E-2"/>
    <n v="0.4"/>
    <m/>
    <n v="0.27281746031746035"/>
    <n v="372"/>
    <n v="0.8"/>
    <m/>
    <n v="2"/>
    <m/>
    <m/>
    <m/>
    <m/>
    <m/>
    <n v="12"/>
    <m/>
    <n v="3"/>
    <m/>
    <m/>
    <m/>
    <m/>
    <m/>
    <n v="50"/>
    <n v="50"/>
    <s v="1 PG"/>
  </r>
  <r>
    <n v="1150"/>
    <s v="VIETNAM"/>
    <x v="0"/>
    <x v="1"/>
    <x v="7"/>
    <x v="17"/>
    <x v="0"/>
    <x v="1"/>
    <x v="30"/>
    <x v="207"/>
    <x v="0"/>
    <n v="1200"/>
    <n v="384"/>
    <m/>
    <n v="312"/>
    <n v="115.19999999999999"/>
    <n v="2"/>
    <n v="11"/>
    <n v="76.2"/>
    <n v="0.83333333333333337"/>
    <n v="12.333333333333334"/>
    <n v="1.012820512820513"/>
    <n v="0.4"/>
    <m/>
    <n v="5.9523809523809527E-2"/>
    <n v="312"/>
    <n v="0.75"/>
    <n v="0.83333333333333337"/>
    <m/>
    <m/>
    <m/>
    <m/>
    <m/>
    <n v="12.333333333333334"/>
    <m/>
    <m/>
    <m/>
    <m/>
    <m/>
    <m/>
    <m/>
    <m/>
    <n v="50"/>
    <n v="50"/>
    <s v="1 PG"/>
  </r>
  <r>
    <n v="1151"/>
    <s v="VIETNAM"/>
    <x v="0"/>
    <x v="1"/>
    <x v="7"/>
    <x v="18"/>
    <x v="3"/>
    <x v="0"/>
    <x v="0"/>
    <x v="10"/>
    <x v="1"/>
    <n v="2700"/>
    <n v="648"/>
    <m/>
    <n v="736"/>
    <n v="194.4"/>
    <n v="64"/>
    <n v="126"/>
    <n v="128.4"/>
    <n v="52.166666666666664"/>
    <n v="111.33333333333334"/>
    <n v="0.86052631578947369"/>
    <n v="0.4"/>
    <m/>
    <n v="0.36878881987577644"/>
    <n v="1042"/>
    <n v="0.8"/>
    <n v="47.166666666666664"/>
    <n v="2"/>
    <m/>
    <n v="9"/>
    <m/>
    <m/>
    <n v="105.83333333333334"/>
    <n v="4"/>
    <m/>
    <n v="9"/>
    <m/>
    <m/>
    <m/>
    <m/>
    <m/>
    <n v="200"/>
    <n v="200"/>
    <s v="2 PGs"/>
  </r>
  <r>
    <n v="1152"/>
    <s v="VIETNAM"/>
    <x v="0"/>
    <x v="1"/>
    <x v="7"/>
    <x v="18"/>
    <x v="3"/>
    <x v="0"/>
    <x v="0"/>
    <x v="32"/>
    <x v="1"/>
    <n v="2700"/>
    <n v="648"/>
    <m/>
    <n v="512"/>
    <n v="194.4"/>
    <n v="57"/>
    <n v="152"/>
    <n v="128.4"/>
    <n v="40"/>
    <n v="111.75"/>
    <n v="0.72607655502392343"/>
    <n v="0.4"/>
    <m/>
    <n v="0.58314732142857151"/>
    <n v="748"/>
    <n v="0.8"/>
    <n v="30"/>
    <n v="12"/>
    <m/>
    <n v="14"/>
    <m/>
    <m/>
    <n v="76"/>
    <n v="7"/>
    <m/>
    <n v="68"/>
    <m/>
    <m/>
    <m/>
    <m/>
    <m/>
    <n v="200"/>
    <n v="200"/>
    <s v="2 PGs"/>
  </r>
  <r>
    <n v="1153"/>
    <s v="VIETNAM"/>
    <x v="0"/>
    <x v="1"/>
    <x v="7"/>
    <x v="18"/>
    <x v="3"/>
    <x v="0"/>
    <x v="1"/>
    <x v="11"/>
    <x v="1"/>
    <n v="2700"/>
    <n v="648"/>
    <m/>
    <n v="800"/>
    <n v="194.4"/>
    <n v="64"/>
    <n v="165"/>
    <n v="128.4"/>
    <n v="33.666666666666671"/>
    <n v="86.916666666666671"/>
    <n v="0.52656477438136828"/>
    <n v="0.4"/>
    <m/>
    <n v="0.40892857142857142"/>
    <n v="838"/>
    <n v="0.75"/>
    <n v="22.166666666666668"/>
    <n v="6"/>
    <m/>
    <n v="20"/>
    <m/>
    <m/>
    <n v="68.666666666666671"/>
    <n v="11"/>
    <m/>
    <n v="31"/>
    <m/>
    <m/>
    <m/>
    <m/>
    <m/>
    <n v="200"/>
    <n v="200"/>
    <s v="2 PGs"/>
  </r>
  <r>
    <n v="1154"/>
    <s v="VIETNAM"/>
    <x v="0"/>
    <x v="1"/>
    <x v="7"/>
    <x v="18"/>
    <x v="8"/>
    <x v="0"/>
    <x v="0"/>
    <x v="135"/>
    <x v="1"/>
    <n v="1800"/>
    <n v="576"/>
    <m/>
    <n v="576"/>
    <n v="172.79999999999998"/>
    <n v="18"/>
    <n v="55"/>
    <n v="76.2"/>
    <n v="8"/>
    <n v="38.5"/>
    <n v="0.63698630136986301"/>
    <n v="0.4"/>
    <m/>
    <n v="0.1810515873015873"/>
    <n v="180"/>
    <n v="0.75"/>
    <n v="8"/>
    <m/>
    <m/>
    <m/>
    <m/>
    <m/>
    <n v="32"/>
    <m/>
    <m/>
    <n v="5"/>
    <m/>
    <n v="4"/>
    <m/>
    <m/>
    <m/>
    <n v="150"/>
    <n v="150"/>
    <s v="2 PGs"/>
  </r>
  <r>
    <n v="1155"/>
    <s v="VIETNAM"/>
    <x v="0"/>
    <x v="1"/>
    <x v="7"/>
    <x v="18"/>
    <x v="0"/>
    <x v="0"/>
    <x v="0"/>
    <x v="0"/>
    <x v="0"/>
    <n v="1200"/>
    <n v="384"/>
    <m/>
    <n v="464"/>
    <n v="115.19999999999999"/>
    <n v="34"/>
    <n v="47"/>
    <n v="76.2"/>
    <n v="22.583333333333336"/>
    <n v="31.333333333333336"/>
    <n v="0.66563786008230463"/>
    <n v="0.4"/>
    <m/>
    <n v="0.24938423645320201"/>
    <n v="866"/>
    <n v="0.65"/>
    <n v="16.333333333333336"/>
    <n v="3"/>
    <m/>
    <n v="11"/>
    <m/>
    <m/>
    <n v="23.833333333333336"/>
    <n v="8"/>
    <m/>
    <n v="11"/>
    <m/>
    <m/>
    <m/>
    <m/>
    <m/>
    <n v="100"/>
    <n v="100"/>
    <s v="2 PGs"/>
  </r>
  <r>
    <n v="1156"/>
    <s v="VIETNAM"/>
    <x v="0"/>
    <x v="1"/>
    <x v="7"/>
    <x v="18"/>
    <x v="0"/>
    <x v="0"/>
    <x v="0"/>
    <x v="1"/>
    <x v="0"/>
    <n v="1200"/>
    <n v="384"/>
    <m/>
    <n v="528"/>
    <n v="115.19999999999999"/>
    <n v="31"/>
    <n v="74"/>
    <n v="76.2"/>
    <n v="21.25"/>
    <n v="47"/>
    <n v="0.65"/>
    <n v="0.4"/>
    <m/>
    <n v="0.28409090909090912"/>
    <n v="624"/>
    <n v="0.7"/>
    <n v="20"/>
    <n v="1"/>
    <m/>
    <n v="2"/>
    <m/>
    <m/>
    <n v="43.5"/>
    <n v="2"/>
    <m/>
    <n v="6"/>
    <m/>
    <m/>
    <m/>
    <m/>
    <m/>
    <n v="100"/>
    <n v="100"/>
    <s v="2 PGs"/>
  </r>
  <r>
    <n v="1157"/>
    <s v="VIETNAM"/>
    <x v="0"/>
    <x v="1"/>
    <x v="7"/>
    <x v="18"/>
    <x v="0"/>
    <x v="0"/>
    <x v="0"/>
    <x v="12"/>
    <x v="0"/>
    <n v="1200"/>
    <n v="384"/>
    <m/>
    <n v="322"/>
    <n v="115.19999999999999"/>
    <n v="22"/>
    <n v="37"/>
    <n v="76.2"/>
    <n v="18.333333333333332"/>
    <n v="26.916666666666668"/>
    <n v="0.76694915254237284"/>
    <n v="0.4"/>
    <m/>
    <n v="0.261756876663709"/>
    <n v="331"/>
    <n v="0.75"/>
    <n v="17.333333333333332"/>
    <n v="2"/>
    <m/>
    <n v="1"/>
    <m/>
    <m/>
    <n v="26.166666666666668"/>
    <n v="1"/>
    <m/>
    <n v="1"/>
    <m/>
    <m/>
    <m/>
    <m/>
    <m/>
    <n v="100"/>
    <n v="100"/>
    <s v="1 PG"/>
  </r>
  <r>
    <n v="1158"/>
    <s v="VIETNAM"/>
    <x v="0"/>
    <x v="1"/>
    <x v="7"/>
    <x v="18"/>
    <x v="0"/>
    <x v="0"/>
    <x v="0"/>
    <x v="13"/>
    <x v="0"/>
    <n v="1200"/>
    <n v="384"/>
    <m/>
    <n v="608"/>
    <n v="115.19999999999999"/>
    <n v="15"/>
    <n v="50"/>
    <n v="76.2"/>
    <n v="8.6666666666666679"/>
    <n v="26.5"/>
    <n v="0.5410256410256411"/>
    <n v="0.4"/>
    <m/>
    <n v="0.15272556390977446"/>
    <n v="991"/>
    <n v="0.7"/>
    <n v="6.166666666666667"/>
    <n v="2"/>
    <m/>
    <n v="4"/>
    <m/>
    <m/>
    <n v="20.5"/>
    <n v="4"/>
    <m/>
    <n v="10"/>
    <m/>
    <m/>
    <m/>
    <m/>
    <m/>
    <n v="100"/>
    <n v="100"/>
    <s v="2 PGs"/>
  </r>
  <r>
    <n v="1159"/>
    <s v="VIETNAM"/>
    <x v="0"/>
    <x v="1"/>
    <x v="7"/>
    <x v="18"/>
    <x v="0"/>
    <x v="0"/>
    <x v="0"/>
    <x v="2"/>
    <x v="0"/>
    <n v="1200"/>
    <n v="384"/>
    <m/>
    <n v="352"/>
    <n v="115.19999999999999"/>
    <n v="26"/>
    <n v="40"/>
    <n v="76.2"/>
    <n v="16.916666666666664"/>
    <n v="26.833333333333336"/>
    <n v="0.66287878787878785"/>
    <n v="0.4"/>
    <m/>
    <n v="0.2678571428571429"/>
    <n v="532"/>
    <n v="0.7"/>
    <n v="15.166666666666666"/>
    <n v="1"/>
    <m/>
    <n v="3"/>
    <m/>
    <m/>
    <n v="24.833333333333336"/>
    <m/>
    <m/>
    <n v="4"/>
    <m/>
    <m/>
    <m/>
    <m/>
    <m/>
    <n v="100"/>
    <n v="100"/>
    <s v="2 PGs"/>
  </r>
  <r>
    <n v="1160"/>
    <s v="VIETNAM"/>
    <x v="0"/>
    <x v="1"/>
    <x v="7"/>
    <x v="18"/>
    <x v="0"/>
    <x v="0"/>
    <x v="0"/>
    <x v="14"/>
    <x v="0"/>
    <n v="1200"/>
    <n v="384"/>
    <m/>
    <n v="464"/>
    <n v="115.19999999999999"/>
    <n v="35"/>
    <n v="61"/>
    <n v="76.2"/>
    <n v="31.5"/>
    <n v="42.916666666666671"/>
    <n v="0.77517361111111116"/>
    <n v="0.4"/>
    <m/>
    <n v="0.29556650246305421"/>
    <n v="638"/>
    <n v="0.7"/>
    <n v="27.5"/>
    <n v="2"/>
    <m/>
    <n v="7"/>
    <m/>
    <m/>
    <n v="37.166666666666671"/>
    <n v="7"/>
    <m/>
    <n v="8"/>
    <m/>
    <m/>
    <m/>
    <m/>
    <m/>
    <n v="100"/>
    <n v="100"/>
    <s v="2 PGs"/>
  </r>
  <r>
    <n v="1161"/>
    <s v="VIETNAM"/>
    <x v="0"/>
    <x v="1"/>
    <x v="7"/>
    <x v="18"/>
    <x v="0"/>
    <x v="0"/>
    <x v="0"/>
    <x v="15"/>
    <x v="0"/>
    <n v="1200"/>
    <n v="384"/>
    <m/>
    <n v="304"/>
    <n v="115.19999999999999"/>
    <n v="49"/>
    <n v="25"/>
    <n v="76.2"/>
    <n v="28.833333333333332"/>
    <n v="17.833333333333336"/>
    <n v="0.63063063063063074"/>
    <n v="0.4"/>
    <m/>
    <n v="0.34774436090225569"/>
    <n v="359"/>
    <n v="0.75"/>
    <n v="18.833333333333332"/>
    <m/>
    <m/>
    <n v="20"/>
    <m/>
    <m/>
    <n v="13.333333333333334"/>
    <m/>
    <m/>
    <n v="9"/>
    <m/>
    <m/>
    <m/>
    <m/>
    <m/>
    <n v="100"/>
    <n v="100"/>
    <s v="1 PG"/>
  </r>
  <r>
    <n v="1162"/>
    <s v="VIETNAM"/>
    <x v="0"/>
    <x v="1"/>
    <x v="7"/>
    <x v="18"/>
    <x v="0"/>
    <x v="0"/>
    <x v="0"/>
    <x v="16"/>
    <x v="0"/>
    <n v="1200"/>
    <n v="384"/>
    <m/>
    <n v="288"/>
    <n v="115.19999999999999"/>
    <n v="27"/>
    <n v="63"/>
    <n v="76.2"/>
    <n v="15.25"/>
    <n v="32"/>
    <n v="0.52500000000000002"/>
    <n v="0.4"/>
    <m/>
    <n v="0.44642857142857145"/>
    <n v="236"/>
    <n v="0.7"/>
    <n v="12"/>
    <n v="5"/>
    <m/>
    <n v="4"/>
    <m/>
    <m/>
    <n v="27"/>
    <n v="4"/>
    <m/>
    <n v="8"/>
    <m/>
    <m/>
    <m/>
    <m/>
    <m/>
    <n v="100"/>
    <n v="100"/>
    <s v="1 PG"/>
  </r>
  <r>
    <n v="1163"/>
    <s v="VIETNAM"/>
    <x v="0"/>
    <x v="1"/>
    <x v="7"/>
    <x v="18"/>
    <x v="0"/>
    <x v="0"/>
    <x v="0"/>
    <x v="3"/>
    <x v="0"/>
    <n v="1200"/>
    <n v="384"/>
    <m/>
    <n v="324"/>
    <n v="115.19999999999999"/>
    <n v="5"/>
    <n v="5"/>
    <n v="76.2"/>
    <n v="4.0833333333333339"/>
    <n v="7"/>
    <n v="1.1083333333333334"/>
    <n v="0.4"/>
    <m/>
    <n v="4.409171075837743E-2"/>
    <n v="242"/>
    <n v="0.75"/>
    <n v="2.3333333333333335"/>
    <n v="1"/>
    <m/>
    <m/>
    <n v="2"/>
    <m/>
    <n v="4"/>
    <n v="1"/>
    <m/>
    <n v="2"/>
    <n v="1"/>
    <n v="1"/>
    <m/>
    <m/>
    <m/>
    <n v="100"/>
    <n v="100"/>
    <s v="1 PG"/>
  </r>
  <r>
    <n v="1164"/>
    <s v="VIETNAM"/>
    <x v="0"/>
    <x v="1"/>
    <x v="7"/>
    <x v="18"/>
    <x v="4"/>
    <x v="0"/>
    <x v="0"/>
    <x v="33"/>
    <x v="0"/>
    <n v="1000"/>
    <n v="320"/>
    <m/>
    <n v="212"/>
    <n v="96"/>
    <n v="16"/>
    <n v="27"/>
    <n v="76.2"/>
    <n v="4.25"/>
    <n v="14.25"/>
    <n v="0.43023255813953487"/>
    <n v="0.4"/>
    <m/>
    <n v="0.28975741239892189"/>
    <n v="246"/>
    <n v="0.6"/>
    <m/>
    <n v="7"/>
    <m/>
    <n v="5"/>
    <m/>
    <m/>
    <m/>
    <n v="9"/>
    <m/>
    <n v="24"/>
    <m/>
    <m/>
    <m/>
    <m/>
    <m/>
    <n v="100"/>
    <n v="100"/>
    <s v="1 PG"/>
  </r>
  <r>
    <n v="1165"/>
    <s v="VIETNAM"/>
    <x v="0"/>
    <x v="1"/>
    <x v="7"/>
    <x v="18"/>
    <x v="4"/>
    <x v="0"/>
    <x v="0"/>
    <x v="34"/>
    <x v="0"/>
    <n v="1000"/>
    <n v="320"/>
    <m/>
    <n v="224"/>
    <n v="96"/>
    <m/>
    <n v="39"/>
    <n v="63.599999999999994"/>
    <n v="0"/>
    <n v="21.833333333333336"/>
    <n v="0.55982905982905984"/>
    <n v="0.4"/>
    <m/>
    <n v="0.24872448979591841"/>
    <n v="312"/>
    <n v="0.65"/>
    <m/>
    <m/>
    <m/>
    <m/>
    <m/>
    <m/>
    <n v="21.833333333333336"/>
    <m/>
    <m/>
    <m/>
    <m/>
    <m/>
    <m/>
    <m/>
    <m/>
    <n v="100"/>
    <n v="100"/>
    <s v="1 PG"/>
  </r>
  <r>
    <n v="1166"/>
    <s v="VIETNAM"/>
    <x v="0"/>
    <x v="1"/>
    <x v="7"/>
    <x v="18"/>
    <x v="4"/>
    <x v="0"/>
    <x v="0"/>
    <x v="35"/>
    <x v="0"/>
    <n v="1000"/>
    <n v="320"/>
    <m/>
    <n v="304"/>
    <n v="96"/>
    <m/>
    <n v="41"/>
    <n v="63.599999999999994"/>
    <n v="0"/>
    <n v="25.833333333333332"/>
    <n v="0.63008130081300806"/>
    <n v="0.4"/>
    <m/>
    <n v="0.19266917293233085"/>
    <n v="250"/>
    <n v="0.65"/>
    <m/>
    <m/>
    <m/>
    <m/>
    <m/>
    <m/>
    <n v="24.333333333333332"/>
    <m/>
    <m/>
    <n v="3"/>
    <m/>
    <m/>
    <m/>
    <m/>
    <m/>
    <n v="100"/>
    <n v="100"/>
    <s v="1 PG"/>
  </r>
  <r>
    <n v="1167"/>
    <s v="VIETNAM"/>
    <x v="0"/>
    <x v="1"/>
    <x v="7"/>
    <x v="18"/>
    <x v="4"/>
    <x v="0"/>
    <x v="0"/>
    <x v="36"/>
    <x v="0"/>
    <n v="1000"/>
    <n v="320"/>
    <m/>
    <n v="288"/>
    <n v="96"/>
    <n v="18"/>
    <n v="39"/>
    <n v="63.599999999999994"/>
    <n v="14.5"/>
    <n v="35.5"/>
    <n v="0.8771929824561403"/>
    <n v="0.4"/>
    <m/>
    <n v="0.28273809523809523"/>
    <n v="324"/>
    <n v="0.7"/>
    <n v="13.5"/>
    <m/>
    <m/>
    <n v="2"/>
    <m/>
    <m/>
    <n v="28.5"/>
    <n v="4"/>
    <m/>
    <n v="12"/>
    <m/>
    <m/>
    <m/>
    <m/>
    <m/>
    <n v="100"/>
    <n v="100"/>
    <s v="1 PG"/>
  </r>
  <r>
    <n v="1168"/>
    <s v="VIETNAM"/>
    <x v="0"/>
    <x v="1"/>
    <x v="7"/>
    <x v="18"/>
    <x v="4"/>
    <x v="0"/>
    <x v="0"/>
    <x v="37"/>
    <x v="0"/>
    <n v="1000"/>
    <n v="320"/>
    <m/>
    <n v="212"/>
    <n v="96"/>
    <n v="7"/>
    <n v="12"/>
    <n v="63.599999999999994"/>
    <n v="3.5"/>
    <n v="12"/>
    <n v="0.81578947368421051"/>
    <n v="0.4"/>
    <m/>
    <n v="0.1280323450134771"/>
    <n v="213"/>
    <n v="0.65"/>
    <n v="3.5"/>
    <m/>
    <m/>
    <m/>
    <m/>
    <m/>
    <n v="12"/>
    <m/>
    <m/>
    <m/>
    <m/>
    <m/>
    <m/>
    <m/>
    <m/>
    <n v="100"/>
    <n v="100"/>
    <s v="1 PG"/>
  </r>
  <r>
    <n v="1169"/>
    <s v="VIETNAM"/>
    <x v="0"/>
    <x v="1"/>
    <x v="7"/>
    <x v="18"/>
    <x v="4"/>
    <x v="0"/>
    <x v="0"/>
    <x v="38"/>
    <x v="0"/>
    <n v="1000"/>
    <n v="320"/>
    <m/>
    <n v="272"/>
    <n v="96"/>
    <n v="17"/>
    <n v="26"/>
    <n v="63.599999999999994"/>
    <n v="9"/>
    <n v="14"/>
    <n v="0.53488372093023251"/>
    <n v="0.4"/>
    <m/>
    <n v="0.22584033613445381"/>
    <n v="221"/>
    <n v="0.65"/>
    <n v="6"/>
    <m/>
    <m/>
    <n v="6"/>
    <m/>
    <m/>
    <n v="4"/>
    <m/>
    <m/>
    <n v="20"/>
    <m/>
    <m/>
    <m/>
    <m/>
    <m/>
    <n v="100"/>
    <n v="100"/>
    <s v="1 PG"/>
  </r>
  <r>
    <n v="1170"/>
    <s v="VIETNAM"/>
    <x v="0"/>
    <x v="1"/>
    <x v="7"/>
    <x v="18"/>
    <x v="4"/>
    <x v="0"/>
    <x v="0"/>
    <x v="106"/>
    <x v="0"/>
    <n v="1000"/>
    <n v="320"/>
    <m/>
    <n v="208"/>
    <n v="96"/>
    <n v="7"/>
    <n v="24"/>
    <n v="63.599999999999994"/>
    <n v="2.8333333333333335"/>
    <n v="15.166666666666666"/>
    <n v="0.58064516129032262"/>
    <n v="0.4"/>
    <m/>
    <n v="0.21291208791208793"/>
    <n v="180"/>
    <n v="0.65"/>
    <n v="2.3333333333333335"/>
    <m/>
    <m/>
    <n v="1"/>
    <m/>
    <m/>
    <n v="10.166666666666666"/>
    <m/>
    <m/>
    <n v="10"/>
    <m/>
    <m/>
    <m/>
    <m/>
    <m/>
    <n v="100"/>
    <n v="100"/>
    <s v="1 PG"/>
  </r>
  <r>
    <n v="1171"/>
    <s v="VIETNAM"/>
    <x v="0"/>
    <x v="1"/>
    <x v="7"/>
    <x v="18"/>
    <x v="4"/>
    <x v="0"/>
    <x v="0"/>
    <x v="107"/>
    <x v="0"/>
    <n v="1000"/>
    <n v="320"/>
    <m/>
    <n v="288"/>
    <n v="96"/>
    <n v="3"/>
    <n v="14"/>
    <n v="63.599999999999994"/>
    <n v="2.3333333333333335"/>
    <n v="10.833333333333332"/>
    <n v="0.77450980392156854"/>
    <n v="0.4"/>
    <m/>
    <n v="8.4325396825396831E-2"/>
    <n v="203"/>
    <n v="0.65"/>
    <n v="2.3333333333333335"/>
    <m/>
    <m/>
    <m/>
    <m/>
    <m/>
    <n v="9.3333333333333321"/>
    <m/>
    <m/>
    <n v="3"/>
    <m/>
    <m/>
    <m/>
    <m/>
    <m/>
    <n v="100"/>
    <n v="100"/>
    <s v="1 PG"/>
  </r>
  <r>
    <n v="1172"/>
    <s v="VIETNAM"/>
    <x v="0"/>
    <x v="1"/>
    <x v="7"/>
    <x v="18"/>
    <x v="4"/>
    <x v="0"/>
    <x v="0"/>
    <x v="108"/>
    <x v="0"/>
    <n v="1000"/>
    <n v="320"/>
    <m/>
    <n v="272"/>
    <n v="96"/>
    <n v="13"/>
    <n v="18"/>
    <n v="63.599999999999994"/>
    <n v="10.166666666666666"/>
    <n v="13.583333333333334"/>
    <n v="0.7661290322580645"/>
    <n v="0.4"/>
    <m/>
    <n v="0.1628151260504202"/>
    <n v="377"/>
    <n v="0.65"/>
    <n v="9.6666666666666661"/>
    <m/>
    <m/>
    <n v="1"/>
    <m/>
    <m/>
    <n v="12.833333333333334"/>
    <n v="1"/>
    <m/>
    <n v="1"/>
    <m/>
    <m/>
    <m/>
    <m/>
    <m/>
    <n v="100"/>
    <n v="100"/>
    <s v="1 PG"/>
  </r>
  <r>
    <n v="1173"/>
    <s v="VIETNAM"/>
    <x v="0"/>
    <x v="1"/>
    <x v="7"/>
    <x v="18"/>
    <x v="4"/>
    <x v="0"/>
    <x v="0"/>
    <x v="109"/>
    <x v="0"/>
    <n v="1000"/>
    <n v="320"/>
    <m/>
    <n v="228"/>
    <n v="96"/>
    <n v="3"/>
    <n v="16"/>
    <n v="63.599999999999994"/>
    <n v="1.5"/>
    <n v="7.5833333333333339"/>
    <n v="0.47807017543859653"/>
    <n v="0.4"/>
    <m/>
    <n v="0.11904761904761905"/>
    <n v="289"/>
    <n v="0.65"/>
    <n v="1"/>
    <m/>
    <m/>
    <n v="1"/>
    <m/>
    <m/>
    <n v="5.8333333333333339"/>
    <n v="1"/>
    <m/>
    <n v="3"/>
    <m/>
    <m/>
    <m/>
    <m/>
    <m/>
    <n v="100"/>
    <n v="100"/>
    <s v="1 PG"/>
  </r>
  <r>
    <n v="1174"/>
    <s v="VIETNAM"/>
    <x v="0"/>
    <x v="1"/>
    <x v="7"/>
    <x v="18"/>
    <x v="4"/>
    <x v="0"/>
    <x v="0"/>
    <x v="110"/>
    <x v="0"/>
    <n v="1000"/>
    <n v="320"/>
    <m/>
    <n v="228"/>
    <n v="96"/>
    <n v="8"/>
    <n v="20"/>
    <n v="63.599999999999994"/>
    <n v="4.583333333333333"/>
    <n v="13.416666666666666"/>
    <n v="0.6428571428571429"/>
    <n v="0.4"/>
    <m/>
    <n v="0.17543859649122809"/>
    <n v="320"/>
    <n v="0.65"/>
    <n v="3.333333333333333"/>
    <m/>
    <n v="2"/>
    <n v="1"/>
    <m/>
    <m/>
    <n v="11.666666666666666"/>
    <n v="1"/>
    <m/>
    <n v="3"/>
    <m/>
    <m/>
    <m/>
    <m/>
    <m/>
    <n v="100"/>
    <n v="100"/>
    <s v="1 PG"/>
  </r>
  <r>
    <n v="1175"/>
    <s v="VIETNAM"/>
    <x v="0"/>
    <x v="1"/>
    <x v="7"/>
    <x v="18"/>
    <x v="4"/>
    <x v="0"/>
    <x v="0"/>
    <x v="39"/>
    <x v="0"/>
    <n v="1000"/>
    <n v="320"/>
    <m/>
    <n v="276"/>
    <n v="96"/>
    <n v="28"/>
    <n v="36"/>
    <n v="63.599999999999994"/>
    <n v="11.208333333333332"/>
    <n v="17.958333333333332"/>
    <n v="0.45572916666666663"/>
    <n v="0.4"/>
    <m/>
    <n v="0.33126293995859213"/>
    <n v="354"/>
    <n v="0.65"/>
    <n v="5.333333333333333"/>
    <n v="2"/>
    <n v="1"/>
    <n v="10"/>
    <m/>
    <m/>
    <n v="8.8333333333333321"/>
    <n v="6"/>
    <n v="3"/>
    <n v="13"/>
    <m/>
    <m/>
    <m/>
    <m/>
    <m/>
    <n v="100"/>
    <n v="100"/>
    <s v="1 PG"/>
  </r>
  <r>
    <n v="1176"/>
    <s v="VIETNAM"/>
    <x v="0"/>
    <x v="1"/>
    <x v="7"/>
    <x v="18"/>
    <x v="4"/>
    <x v="0"/>
    <x v="0"/>
    <x v="40"/>
    <x v="0"/>
    <n v="1000"/>
    <n v="320"/>
    <m/>
    <n v="240"/>
    <n v="96"/>
    <n v="2"/>
    <n v="61"/>
    <n v="63.599999999999994"/>
    <n v="1"/>
    <n v="27.708333333333332"/>
    <n v="0.45568783068783064"/>
    <n v="0.4"/>
    <m/>
    <n v="0.375"/>
    <n v="346"/>
    <n v="0.65"/>
    <n v="1"/>
    <m/>
    <m/>
    <m/>
    <m/>
    <m/>
    <n v="15.833333333333332"/>
    <n v="3"/>
    <n v="23"/>
    <n v="5"/>
    <m/>
    <m/>
    <m/>
    <m/>
    <m/>
    <n v="100"/>
    <n v="100"/>
    <s v="1 PG"/>
  </r>
  <r>
    <n v="1177"/>
    <s v="VIETNAM"/>
    <x v="0"/>
    <x v="1"/>
    <x v="7"/>
    <x v="18"/>
    <x v="4"/>
    <x v="0"/>
    <x v="0"/>
    <x v="41"/>
    <x v="0"/>
    <n v="1000"/>
    <n v="320"/>
    <m/>
    <n v="248"/>
    <n v="96"/>
    <n v="19"/>
    <n v="54"/>
    <n v="63.599999999999994"/>
    <n v="6.125"/>
    <n v="25.125"/>
    <n v="0.42808219178082191"/>
    <n v="0.4"/>
    <m/>
    <n v="0.42050691244239635"/>
    <n v="432"/>
    <n v="0.65"/>
    <m/>
    <n v="14"/>
    <n v="7"/>
    <m/>
    <m/>
    <m/>
    <m/>
    <n v="17"/>
    <n v="9"/>
    <n v="35"/>
    <m/>
    <m/>
    <m/>
    <m/>
    <m/>
    <n v="100"/>
    <n v="100"/>
    <s v="1 PG"/>
  </r>
  <r>
    <n v="1178"/>
    <s v="VIETNAM"/>
    <x v="0"/>
    <x v="1"/>
    <x v="7"/>
    <x v="18"/>
    <x v="4"/>
    <x v="0"/>
    <x v="0"/>
    <x v="147"/>
    <x v="0"/>
    <n v="1000"/>
    <n v="320"/>
    <m/>
    <n v="208"/>
    <n v="96"/>
    <m/>
    <n v="23"/>
    <n v="63.599999999999994"/>
    <n v="0"/>
    <n v="13.5"/>
    <n v="0.58695652173913049"/>
    <n v="0.4"/>
    <m/>
    <n v="0.15796703296703296"/>
    <n v="259"/>
    <n v="0.65"/>
    <m/>
    <m/>
    <m/>
    <m/>
    <m/>
    <m/>
    <n v="8.5"/>
    <m/>
    <m/>
    <n v="10"/>
    <m/>
    <m/>
    <m/>
    <m/>
    <m/>
    <n v="100"/>
    <n v="100"/>
    <s v="1 PG"/>
  </r>
  <r>
    <n v="1179"/>
    <s v="VIETNAM"/>
    <x v="0"/>
    <x v="1"/>
    <x v="7"/>
    <x v="18"/>
    <x v="4"/>
    <x v="0"/>
    <x v="0"/>
    <x v="148"/>
    <x v="0"/>
    <n v="1000"/>
    <n v="320"/>
    <m/>
    <n v="288"/>
    <n v="96"/>
    <m/>
    <n v="25"/>
    <n v="63.599999999999994"/>
    <n v="0"/>
    <n v="15"/>
    <n v="0.6"/>
    <n v="0.4"/>
    <m/>
    <n v="0.12400793650793651"/>
    <n v="221"/>
    <n v="0.65"/>
    <m/>
    <m/>
    <m/>
    <m/>
    <m/>
    <m/>
    <n v="13.5"/>
    <m/>
    <m/>
    <n v="3"/>
    <m/>
    <m/>
    <m/>
    <m/>
    <m/>
    <n v="50"/>
    <n v="50"/>
    <s v="1 PG"/>
  </r>
  <r>
    <n v="1180"/>
    <s v="VIETNAM"/>
    <x v="0"/>
    <x v="1"/>
    <x v="7"/>
    <x v="18"/>
    <x v="4"/>
    <x v="0"/>
    <x v="0"/>
    <x v="149"/>
    <x v="0"/>
    <n v="1000"/>
    <n v="320"/>
    <m/>
    <n v="212"/>
    <n v="96"/>
    <m/>
    <n v="9"/>
    <n v="63.599999999999994"/>
    <n v="0"/>
    <n v="4.083333333333333"/>
    <n v="0.45370370370370366"/>
    <n v="0.4"/>
    <m/>
    <n v="6.0646900269541788E-2"/>
    <n v="214"/>
    <n v="0.65"/>
    <m/>
    <m/>
    <m/>
    <m/>
    <m/>
    <m/>
    <n v="1.3333333333333333"/>
    <n v="4"/>
    <m/>
    <n v="2"/>
    <n v="1"/>
    <m/>
    <m/>
    <m/>
    <m/>
    <n v="50"/>
    <n v="50"/>
    <s v="1 PG"/>
  </r>
  <r>
    <n v="1181"/>
    <s v="VIETNAM"/>
    <x v="0"/>
    <x v="1"/>
    <x v="7"/>
    <x v="18"/>
    <x v="4"/>
    <x v="1"/>
    <x v="0"/>
    <x v="150"/>
    <x v="0"/>
    <n v="1000"/>
    <n v="320"/>
    <m/>
    <n v="208"/>
    <n v="96"/>
    <n v="7"/>
    <n v="16"/>
    <n v="63.599999999999994"/>
    <n v="4.9166666666666661"/>
    <n v="42.833333333333329"/>
    <n v="2.0760869565217388"/>
    <n v="0.4"/>
    <m/>
    <n v="0.15796703296703296"/>
    <n v="250"/>
    <n v="0.65"/>
    <n v="1.6666666666666665"/>
    <n v="4"/>
    <n v="6"/>
    <m/>
    <m/>
    <m/>
    <n v="12.333333333333332"/>
    <n v="2"/>
    <n v="48"/>
    <n v="24"/>
    <m/>
    <m/>
    <m/>
    <m/>
    <m/>
    <n v="50"/>
    <n v="50"/>
    <s v="1 PG"/>
  </r>
  <r>
    <n v="1182"/>
    <s v="VIETNAM"/>
    <x v="0"/>
    <x v="1"/>
    <x v="7"/>
    <x v="18"/>
    <x v="4"/>
    <x v="1"/>
    <x v="0"/>
    <x v="151"/>
    <x v="0"/>
    <n v="1000"/>
    <n v="320"/>
    <m/>
    <n v="260"/>
    <n v="76.800000000000011"/>
    <m/>
    <n v="6"/>
    <n v="21"/>
    <n v="0"/>
    <n v="2.8333333333333335"/>
    <n v="0.47222222222222227"/>
    <n v="0.24"/>
    <m/>
    <n v="3.2967032967032968E-2"/>
    <n v="261"/>
    <n v="0.65"/>
    <m/>
    <m/>
    <m/>
    <m/>
    <m/>
    <m/>
    <n v="1.3333333333333335"/>
    <m/>
    <m/>
    <n v="3"/>
    <m/>
    <m/>
    <m/>
    <m/>
    <m/>
    <n v="100"/>
    <n v="100"/>
    <s v="1 PG"/>
  </r>
  <r>
    <n v="1183"/>
    <s v="VIETNAM"/>
    <x v="0"/>
    <x v="1"/>
    <x v="7"/>
    <x v="18"/>
    <x v="4"/>
    <x v="1"/>
    <x v="0"/>
    <x v="152"/>
    <x v="0"/>
    <n v="1000"/>
    <n v="320"/>
    <m/>
    <n v="266"/>
    <n v="76.800000000000011"/>
    <n v="3"/>
    <n v="5"/>
    <n v="21"/>
    <n v="2.1666666666666665"/>
    <n v="2.6666666666666665"/>
    <n v="0.60416666666666663"/>
    <n v="0.24"/>
    <m/>
    <n v="4.2964554242749732E-2"/>
    <n v="212"/>
    <n v="0.65"/>
    <n v="2.1666666666666665"/>
    <m/>
    <m/>
    <m/>
    <m/>
    <m/>
    <n v="2.6666666666666665"/>
    <m/>
    <m/>
    <m/>
    <m/>
    <m/>
    <m/>
    <m/>
    <m/>
    <n v="100"/>
    <n v="100"/>
    <s v="1 PG"/>
  </r>
  <r>
    <n v="1184"/>
    <s v="VIETNAM"/>
    <x v="0"/>
    <x v="1"/>
    <x v="7"/>
    <x v="18"/>
    <x v="4"/>
    <x v="1"/>
    <x v="0"/>
    <x v="153"/>
    <x v="0"/>
    <n v="1000"/>
    <n v="320"/>
    <m/>
    <n v="213"/>
    <n v="76.800000000000011"/>
    <n v="6"/>
    <n v="49"/>
    <n v="21"/>
    <n v="3"/>
    <n v="24.5"/>
    <n v="0.5"/>
    <n v="0.24"/>
    <m/>
    <n v="0.36887994634473509"/>
    <n v="278"/>
    <n v="0.65"/>
    <m/>
    <m/>
    <m/>
    <n v="6"/>
    <m/>
    <m/>
    <m/>
    <m/>
    <m/>
    <n v="49"/>
    <m/>
    <m/>
    <m/>
    <m/>
    <m/>
    <n v="100"/>
    <n v="100"/>
    <s v="1 PG"/>
  </r>
  <r>
    <n v="1185"/>
    <s v="VIETNAM"/>
    <x v="0"/>
    <x v="1"/>
    <x v="7"/>
    <x v="18"/>
    <x v="4"/>
    <x v="1"/>
    <x v="0"/>
    <x v="154"/>
    <x v="0"/>
    <n v="1000"/>
    <n v="320"/>
    <m/>
    <n v="320"/>
    <n v="76.800000000000011"/>
    <n v="12"/>
    <n v="17"/>
    <n v="21"/>
    <n v="10.041666666666668"/>
    <n v="10.166666666666668"/>
    <n v="0.69683908045977017"/>
    <n v="0.24"/>
    <m/>
    <n v="0.12946428571428573"/>
    <n v="292"/>
    <n v="0.65"/>
    <n v="4.666666666666667"/>
    <n v="3"/>
    <n v="3"/>
    <n v="7"/>
    <m/>
    <m/>
    <n v="4.166666666666667"/>
    <n v="4"/>
    <n v="8"/>
    <n v="4"/>
    <m/>
    <m/>
    <m/>
    <m/>
    <m/>
    <n v="100"/>
    <n v="100"/>
    <s v="1 PG"/>
  </r>
  <r>
    <n v="1186"/>
    <s v="VIETNAM"/>
    <x v="0"/>
    <x v="1"/>
    <x v="7"/>
    <x v="18"/>
    <x v="4"/>
    <x v="1"/>
    <x v="0"/>
    <x v="155"/>
    <x v="0"/>
    <n v="1000"/>
    <n v="320"/>
    <m/>
    <n v="288"/>
    <n v="76.800000000000011"/>
    <m/>
    <n v="15"/>
    <n v="21"/>
    <n v="0"/>
    <n v="7.833333333333333"/>
    <n v="0.52222222222222225"/>
    <n v="0.24"/>
    <m/>
    <n v="7.4404761904761904E-2"/>
    <n v="178"/>
    <n v="0.65"/>
    <m/>
    <m/>
    <m/>
    <m/>
    <m/>
    <m/>
    <n v="7.833333333333333"/>
    <m/>
    <m/>
    <m/>
    <m/>
    <m/>
    <m/>
    <m/>
    <m/>
    <n v="100"/>
    <n v="100"/>
    <s v="1 PG"/>
  </r>
  <r>
    <n v="1187"/>
    <s v="VIETNAM"/>
    <x v="0"/>
    <x v="1"/>
    <x v="7"/>
    <x v="18"/>
    <x v="4"/>
    <x v="1"/>
    <x v="0"/>
    <x v="156"/>
    <x v="0"/>
    <n v="1000"/>
    <n v="320"/>
    <m/>
    <n v="272"/>
    <n v="76.800000000000011"/>
    <n v="2"/>
    <n v="8"/>
    <n v="21"/>
    <n v="1.1666666666666667"/>
    <n v="5.833333333333333"/>
    <n v="0.7"/>
    <n v="0.24"/>
    <m/>
    <n v="5.2521008403361352E-2"/>
    <n v="302"/>
    <n v="0.65"/>
    <n v="1.1666666666666667"/>
    <m/>
    <m/>
    <m/>
    <m/>
    <m/>
    <n v="5.833333333333333"/>
    <m/>
    <m/>
    <m/>
    <m/>
    <m/>
    <m/>
    <m/>
    <m/>
    <n v="100"/>
    <n v="100"/>
    <s v="1 PG"/>
  </r>
  <r>
    <n v="1188"/>
    <s v="VIETNAM"/>
    <x v="0"/>
    <x v="1"/>
    <x v="7"/>
    <x v="18"/>
    <x v="4"/>
    <x v="1"/>
    <x v="0"/>
    <x v="157"/>
    <x v="0"/>
    <n v="1000"/>
    <n v="320"/>
    <m/>
    <n v="256"/>
    <n v="76.800000000000011"/>
    <n v="11"/>
    <n v="44"/>
    <n v="21"/>
    <n v="5.5"/>
    <n v="27.666666666666664"/>
    <n v="0.60303030303030303"/>
    <n v="0.24"/>
    <m/>
    <n v="0.30691964285714285"/>
    <n v="277"/>
    <n v="0.65"/>
    <n v="4.5"/>
    <m/>
    <m/>
    <n v="2"/>
    <m/>
    <m/>
    <n v="21.666666666666664"/>
    <m/>
    <m/>
    <n v="12"/>
    <m/>
    <m/>
    <m/>
    <m/>
    <m/>
    <n v="100"/>
    <n v="100"/>
    <s v="1 PG"/>
  </r>
  <r>
    <n v="1189"/>
    <s v="VIETNAM"/>
    <x v="0"/>
    <x v="1"/>
    <x v="7"/>
    <x v="18"/>
    <x v="4"/>
    <x v="1"/>
    <x v="0"/>
    <x v="158"/>
    <x v="0"/>
    <n v="1000"/>
    <n v="320"/>
    <m/>
    <n v="304"/>
    <n v="76.800000000000011"/>
    <m/>
    <n v="23"/>
    <n v="21"/>
    <n v="0"/>
    <n v="13.666666666666666"/>
    <n v="0.59420289855072461"/>
    <n v="0.24"/>
    <m/>
    <n v="0.10808270676691731"/>
    <n v="515"/>
    <n v="0.65"/>
    <m/>
    <m/>
    <m/>
    <m/>
    <m/>
    <m/>
    <n v="10.666666666666666"/>
    <m/>
    <m/>
    <n v="6"/>
    <m/>
    <m/>
    <m/>
    <m/>
    <m/>
    <n v="100"/>
    <n v="100"/>
    <s v="1 PG"/>
  </r>
  <r>
    <n v="1190"/>
    <s v="VIETNAM"/>
    <x v="0"/>
    <x v="1"/>
    <x v="7"/>
    <x v="18"/>
    <x v="4"/>
    <x v="1"/>
    <x v="0"/>
    <x v="159"/>
    <x v="0"/>
    <n v="1000"/>
    <n v="320"/>
    <m/>
    <n v="320"/>
    <n v="76.800000000000011"/>
    <m/>
    <n v="4"/>
    <n v="21"/>
    <n v="0"/>
    <n v="3.6666666666666665"/>
    <n v="0.91666666666666663"/>
    <n v="0.24"/>
    <m/>
    <n v="1.7857142857142856E-2"/>
    <n v="226"/>
    <n v="0.65"/>
    <m/>
    <m/>
    <m/>
    <m/>
    <m/>
    <m/>
    <n v="3.6666666666666665"/>
    <m/>
    <m/>
    <m/>
    <m/>
    <m/>
    <m/>
    <m/>
    <m/>
    <n v="100"/>
    <n v="100"/>
    <s v="1 PG"/>
  </r>
  <r>
    <n v="1191"/>
    <s v="VIETNAM"/>
    <x v="0"/>
    <x v="1"/>
    <x v="7"/>
    <x v="18"/>
    <x v="4"/>
    <x v="1"/>
    <x v="0"/>
    <x v="160"/>
    <x v="0"/>
    <n v="1000"/>
    <n v="320"/>
    <m/>
    <n v="196"/>
    <n v="76.800000000000011"/>
    <m/>
    <n v="8"/>
    <n v="21"/>
    <n v="0"/>
    <n v="4"/>
    <n v="0.5"/>
    <n v="0.24"/>
    <m/>
    <n v="5.830903790087464E-2"/>
    <n v="391"/>
    <n v="0.65"/>
    <m/>
    <m/>
    <m/>
    <m/>
    <m/>
    <m/>
    <n v="4"/>
    <m/>
    <m/>
    <m/>
    <m/>
    <m/>
    <m/>
    <m/>
    <m/>
    <n v="100"/>
    <n v="100"/>
    <s v="1 PG"/>
  </r>
  <r>
    <n v="1192"/>
    <s v="VIETNAM"/>
    <x v="0"/>
    <x v="1"/>
    <x v="7"/>
    <x v="18"/>
    <x v="4"/>
    <x v="1"/>
    <x v="0"/>
    <x v="161"/>
    <x v="0"/>
    <n v="1000"/>
    <n v="320"/>
    <m/>
    <n v="336"/>
    <n v="76.800000000000011"/>
    <n v="6"/>
    <n v="15"/>
    <n v="21"/>
    <n v="2.5"/>
    <n v="6"/>
    <n v="0.40476190476190477"/>
    <n v="0.24"/>
    <m/>
    <n v="8.9285714285714288E-2"/>
    <n v="298"/>
    <n v="0.65"/>
    <n v="2"/>
    <m/>
    <m/>
    <n v="1"/>
    <m/>
    <m/>
    <m/>
    <n v="4"/>
    <m/>
    <n v="10"/>
    <m/>
    <m/>
    <m/>
    <m/>
    <m/>
    <n v="100"/>
    <n v="100"/>
    <s v="1 PG"/>
  </r>
  <r>
    <n v="1193"/>
    <s v="VIETNAM"/>
    <x v="0"/>
    <x v="1"/>
    <x v="7"/>
    <x v="18"/>
    <x v="4"/>
    <x v="1"/>
    <x v="0"/>
    <x v="162"/>
    <x v="0"/>
    <n v="1000"/>
    <n v="320"/>
    <m/>
    <n v="400"/>
    <n v="76.800000000000011"/>
    <n v="8"/>
    <n v="20"/>
    <n v="21"/>
    <n v="6.5"/>
    <n v="17.166666666666664"/>
    <n v="0.84523809523809512"/>
    <n v="0.24"/>
    <m/>
    <n v="0.1"/>
    <n v="720"/>
    <n v="0.65"/>
    <n v="6.5"/>
    <m/>
    <m/>
    <m/>
    <m/>
    <m/>
    <n v="14.666666666666666"/>
    <m/>
    <m/>
    <n v="5"/>
    <m/>
    <m/>
    <m/>
    <m/>
    <m/>
    <n v="100"/>
    <n v="100"/>
    <s v="1 PG"/>
  </r>
  <r>
    <n v="1194"/>
    <s v="VIETNAM"/>
    <x v="0"/>
    <x v="1"/>
    <x v="7"/>
    <x v="18"/>
    <x v="4"/>
    <x v="1"/>
    <x v="0"/>
    <x v="208"/>
    <x v="0"/>
    <n v="1000"/>
    <n v="320"/>
    <m/>
    <n v="320"/>
    <n v="76.800000000000011"/>
    <n v="9"/>
    <n v="12"/>
    <n v="21"/>
    <n v="5.3333333333333339"/>
    <n v="7.833333333333333"/>
    <n v="0.62698412698412709"/>
    <n v="0.24"/>
    <m/>
    <n v="9.375E-2"/>
    <n v="386"/>
    <n v="0.65"/>
    <n v="5.3333333333333339"/>
    <m/>
    <m/>
    <m/>
    <m/>
    <m/>
    <n v="7.833333333333333"/>
    <m/>
    <m/>
    <m/>
    <m/>
    <m/>
    <m/>
    <m/>
    <m/>
    <n v="100"/>
    <n v="100"/>
    <s v="1 PG"/>
  </r>
  <r>
    <n v="1195"/>
    <s v="VIETNAM"/>
    <x v="0"/>
    <x v="1"/>
    <x v="7"/>
    <x v="18"/>
    <x v="4"/>
    <x v="1"/>
    <x v="1"/>
    <x v="163"/>
    <x v="0"/>
    <n v="1000"/>
    <n v="320"/>
    <m/>
    <n v="260"/>
    <n v="76.800000000000011"/>
    <n v="14"/>
    <n v="46"/>
    <n v="21"/>
    <n v="11.166666666666666"/>
    <n v="34.333333333333329"/>
    <n v="0.75833333333333319"/>
    <n v="0.24"/>
    <m/>
    <n v="0.32967032967032966"/>
    <n v="233"/>
    <n v="0.65"/>
    <n v="9.1666666666666661"/>
    <m/>
    <m/>
    <n v="4"/>
    <m/>
    <m/>
    <n v="29.333333333333332"/>
    <m/>
    <m/>
    <n v="10"/>
    <m/>
    <m/>
    <m/>
    <m/>
    <m/>
    <n v="100"/>
    <n v="100"/>
    <s v="1 PG"/>
  </r>
  <r>
    <n v="1196"/>
    <s v="VIETNAM"/>
    <x v="0"/>
    <x v="1"/>
    <x v="7"/>
    <x v="18"/>
    <x v="4"/>
    <x v="1"/>
    <x v="1"/>
    <x v="164"/>
    <x v="0"/>
    <n v="1000"/>
    <n v="320"/>
    <m/>
    <n v="260"/>
    <n v="76.800000000000011"/>
    <n v="13"/>
    <n v="27"/>
    <n v="21"/>
    <n v="7.166666666666667"/>
    <n v="17.833333333333336"/>
    <n v="0.62500000000000011"/>
    <n v="0.24"/>
    <m/>
    <n v="0.21978021978021978"/>
    <n v="210"/>
    <n v="0.65"/>
    <n v="5.166666666666667"/>
    <m/>
    <m/>
    <n v="4"/>
    <m/>
    <m/>
    <n v="14.333333333333334"/>
    <m/>
    <m/>
    <n v="7"/>
    <m/>
    <m/>
    <m/>
    <m/>
    <m/>
    <n v="100"/>
    <n v="100"/>
    <s v="1 PG"/>
  </r>
  <r>
    <n v="1197"/>
    <s v="VIETNAM"/>
    <x v="0"/>
    <x v="1"/>
    <x v="7"/>
    <x v="18"/>
    <x v="4"/>
    <x v="1"/>
    <x v="4"/>
    <x v="165"/>
    <x v="0"/>
    <n v="1000"/>
    <n v="320"/>
    <m/>
    <n v="304"/>
    <n v="76.800000000000011"/>
    <n v="19"/>
    <n v="50"/>
    <n v="21"/>
    <n v="11.708333333333332"/>
    <n v="25.5"/>
    <n v="0.53925120772946855"/>
    <n v="0.24"/>
    <m/>
    <n v="0.3242481203007519"/>
    <n v="378"/>
    <n v="0.7"/>
    <n v="11.333333333333332"/>
    <m/>
    <n v="1"/>
    <m/>
    <m/>
    <m/>
    <n v="19.5"/>
    <n v="8"/>
    <m/>
    <n v="8"/>
    <m/>
    <m/>
    <m/>
    <m/>
    <m/>
    <n v="100"/>
    <n v="100"/>
    <s v="1 PG"/>
  </r>
  <r>
    <n v="1198"/>
    <s v="VIETNAM"/>
    <x v="0"/>
    <x v="1"/>
    <x v="7"/>
    <x v="18"/>
    <x v="4"/>
    <x v="1"/>
    <x v="17"/>
    <x v="166"/>
    <x v="0"/>
    <n v="1000"/>
    <n v="320"/>
    <m/>
    <n v="288"/>
    <n v="57.599999999999994"/>
    <m/>
    <n v="27"/>
    <n v="28"/>
    <n v="0"/>
    <n v="38.166666666666671"/>
    <n v="1.4135802469135805"/>
    <n v="0.24"/>
    <m/>
    <n v="0.13392857142857142"/>
    <n v="387"/>
    <n v="0.65"/>
    <m/>
    <m/>
    <m/>
    <m/>
    <m/>
    <m/>
    <n v="36.166666666666671"/>
    <m/>
    <m/>
    <n v="4"/>
    <m/>
    <m/>
    <m/>
    <m/>
    <m/>
    <n v="100"/>
    <n v="100"/>
    <s v="1 PG"/>
  </r>
  <r>
    <n v="1199"/>
    <s v="VIETNAM"/>
    <x v="0"/>
    <x v="1"/>
    <x v="7"/>
    <x v="18"/>
    <x v="4"/>
    <x v="1"/>
    <x v="17"/>
    <x v="167"/>
    <x v="0"/>
    <n v="1000"/>
    <n v="320"/>
    <m/>
    <n v="276"/>
    <n v="57.599999999999994"/>
    <m/>
    <n v="26"/>
    <n v="28"/>
    <n v="0"/>
    <n v="16.5"/>
    <n v="0.63461538461538458"/>
    <n v="0.24"/>
    <m/>
    <n v="0.13457556935817805"/>
    <n v="344"/>
    <n v="0.65"/>
    <m/>
    <m/>
    <m/>
    <m/>
    <m/>
    <m/>
    <n v="16.5"/>
    <m/>
    <m/>
    <m/>
    <m/>
    <m/>
    <m/>
    <m/>
    <m/>
    <n v="100"/>
    <n v="100"/>
    <s v="1 PG"/>
  </r>
  <r>
    <n v="1200"/>
    <s v="VIETNAM"/>
    <x v="0"/>
    <x v="1"/>
    <x v="7"/>
    <x v="18"/>
    <x v="4"/>
    <x v="1"/>
    <x v="26"/>
    <x v="168"/>
    <x v="0"/>
    <n v="1000"/>
    <n v="320"/>
    <m/>
    <n v="340"/>
    <n v="57.599999999999994"/>
    <n v="6"/>
    <n v="42"/>
    <n v="28"/>
    <n v="3"/>
    <n v="17.125"/>
    <n v="0.41927083333333331"/>
    <n v="0.24"/>
    <m/>
    <n v="0.2016806722689076"/>
    <n v="355"/>
    <n v="0.65"/>
    <m/>
    <m/>
    <m/>
    <n v="6"/>
    <m/>
    <m/>
    <m/>
    <n v="10"/>
    <n v="11"/>
    <n v="21"/>
    <m/>
    <m/>
    <m/>
    <m/>
    <m/>
    <n v="100"/>
    <n v="100"/>
    <s v="1 PG"/>
  </r>
  <r>
    <n v="1201"/>
    <s v="VIETNAM"/>
    <x v="0"/>
    <x v="1"/>
    <x v="7"/>
    <x v="18"/>
    <x v="4"/>
    <x v="1"/>
    <x v="26"/>
    <x v="169"/>
    <x v="0"/>
    <n v="1000"/>
    <n v="320"/>
    <m/>
    <n v="224"/>
    <n v="57.599999999999994"/>
    <n v="1"/>
    <n v="31"/>
    <n v="28"/>
    <n v="0.5"/>
    <n v="14.75"/>
    <n v="0.4765625"/>
    <n v="0.24"/>
    <m/>
    <n v="0.20408163265306126"/>
    <n v="341"/>
    <n v="0.65"/>
    <m/>
    <m/>
    <m/>
    <n v="1"/>
    <m/>
    <m/>
    <m/>
    <n v="21"/>
    <m/>
    <n v="19"/>
    <m/>
    <m/>
    <m/>
    <m/>
    <m/>
    <n v="100"/>
    <n v="100"/>
    <s v="1 PG"/>
  </r>
  <r>
    <n v="1202"/>
    <s v="VIETNAM"/>
    <x v="0"/>
    <x v="1"/>
    <x v="7"/>
    <x v="18"/>
    <x v="4"/>
    <x v="1"/>
    <x v="2"/>
    <x v="170"/>
    <x v="0"/>
    <n v="1000"/>
    <n v="320"/>
    <m/>
    <n v="320"/>
    <n v="57.599999999999994"/>
    <n v="7"/>
    <n v="39"/>
    <n v="28"/>
    <n v="4.5"/>
    <n v="26.833333333333332"/>
    <n v="0.6811594202898551"/>
    <n v="0.24"/>
    <m/>
    <n v="0.20535714285714285"/>
    <n v="356"/>
    <n v="0.65"/>
    <n v="4.5"/>
    <m/>
    <m/>
    <m/>
    <m/>
    <m/>
    <n v="21.333333333333332"/>
    <n v="8"/>
    <m/>
    <n v="7"/>
    <m/>
    <m/>
    <m/>
    <m/>
    <m/>
    <n v="100"/>
    <n v="100"/>
    <s v="1 PG"/>
  </r>
  <r>
    <n v="1203"/>
    <s v="VIETNAM"/>
    <x v="0"/>
    <x v="1"/>
    <x v="7"/>
    <x v="18"/>
    <x v="4"/>
    <x v="1"/>
    <x v="27"/>
    <x v="171"/>
    <x v="0"/>
    <n v="1000"/>
    <n v="320"/>
    <m/>
    <n v="320"/>
    <n v="57.599999999999994"/>
    <n v="22"/>
    <n v="56"/>
    <n v="28"/>
    <n v="7.791666666666667"/>
    <n v="20.416666666666664"/>
    <n v="0.36164529914529914"/>
    <n v="0.24"/>
    <m/>
    <n v="0.3482142857142857"/>
    <n v="550"/>
    <n v="0.65"/>
    <n v="4.166666666666667"/>
    <n v="6"/>
    <n v="3"/>
    <m/>
    <m/>
    <n v="1"/>
    <n v="12.166666666666666"/>
    <n v="8"/>
    <n v="6"/>
    <n v="1"/>
    <n v="2"/>
    <n v="2"/>
    <m/>
    <m/>
    <m/>
    <n v="100"/>
    <n v="100"/>
    <s v="1 PG"/>
  </r>
  <r>
    <n v="1204"/>
    <s v="VIETNAM"/>
    <x v="0"/>
    <x v="1"/>
    <x v="7"/>
    <x v="18"/>
    <x v="4"/>
    <x v="1"/>
    <x v="28"/>
    <x v="172"/>
    <x v="0"/>
    <n v="1000"/>
    <n v="320"/>
    <m/>
    <n v="320"/>
    <n v="57.599999999999994"/>
    <m/>
    <n v="49"/>
    <n v="28"/>
    <n v="0"/>
    <n v="48.25"/>
    <n v="0.98469387755102045"/>
    <n v="0.24"/>
    <m/>
    <n v="0.21875"/>
    <n v="344"/>
    <n v="0.65"/>
    <m/>
    <m/>
    <m/>
    <m/>
    <m/>
    <m/>
    <n v="28"/>
    <m/>
    <n v="22"/>
    <n v="24"/>
    <m/>
    <m/>
    <m/>
    <m/>
    <m/>
    <n v="100"/>
    <n v="100"/>
    <s v="1 PG"/>
  </r>
  <r>
    <n v="1205"/>
    <s v="VIETNAM"/>
    <x v="0"/>
    <x v="1"/>
    <x v="7"/>
    <x v="18"/>
    <x v="4"/>
    <x v="1"/>
    <x v="28"/>
    <x v="173"/>
    <x v="0"/>
    <n v="1000"/>
    <n v="320"/>
    <m/>
    <n v="320"/>
    <n v="57.599999999999994"/>
    <n v="4"/>
    <n v="21"/>
    <n v="28"/>
    <n v="2.5"/>
    <n v="13.333333333333334"/>
    <n v="0.6333333333333333"/>
    <n v="0.24"/>
    <m/>
    <n v="0.11160714285714286"/>
    <n v="387"/>
    <n v="0.65"/>
    <n v="2.5"/>
    <m/>
    <m/>
    <m/>
    <m/>
    <m/>
    <n v="13.333333333333334"/>
    <m/>
    <m/>
    <m/>
    <m/>
    <m/>
    <m/>
    <m/>
    <m/>
    <n v="100"/>
    <n v="100"/>
    <s v="1 PG"/>
  </r>
  <r>
    <n v="1206"/>
    <s v="VIETNAM"/>
    <x v="0"/>
    <x v="1"/>
    <x v="7"/>
    <x v="18"/>
    <x v="5"/>
    <x v="0"/>
    <x v="0"/>
    <x v="42"/>
    <x v="1"/>
    <n v="1500"/>
    <n v="480"/>
    <m/>
    <n v="400"/>
    <n v="144"/>
    <n v="30"/>
    <n v="76"/>
    <n v="94.8"/>
    <n v="19.333333333333332"/>
    <n v="44.416666666666664"/>
    <n v="0.60141509433962259"/>
    <n v="0.4"/>
    <m/>
    <n v="0.37857142857142856"/>
    <n v="288"/>
    <n v="0.7"/>
    <n v="14.333333333333332"/>
    <m/>
    <m/>
    <n v="10"/>
    <m/>
    <m/>
    <n v="31.166666666666664"/>
    <n v="11"/>
    <m/>
    <n v="21"/>
    <m/>
    <m/>
    <m/>
    <m/>
    <m/>
    <n v="100"/>
    <n v="100"/>
    <s v="2 PGs"/>
  </r>
  <r>
    <n v="1207"/>
    <s v="VIETNAM"/>
    <x v="0"/>
    <x v="1"/>
    <x v="7"/>
    <x v="18"/>
    <x v="5"/>
    <x v="0"/>
    <x v="0"/>
    <x v="43"/>
    <x v="1"/>
    <n v="1500"/>
    <n v="480"/>
    <m/>
    <n v="400"/>
    <n v="144"/>
    <n v="12"/>
    <n v="40"/>
    <n v="94.8"/>
    <n v="8.5833333333333339"/>
    <n v="33.333333333333336"/>
    <n v="0.80608974358974372"/>
    <n v="0.4"/>
    <m/>
    <n v="0.18571428571428572"/>
    <n v="534"/>
    <n v="0.7"/>
    <n v="5.8333333333333339"/>
    <n v="3"/>
    <m/>
    <n v="4"/>
    <m/>
    <m/>
    <n v="22.833333333333336"/>
    <n v="2"/>
    <m/>
    <n v="20"/>
    <m/>
    <m/>
    <m/>
    <m/>
    <m/>
    <n v="100"/>
    <n v="100"/>
    <s v="2 PGs"/>
  </r>
  <r>
    <n v="1208"/>
    <s v="VIETNAM"/>
    <x v="0"/>
    <x v="1"/>
    <x v="7"/>
    <x v="18"/>
    <x v="5"/>
    <x v="0"/>
    <x v="0"/>
    <x v="44"/>
    <x v="1"/>
    <n v="1500"/>
    <n v="480"/>
    <m/>
    <n v="480"/>
    <n v="144"/>
    <n v="12"/>
    <n v="51"/>
    <n v="94.8"/>
    <n v="5"/>
    <n v="23.625"/>
    <n v="0.45436507936507936"/>
    <n v="0.4"/>
    <m/>
    <n v="0.1875"/>
    <n v="550"/>
    <n v="0.65"/>
    <m/>
    <n v="4"/>
    <m/>
    <n v="8"/>
    <m/>
    <m/>
    <m/>
    <n v="17"/>
    <n v="1"/>
    <n v="30"/>
    <m/>
    <n v="4"/>
    <m/>
    <m/>
    <m/>
    <n v="100"/>
    <n v="100"/>
    <s v="2 PGs"/>
  </r>
  <r>
    <n v="1209"/>
    <s v="VIETNAM"/>
    <x v="0"/>
    <x v="1"/>
    <x v="7"/>
    <x v="18"/>
    <x v="5"/>
    <x v="0"/>
    <x v="0"/>
    <x v="45"/>
    <x v="1"/>
    <n v="1500"/>
    <n v="480"/>
    <m/>
    <n v="432"/>
    <n v="144"/>
    <n v="25"/>
    <n v="60"/>
    <n v="94.8"/>
    <n v="9.625"/>
    <n v="24.125"/>
    <n v="0.39705882352941174"/>
    <n v="0.4"/>
    <m/>
    <n v="0.2810846560846561"/>
    <n v="409"/>
    <n v="0.7"/>
    <m/>
    <n v="1"/>
    <n v="21"/>
    <n v="3"/>
    <m/>
    <m/>
    <m/>
    <n v="5"/>
    <n v="21"/>
    <n v="30"/>
    <m/>
    <m/>
    <m/>
    <m/>
    <m/>
    <n v="100"/>
    <n v="100"/>
    <s v="2 PGs"/>
  </r>
  <r>
    <n v="1210"/>
    <s v="VIETNAM"/>
    <x v="0"/>
    <x v="1"/>
    <x v="7"/>
    <x v="18"/>
    <x v="1"/>
    <x v="0"/>
    <x v="0"/>
    <x v="7"/>
    <x v="1"/>
    <n v="4200"/>
    <n v="1008"/>
    <m/>
    <n v="880"/>
    <n v="302.39999999999998"/>
    <n v="36"/>
    <n v="90"/>
    <n v="199.79999999999998"/>
    <n v="31.583333333333332"/>
    <n v="87.166666666666671"/>
    <n v="0.94246031746031744"/>
    <n v="0.4"/>
    <m/>
    <n v="0.20454545454545456"/>
    <n v="927"/>
    <n v="0.7"/>
    <n v="26.833333333333332"/>
    <n v="5"/>
    <m/>
    <n v="7"/>
    <m/>
    <m/>
    <n v="74.166666666666671"/>
    <n v="14"/>
    <m/>
    <n v="19"/>
    <m/>
    <m/>
    <m/>
    <m/>
    <m/>
    <n v="100"/>
    <n v="100"/>
    <s v="2 PGs"/>
  </r>
  <r>
    <n v="1211"/>
    <s v="VIETNAM"/>
    <x v="0"/>
    <x v="1"/>
    <x v="7"/>
    <x v="18"/>
    <x v="2"/>
    <x v="0"/>
    <x v="0"/>
    <x v="20"/>
    <x v="1"/>
    <n v="1200"/>
    <n v="480"/>
    <m/>
    <n v="448"/>
    <n v="115.19999999999999"/>
    <n v="22"/>
    <n v="35"/>
    <n v="76.2"/>
    <n v="14.166666666666668"/>
    <n v="30.166666666666668"/>
    <n v="0.77777777777777779"/>
    <n v="0.4"/>
    <m/>
    <n v="0.18176020408163268"/>
    <n v="464"/>
    <n v="0.75"/>
    <n v="9.6666666666666679"/>
    <m/>
    <m/>
    <n v="9"/>
    <m/>
    <m/>
    <n v="26.166666666666668"/>
    <n v="6"/>
    <m/>
    <n v="5"/>
    <m/>
    <m/>
    <m/>
    <m/>
    <m/>
    <n v="100"/>
    <n v="100"/>
    <s v="2 PGs"/>
  </r>
  <r>
    <n v="1212"/>
    <s v="VIETNAM"/>
    <x v="0"/>
    <x v="1"/>
    <x v="7"/>
    <x v="18"/>
    <x v="2"/>
    <x v="0"/>
    <x v="0"/>
    <x v="8"/>
    <x v="1"/>
    <n v="1200"/>
    <n v="480"/>
    <m/>
    <n v="400"/>
    <n v="115.19999999999999"/>
    <n v="36"/>
    <n v="121"/>
    <n v="76.2"/>
    <n v="25.166666666666668"/>
    <n v="108.33333333333333"/>
    <n v="0.85031847133757965"/>
    <n v="0.4"/>
    <m/>
    <n v="0.56071428571428572"/>
    <n v="744"/>
    <n v="0.75"/>
    <n v="14.666666666666668"/>
    <m/>
    <m/>
    <n v="21"/>
    <m/>
    <m/>
    <n v="90.833333333333329"/>
    <n v="2"/>
    <m/>
    <n v="34"/>
    <m/>
    <m/>
    <m/>
    <m/>
    <m/>
    <n v="100"/>
    <n v="100"/>
    <s v="2 PGs"/>
  </r>
  <r>
    <n v="1213"/>
    <s v="VIETNAM"/>
    <x v="0"/>
    <x v="1"/>
    <x v="7"/>
    <x v="18"/>
    <x v="2"/>
    <x v="0"/>
    <x v="0"/>
    <x v="21"/>
    <x v="1"/>
    <n v="1200"/>
    <n v="480"/>
    <m/>
    <n v="288"/>
    <n v="115.19999999999999"/>
    <n v="4"/>
    <n v="48"/>
    <n v="76.2"/>
    <n v="1.6666666666666665"/>
    <n v="34.5"/>
    <n v="0.69551282051282048"/>
    <n v="0.4"/>
    <m/>
    <n v="0.25793650793650796"/>
    <n v="337"/>
    <n v="0.75"/>
    <n v="0.66666666666666663"/>
    <m/>
    <m/>
    <n v="2"/>
    <m/>
    <m/>
    <n v="31"/>
    <n v="2"/>
    <m/>
    <n v="6"/>
    <m/>
    <m/>
    <m/>
    <m/>
    <m/>
    <n v="100"/>
    <n v="100"/>
    <s v="2 PGs"/>
  </r>
  <r>
    <n v="1214"/>
    <s v="VIETNAM"/>
    <x v="0"/>
    <x v="1"/>
    <x v="7"/>
    <x v="18"/>
    <x v="2"/>
    <x v="0"/>
    <x v="0"/>
    <x v="22"/>
    <x v="1"/>
    <n v="1200"/>
    <n v="480"/>
    <m/>
    <n v="362"/>
    <n v="115.19999999999999"/>
    <n v="5"/>
    <n v="34"/>
    <n v="76.2"/>
    <n v="5.166666666666667"/>
    <n v="22.833333333333332"/>
    <n v="0.71794871794871795"/>
    <n v="0.4"/>
    <m/>
    <n v="0.15390686661404895"/>
    <n v="942"/>
    <n v="0.7"/>
    <n v="5.166666666666667"/>
    <m/>
    <m/>
    <m/>
    <m/>
    <m/>
    <n v="17.833333333333332"/>
    <m/>
    <m/>
    <n v="10"/>
    <m/>
    <m/>
    <m/>
    <m/>
    <m/>
    <n v="100"/>
    <n v="100"/>
    <s v="2 PGs"/>
  </r>
  <r>
    <n v="1215"/>
    <s v="VIETNAM"/>
    <x v="0"/>
    <x v="1"/>
    <x v="7"/>
    <x v="18"/>
    <x v="2"/>
    <x v="0"/>
    <x v="4"/>
    <x v="111"/>
    <x v="1"/>
    <n v="1200"/>
    <n v="480"/>
    <m/>
    <n v="412"/>
    <n v="115.19999999999999"/>
    <n v="17"/>
    <n v="41"/>
    <n v="63.599999999999994"/>
    <n v="7.666666666666667"/>
    <n v="18.166666666666668"/>
    <n v="0.44540229885057475"/>
    <n v="0.4"/>
    <m/>
    <n v="0.2011095700416089"/>
    <n v="337"/>
    <n v="0.8"/>
    <n v="5.666666666666667"/>
    <m/>
    <m/>
    <n v="4"/>
    <m/>
    <m/>
    <n v="16.666666666666668"/>
    <m/>
    <m/>
    <n v="3"/>
    <m/>
    <m/>
    <m/>
    <m/>
    <m/>
    <n v="100"/>
    <n v="100"/>
    <s v="1 PG"/>
  </r>
  <r>
    <n v="1216"/>
    <s v="VIETNAM"/>
    <x v="0"/>
    <x v="1"/>
    <x v="7"/>
    <x v="18"/>
    <x v="2"/>
    <x v="1"/>
    <x v="2"/>
    <x v="113"/>
    <x v="1"/>
    <n v="1200"/>
    <n v="480"/>
    <m/>
    <n v="352"/>
    <n v="115.19999999999999"/>
    <m/>
    <n v="49"/>
    <n v="35.200000000000003"/>
    <n v="0"/>
    <n v="35.833333333333336"/>
    <n v="0.73129251700680276"/>
    <n v="0.24"/>
    <m/>
    <n v="0.19886363636363638"/>
    <n v="356"/>
    <n v="0.65"/>
    <m/>
    <m/>
    <m/>
    <m/>
    <m/>
    <m/>
    <n v="32.833333333333336"/>
    <n v="2"/>
    <m/>
    <n v="5"/>
    <m/>
    <m/>
    <m/>
    <m/>
    <m/>
    <n v="100"/>
    <n v="100"/>
    <s v="1 PG"/>
  </r>
  <r>
    <n v="1217"/>
    <s v="VIETNAM"/>
    <x v="0"/>
    <x v="1"/>
    <x v="7"/>
    <x v="18"/>
    <x v="2"/>
    <x v="0"/>
    <x v="17"/>
    <x v="112"/>
    <x v="1"/>
    <n v="1200"/>
    <n v="480"/>
    <m/>
    <n v="364"/>
    <n v="115.19999999999999"/>
    <n v="7"/>
    <n v="29"/>
    <n v="35.200000000000003"/>
    <n v="10.166666666666666"/>
    <n v="26.333333333333336"/>
    <n v="1.0138888888888888"/>
    <n v="0.24"/>
    <m/>
    <n v="0.14128728414442701"/>
    <n v="311"/>
    <n v="0.65"/>
    <n v="9.1666666666666661"/>
    <m/>
    <m/>
    <n v="2"/>
    <m/>
    <m/>
    <n v="25.333333333333336"/>
    <m/>
    <m/>
    <n v="2"/>
    <m/>
    <m/>
    <m/>
    <m/>
    <m/>
    <n v="80"/>
    <n v="80"/>
    <s v="1 PG"/>
  </r>
  <r>
    <n v="1218"/>
    <s v="VIETNAM"/>
    <x v="0"/>
    <x v="1"/>
    <x v="7"/>
    <x v="18"/>
    <x v="7"/>
    <x v="0"/>
    <x v="0"/>
    <x v="51"/>
    <x v="0"/>
    <n v="1000"/>
    <n v="320"/>
    <m/>
    <n v="288"/>
    <n v="96"/>
    <n v="10"/>
    <n v="15"/>
    <n v="63.599999999999994"/>
    <n v="11.333333333333334"/>
    <n v="15.833333333333334"/>
    <n v="1.0866666666666667"/>
    <n v="0.4"/>
    <m/>
    <n v="0.12400793650793651"/>
    <n v="211"/>
    <n v="0.65"/>
    <n v="11.333333333333334"/>
    <m/>
    <m/>
    <m/>
    <m/>
    <m/>
    <n v="15.833333333333334"/>
    <m/>
    <m/>
    <m/>
    <m/>
    <m/>
    <m/>
    <m/>
    <m/>
    <n v="100"/>
    <n v="100"/>
    <s v="1 PG"/>
  </r>
  <r>
    <n v="1219"/>
    <s v="VIETNAM"/>
    <x v="0"/>
    <x v="1"/>
    <x v="7"/>
    <x v="18"/>
    <x v="7"/>
    <x v="0"/>
    <x v="0"/>
    <x v="52"/>
    <x v="0"/>
    <n v="1000"/>
    <n v="320"/>
    <m/>
    <n v="248"/>
    <n v="96"/>
    <n v="9"/>
    <n v="29"/>
    <n v="28"/>
    <n v="9.4166666666666661"/>
    <n v="31.166666666666664"/>
    <n v="1.0679824561403508"/>
    <n v="0.4"/>
    <m/>
    <n v="0.21889400921658986"/>
    <n v="426"/>
    <n v="0.65"/>
    <n v="9.1666666666666661"/>
    <n v="1"/>
    <m/>
    <m/>
    <m/>
    <m/>
    <n v="29.666666666666664"/>
    <n v="2"/>
    <m/>
    <n v="2"/>
    <m/>
    <m/>
    <m/>
    <m/>
    <m/>
    <n v="100"/>
    <n v="100"/>
    <s v="1 PG"/>
  </r>
  <r>
    <n v="1220"/>
    <s v="VIETNAM"/>
    <x v="0"/>
    <x v="1"/>
    <x v="7"/>
    <x v="18"/>
    <x v="7"/>
    <x v="0"/>
    <x v="0"/>
    <x v="57"/>
    <x v="0"/>
    <n v="1000"/>
    <n v="320"/>
    <m/>
    <n v="224"/>
    <n v="96"/>
    <n v="14"/>
    <n v="60"/>
    <n v="28"/>
    <n v="18"/>
    <n v="45.916666666666671"/>
    <n v="0.86373873873873885"/>
    <n v="0.4"/>
    <m/>
    <n v="0.47193877551020413"/>
    <n v="213"/>
    <n v="0.65"/>
    <n v="18"/>
    <m/>
    <m/>
    <m/>
    <m/>
    <m/>
    <n v="43.666666666666671"/>
    <n v="3"/>
    <m/>
    <n v="3"/>
    <m/>
    <m/>
    <m/>
    <m/>
    <m/>
    <n v="100"/>
    <n v="100"/>
    <s v="1 PG"/>
  </r>
  <r>
    <n v="1221"/>
    <s v="VIETNAM"/>
    <x v="0"/>
    <x v="1"/>
    <x v="7"/>
    <x v="18"/>
    <x v="7"/>
    <x v="0"/>
    <x v="1"/>
    <x v="59"/>
    <x v="0"/>
    <n v="1000"/>
    <n v="320"/>
    <m/>
    <n v="288"/>
    <n v="96"/>
    <n v="7"/>
    <n v="32"/>
    <n v="28"/>
    <n v="4.666666666666667"/>
    <n v="23.083333333333336"/>
    <n v="0.71153846153846168"/>
    <n v="0.4"/>
    <m/>
    <n v="0.19345238095238096"/>
    <n v="224"/>
    <n v="0.65"/>
    <n v="4.166666666666667"/>
    <m/>
    <m/>
    <n v="1"/>
    <m/>
    <m/>
    <n v="22.833333333333336"/>
    <n v="1"/>
    <m/>
    <m/>
    <m/>
    <m/>
    <m/>
    <m/>
    <m/>
    <n v="100"/>
    <n v="100"/>
    <s v="1 PG"/>
  </r>
  <r>
    <n v="1222"/>
    <s v="VIETNAM"/>
    <x v="0"/>
    <x v="1"/>
    <x v="7"/>
    <x v="18"/>
    <x v="7"/>
    <x v="0"/>
    <x v="4"/>
    <x v="60"/>
    <x v="0"/>
    <n v="1000"/>
    <n v="320"/>
    <m/>
    <n v="256"/>
    <n v="96"/>
    <n v="8"/>
    <n v="32"/>
    <n v="28"/>
    <n v="5.8333333333333339"/>
    <n v="24.166666666666664"/>
    <n v="0.75"/>
    <n v="0.4"/>
    <m/>
    <n v="0.22321428571428573"/>
    <n v="231"/>
    <n v="0.65"/>
    <n v="5.8333333333333339"/>
    <m/>
    <m/>
    <m/>
    <m/>
    <m/>
    <n v="24.166666666666664"/>
    <m/>
    <m/>
    <m/>
    <m/>
    <m/>
    <m/>
    <m/>
    <m/>
    <n v="100"/>
    <n v="100"/>
    <s v="1 PG"/>
  </r>
  <r>
    <n v="1223"/>
    <s v="VIETNAM"/>
    <x v="0"/>
    <x v="1"/>
    <x v="7"/>
    <x v="18"/>
    <x v="7"/>
    <x v="1"/>
    <x v="23"/>
    <x v="209"/>
    <x v="0"/>
    <n v="1000"/>
    <n v="320"/>
    <m/>
    <n v="288"/>
    <n v="57.599999999999994"/>
    <n v="8"/>
    <n v="33"/>
    <n v="35.200000000000003"/>
    <n v="9.3333333333333321"/>
    <n v="14.958333333333334"/>
    <n v="0.5924796747967479"/>
    <n v="0.24"/>
    <m/>
    <n v="0.20337301587301587"/>
    <n v="432"/>
    <n v="0.65"/>
    <n v="5.333333333333333"/>
    <n v="2"/>
    <m/>
    <n v="7"/>
    <m/>
    <m/>
    <n v="8.3333333333333339"/>
    <n v="5"/>
    <n v="5"/>
    <n v="7"/>
    <m/>
    <m/>
    <m/>
    <m/>
    <m/>
    <n v="100"/>
    <n v="100"/>
    <s v="1 PG"/>
  </r>
  <r>
    <n v="1224"/>
    <s v="VIETNAM"/>
    <x v="0"/>
    <x v="1"/>
    <x v="7"/>
    <x v="18"/>
    <x v="7"/>
    <x v="1"/>
    <x v="24"/>
    <x v="210"/>
    <x v="0"/>
    <n v="1000"/>
    <n v="320"/>
    <m/>
    <n v="284"/>
    <n v="57.599999999999994"/>
    <n v="4"/>
    <n v="24"/>
    <n v="35.200000000000003"/>
    <n v="3.3333333333333335"/>
    <n v="13.75"/>
    <n v="0.61011904761904756"/>
    <n v="0.24"/>
    <m/>
    <n v="0.14084507042253522"/>
    <n v="303"/>
    <n v="0.65"/>
    <n v="3.3333333333333335"/>
    <m/>
    <m/>
    <m/>
    <m/>
    <m/>
    <n v="12"/>
    <n v="1"/>
    <m/>
    <n v="3"/>
    <m/>
    <m/>
    <m/>
    <m/>
    <m/>
    <n v="100"/>
    <n v="100"/>
    <s v="1 PG"/>
  </r>
  <r>
    <n v="1225"/>
    <s v="VIETNAM"/>
    <x v="0"/>
    <x v="1"/>
    <x v="7"/>
    <x v="18"/>
    <x v="7"/>
    <x v="1"/>
    <x v="27"/>
    <x v="211"/>
    <x v="0"/>
    <n v="1000"/>
    <n v="320"/>
    <m/>
    <n v="320"/>
    <n v="57.599999999999994"/>
    <n v="16"/>
    <n v="26"/>
    <n v="35.200000000000003"/>
    <n v="5.5833333333333339"/>
    <n v="9"/>
    <n v="0.34722222222222221"/>
    <n v="0.24"/>
    <m/>
    <n v="0.1875"/>
    <n v="250"/>
    <n v="0.6"/>
    <n v="3.3333333333333335"/>
    <n v="4"/>
    <n v="2"/>
    <n v="1"/>
    <m/>
    <m/>
    <n v="5.5"/>
    <n v="6"/>
    <n v="4"/>
    <n v="1"/>
    <m/>
    <m/>
    <m/>
    <m/>
    <m/>
    <n v="100"/>
    <n v="100"/>
    <s v="1 PG"/>
  </r>
  <r>
    <n v="1226"/>
    <s v="VIETNAM"/>
    <x v="0"/>
    <x v="1"/>
    <x v="7"/>
    <x v="18"/>
    <x v="9"/>
    <x v="1"/>
    <x v="0"/>
    <x v="212"/>
    <x v="2"/>
    <n v="180"/>
    <n v="144"/>
    <m/>
    <n v="112"/>
    <n v="22.8"/>
    <n v="2"/>
    <n v="11"/>
    <n v="8.4"/>
    <n v="0.83333333333333326"/>
    <n v="8.6666666666666679"/>
    <n v="0.73076923076923095"/>
    <n v="0.24"/>
    <m/>
    <n v="0.16581632653061226"/>
    <n v="142"/>
    <n v="0.65"/>
    <n v="0.83333333333333326"/>
    <m/>
    <m/>
    <m/>
    <m/>
    <m/>
    <n v="4.666666666666667"/>
    <n v="6"/>
    <n v="4"/>
    <n v="2"/>
    <m/>
    <m/>
    <m/>
    <m/>
    <m/>
    <n v="100"/>
    <n v="100"/>
    <s v="1 PG"/>
  </r>
  <r>
    <n v="1227"/>
    <s v="VIETNAM"/>
    <x v="0"/>
    <x v="1"/>
    <x v="7"/>
    <x v="18"/>
    <x v="9"/>
    <x v="1"/>
    <x v="0"/>
    <x v="213"/>
    <x v="2"/>
    <n v="180"/>
    <n v="144"/>
    <m/>
    <n v="112"/>
    <n v="22.8"/>
    <n v="6"/>
    <n v="5"/>
    <n v="8.4"/>
    <n v="5.3333333333333339"/>
    <n v="3.6666666666666665"/>
    <n v="0.81818181818181823"/>
    <n v="0.24"/>
    <m/>
    <n v="0.14030612244897961"/>
    <n v="155"/>
    <n v="0.65"/>
    <n v="5.3333333333333339"/>
    <m/>
    <m/>
    <m/>
    <m/>
    <m/>
    <n v="3.6666666666666665"/>
    <m/>
    <m/>
    <m/>
    <m/>
    <m/>
    <m/>
    <m/>
    <m/>
    <n v="100"/>
    <n v="100"/>
    <s v="1 PG"/>
  </r>
  <r>
    <n v="1228"/>
    <s v="VIETNAM"/>
    <x v="0"/>
    <x v="1"/>
    <x v="7"/>
    <x v="18"/>
    <x v="9"/>
    <x v="1"/>
    <x v="0"/>
    <x v="214"/>
    <x v="2"/>
    <n v="180"/>
    <n v="144"/>
    <m/>
    <n v="144"/>
    <n v="22.8"/>
    <n v="3"/>
    <n v="10"/>
    <n v="8.4"/>
    <n v="1.5"/>
    <n v="4.666666666666667"/>
    <n v="0.47435897435897439"/>
    <n v="0.24"/>
    <m/>
    <n v="0.12896825396825398"/>
    <n v="100"/>
    <n v="0.65"/>
    <n v="1.5"/>
    <m/>
    <m/>
    <m/>
    <m/>
    <m/>
    <n v="4.666666666666667"/>
    <m/>
    <m/>
    <m/>
    <m/>
    <m/>
    <m/>
    <m/>
    <m/>
    <n v="100"/>
    <n v="100"/>
    <s v="1 PG"/>
  </r>
  <r>
    <n v="1229"/>
    <s v="VIETNAM"/>
    <x v="0"/>
    <x v="1"/>
    <x v="7"/>
    <x v="18"/>
    <x v="9"/>
    <x v="1"/>
    <x v="0"/>
    <x v="215"/>
    <x v="2"/>
    <n v="180"/>
    <n v="144"/>
    <m/>
    <n v="124"/>
    <n v="22.8"/>
    <n v="6"/>
    <n v="9"/>
    <n v="8.4"/>
    <n v="5.833333333333333"/>
    <n v="7"/>
    <n v="0.85555555555555551"/>
    <n v="0.24"/>
    <m/>
    <n v="0.1728110599078341"/>
    <n v="88"/>
    <n v="0.65"/>
    <n v="5.833333333333333"/>
    <m/>
    <m/>
    <m/>
    <m/>
    <m/>
    <n v="7"/>
    <m/>
    <m/>
    <m/>
    <m/>
    <m/>
    <m/>
    <m/>
    <m/>
    <n v="100"/>
    <n v="100"/>
    <s v="1 PG"/>
  </r>
  <r>
    <n v="1230"/>
    <s v="VIETNAM"/>
    <x v="0"/>
    <x v="1"/>
    <x v="7"/>
    <x v="18"/>
    <x v="9"/>
    <x v="1"/>
    <x v="0"/>
    <x v="216"/>
    <x v="2"/>
    <n v="180"/>
    <n v="144"/>
    <m/>
    <n v="112"/>
    <n v="22.8"/>
    <n v="1"/>
    <n v="7"/>
    <n v="8.4"/>
    <n v="1.1666666666666667"/>
    <n v="5.166666666666667"/>
    <n v="0.79166666666666674"/>
    <n v="0.24"/>
    <m/>
    <n v="0.10204081632653063"/>
    <n v="174"/>
    <n v="0.65"/>
    <n v="1.1666666666666667"/>
    <m/>
    <m/>
    <m/>
    <m/>
    <m/>
    <n v="5.166666666666667"/>
    <m/>
    <m/>
    <m/>
    <m/>
    <m/>
    <m/>
    <m/>
    <m/>
    <n v="100"/>
    <n v="100"/>
    <s v="1 PG"/>
  </r>
  <r>
    <n v="1231"/>
    <s v="VIETNAM"/>
    <x v="0"/>
    <x v="1"/>
    <x v="7"/>
    <x v="18"/>
    <x v="9"/>
    <x v="1"/>
    <x v="0"/>
    <x v="217"/>
    <x v="2"/>
    <n v="180"/>
    <n v="144"/>
    <m/>
    <n v="112"/>
    <n v="22.8"/>
    <n v="6"/>
    <n v="6"/>
    <n v="8.4"/>
    <n v="6.333333333333333"/>
    <n v="5.833333333333333"/>
    <n v="1.0138888888888888"/>
    <n v="0.24"/>
    <m/>
    <n v="0.15306122448979592"/>
    <n v="78"/>
    <n v="0.65"/>
    <n v="6.333333333333333"/>
    <m/>
    <m/>
    <m/>
    <m/>
    <m/>
    <n v="5.833333333333333"/>
    <m/>
    <m/>
    <m/>
    <m/>
    <m/>
    <m/>
    <m/>
    <m/>
    <n v="100"/>
    <n v="100"/>
    <s v="1 PG"/>
  </r>
  <r>
    <n v="1232"/>
    <s v="VIETNAM"/>
    <x v="0"/>
    <x v="1"/>
    <x v="7"/>
    <x v="18"/>
    <x v="9"/>
    <x v="1"/>
    <x v="0"/>
    <x v="218"/>
    <x v="2"/>
    <n v="180"/>
    <n v="144"/>
    <m/>
    <n v="112"/>
    <n v="22.8"/>
    <m/>
    <n v="11"/>
    <n v="8.4"/>
    <n v="0"/>
    <n v="4.916666666666667"/>
    <n v="0.44696969696969702"/>
    <n v="0.24"/>
    <m/>
    <n v="0.14030612244897961"/>
    <n v="90"/>
    <n v="0.65"/>
    <m/>
    <m/>
    <m/>
    <m/>
    <m/>
    <m/>
    <n v="4.666666666666667"/>
    <n v="1"/>
    <m/>
    <m/>
    <m/>
    <m/>
    <m/>
    <m/>
    <m/>
    <n v="100"/>
    <n v="100"/>
    <s v="1 PG"/>
  </r>
  <r>
    <n v="1233"/>
    <s v="VIETNAM"/>
    <x v="0"/>
    <x v="1"/>
    <x v="7"/>
    <x v="18"/>
    <x v="7"/>
    <x v="1"/>
    <x v="4"/>
    <x v="219"/>
    <x v="0"/>
    <n v="400"/>
    <n v="320"/>
    <m/>
    <n v="292"/>
    <n v="57.599999999999994"/>
    <m/>
    <n v="35"/>
    <n v="28"/>
    <n v="0"/>
    <n v="30.5"/>
    <n v="0.87142857142857144"/>
    <n v="0.24"/>
    <m/>
    <n v="0.17123287671232879"/>
    <n v="265"/>
    <n v="0.65"/>
    <m/>
    <m/>
    <m/>
    <m/>
    <m/>
    <m/>
    <n v="30.5"/>
    <m/>
    <m/>
    <m/>
    <m/>
    <m/>
    <m/>
    <m/>
    <m/>
    <n v="100"/>
    <n v="100"/>
    <s v="1 PG"/>
  </r>
  <r>
    <n v="1234"/>
    <s v="VIETNAM"/>
    <x v="0"/>
    <x v="1"/>
    <x v="7"/>
    <x v="18"/>
    <x v="10"/>
    <x v="1"/>
    <x v="0"/>
    <x v="181"/>
    <x v="2"/>
    <n v="288"/>
    <n v="162"/>
    <m/>
    <n v="96"/>
    <n v="34.56"/>
    <n v="7"/>
    <n v="10"/>
    <n v="15"/>
    <n v="2.833333333333333"/>
    <n v="4.333333333333333"/>
    <n v="0.42156862745098034"/>
    <n v="0.24"/>
    <m/>
    <n v="0.25297619047619052"/>
    <n v="123"/>
    <n v="0.65"/>
    <n v="2.833333333333333"/>
    <m/>
    <m/>
    <m/>
    <m/>
    <m/>
    <n v="4.333333333333333"/>
    <m/>
    <m/>
    <m/>
    <m/>
    <m/>
    <m/>
    <m/>
    <m/>
    <n v="50"/>
    <n v="50"/>
    <s v="1 PG"/>
  </r>
  <r>
    <n v="1235"/>
    <s v="VIETNAM"/>
    <x v="0"/>
    <x v="1"/>
    <x v="7"/>
    <x v="18"/>
    <x v="11"/>
    <x v="1"/>
    <x v="0"/>
    <x v="220"/>
    <x v="2"/>
    <n v="180"/>
    <n v="144"/>
    <m/>
    <n v="160"/>
    <n v="22.8"/>
    <n v="12"/>
    <n v="32"/>
    <n v="8.4"/>
    <n v="7"/>
    <n v="34.333333333333336"/>
    <n v="0.93939393939393945"/>
    <n v="0.24"/>
    <m/>
    <n v="0.39285714285714285"/>
    <n v="199"/>
    <n v="0.65"/>
    <n v="7"/>
    <m/>
    <m/>
    <m/>
    <m/>
    <m/>
    <n v="34.333333333333336"/>
    <m/>
    <m/>
    <m/>
    <m/>
    <m/>
    <m/>
    <m/>
    <m/>
    <n v="50"/>
    <n v="50"/>
    <s v="1 PG"/>
  </r>
  <r>
    <n v="1236"/>
    <s v="VIETNAM"/>
    <x v="1"/>
    <x v="1"/>
    <x v="7"/>
    <x v="18"/>
    <x v="0"/>
    <x v="0"/>
    <x v="5"/>
    <x v="61"/>
    <x v="0"/>
    <n v="1000"/>
    <n v="320"/>
    <m/>
    <n v="288"/>
    <n v="115.19999999999999"/>
    <n v="57"/>
    <n v="86"/>
    <n v="76.2"/>
    <n v="46.666666666666664"/>
    <n v="48.916666666666664"/>
    <n v="0.6684149184149184"/>
    <n v="0.4"/>
    <m/>
    <n v="0.70932539682539686"/>
    <n v="972"/>
    <n v="0.75"/>
    <n v="41.166666666666664"/>
    <n v="2"/>
    <n v="0"/>
    <n v="10"/>
    <m/>
    <m/>
    <n v="44.166666666666664"/>
    <n v="9"/>
    <m/>
    <n v="5"/>
    <m/>
    <m/>
    <m/>
    <m/>
    <m/>
    <n v="100"/>
    <n v="100"/>
    <s v="2 PGs"/>
  </r>
  <r>
    <n v="1237"/>
    <s v="VIETNAM"/>
    <x v="1"/>
    <x v="1"/>
    <x v="7"/>
    <x v="18"/>
    <x v="0"/>
    <x v="0"/>
    <x v="7"/>
    <x v="62"/>
    <x v="0"/>
    <n v="1000"/>
    <n v="320"/>
    <m/>
    <n v="312"/>
    <n v="115.19999999999999"/>
    <m/>
    <n v="19"/>
    <n v="21"/>
    <n v="67"/>
    <n v="10.166666666666666"/>
    <n v="3.21929824561404"/>
    <n v="0.4"/>
    <m/>
    <n v="8.6996336996337006E-2"/>
    <n v="341"/>
    <n v="0.65"/>
    <n v="70"/>
    <m/>
    <m/>
    <m/>
    <m/>
    <m/>
    <n v="10.166666666666666"/>
    <m/>
    <m/>
    <m/>
    <m/>
    <m/>
    <m/>
    <m/>
    <m/>
    <n v="100"/>
    <n v="100"/>
    <s v="2 PGs"/>
  </r>
  <r>
    <n v="1238"/>
    <s v="VIETNAM"/>
    <x v="1"/>
    <x v="1"/>
    <x v="7"/>
    <x v="18"/>
    <x v="4"/>
    <x v="0"/>
    <x v="5"/>
    <x v="117"/>
    <x v="0"/>
    <n v="1000"/>
    <n v="320"/>
    <m/>
    <n v="320"/>
    <n v="96"/>
    <n v="13"/>
    <n v="58"/>
    <n v="21"/>
    <n v="7.5"/>
    <n v="28.083333333333332"/>
    <n v="0.50117370892018775"/>
    <n v="0.24"/>
    <m/>
    <n v="0.3169642857142857"/>
    <n v="508"/>
    <n v="0.8"/>
    <n v="4"/>
    <m/>
    <m/>
    <n v="7"/>
    <m/>
    <m/>
    <n v="23.833333333333332"/>
    <m/>
    <n v="2"/>
    <n v="7"/>
    <m/>
    <m/>
    <m/>
    <m/>
    <m/>
    <n v="100"/>
    <n v="100"/>
    <s v="1 PG"/>
  </r>
  <r>
    <n v="1239"/>
    <s v="VIETNAM"/>
    <x v="1"/>
    <x v="1"/>
    <x v="7"/>
    <x v="18"/>
    <x v="4"/>
    <x v="1"/>
    <x v="8"/>
    <x v="182"/>
    <x v="0"/>
    <n v="1000"/>
    <n v="320"/>
    <m/>
    <n v="326"/>
    <n v="96"/>
    <m/>
    <n v="19"/>
    <n v="26.4"/>
    <n v="0"/>
    <n v="9.5"/>
    <n v="0.5"/>
    <n v="0.4"/>
    <m/>
    <n v="8.3260297984224366E-2"/>
    <n v="323"/>
    <n v="0.65"/>
    <m/>
    <m/>
    <m/>
    <m/>
    <m/>
    <m/>
    <m/>
    <m/>
    <m/>
    <n v="19"/>
    <m/>
    <m/>
    <m/>
    <m/>
    <m/>
    <n v="100"/>
    <n v="100"/>
    <s v="1 PG"/>
  </r>
  <r>
    <n v="1240"/>
    <s v="VIETNAM"/>
    <x v="1"/>
    <x v="1"/>
    <x v="7"/>
    <x v="18"/>
    <x v="4"/>
    <x v="1"/>
    <x v="7"/>
    <x v="183"/>
    <x v="0"/>
    <n v="1000"/>
    <n v="320"/>
    <m/>
    <n v="336"/>
    <n v="96"/>
    <m/>
    <n v="28"/>
    <n v="26.4"/>
    <n v="0"/>
    <n v="14.333333333333334"/>
    <n v="0.51190476190476197"/>
    <n v="0.24"/>
    <m/>
    <n v="0.11904761904761905"/>
    <n v="512"/>
    <n v="0.65"/>
    <m/>
    <m/>
    <m/>
    <m/>
    <m/>
    <m/>
    <n v="14.333333333333334"/>
    <m/>
    <m/>
    <m/>
    <m/>
    <m/>
    <m/>
    <m/>
    <m/>
    <n v="75"/>
    <n v="75"/>
    <s v="1 PG"/>
  </r>
  <r>
    <n v="1241"/>
    <s v="VIETNAM"/>
    <x v="1"/>
    <x v="1"/>
    <x v="7"/>
    <x v="18"/>
    <x v="2"/>
    <x v="0"/>
    <x v="5"/>
    <x v="23"/>
    <x v="1"/>
    <n v="1200"/>
    <n v="480"/>
    <m/>
    <n v="394"/>
    <n v="72"/>
    <n v="26"/>
    <n v="71"/>
    <n v="26.4"/>
    <n v="12.5"/>
    <n v="37.75"/>
    <n v="0.51804123711340211"/>
    <n v="0.4"/>
    <m/>
    <n v="0.35170413343002183"/>
    <n v="487"/>
    <n v="0.7"/>
    <n v="6"/>
    <m/>
    <m/>
    <n v="13"/>
    <m/>
    <m/>
    <n v="20"/>
    <n v="7"/>
    <m/>
    <n v="32"/>
    <m/>
    <m/>
    <m/>
    <m/>
    <m/>
    <n v="100"/>
    <n v="100"/>
    <s v="2 PGs"/>
  </r>
  <r>
    <n v="1242"/>
    <s v="VIETNAM"/>
    <x v="1"/>
    <x v="1"/>
    <x v="7"/>
    <x v="18"/>
    <x v="6"/>
    <x v="1"/>
    <x v="5"/>
    <x v="140"/>
    <x v="1"/>
    <n v="1250"/>
    <n v="400"/>
    <m/>
    <n v="352"/>
    <n v="72"/>
    <n v="20"/>
    <n v="56"/>
    <n v="76.2"/>
    <n v="13.5"/>
    <n v="37.25"/>
    <n v="0.66776315789473684"/>
    <n v="0.4"/>
    <m/>
    <n v="0.30844155844155846"/>
    <n v="382"/>
    <n v="0.65"/>
    <n v="12.5"/>
    <m/>
    <m/>
    <n v="2"/>
    <m/>
    <m/>
    <n v="32.5"/>
    <n v="4"/>
    <m/>
    <n v="3"/>
    <n v="3"/>
    <m/>
    <m/>
    <m/>
    <m/>
    <n v="100"/>
    <n v="100"/>
    <s v="1 PG"/>
  </r>
  <r>
    <n v="1243"/>
    <s v="VIETNAM"/>
    <x v="1"/>
    <x v="1"/>
    <x v="7"/>
    <x v="18"/>
    <x v="6"/>
    <x v="1"/>
    <x v="8"/>
    <x v="141"/>
    <x v="1"/>
    <n v="1250"/>
    <n v="400"/>
    <m/>
    <n v="326"/>
    <n v="72"/>
    <m/>
    <n v="24"/>
    <n v="76.2"/>
    <n v="0"/>
    <n v="20.708333333333332"/>
    <n v="0.86284722222222221"/>
    <n v="0.4"/>
    <m/>
    <n v="0.105170902716915"/>
    <n v="325"/>
    <n v="0.65"/>
    <m/>
    <m/>
    <m/>
    <m/>
    <m/>
    <m/>
    <n v="16.833333333333332"/>
    <m/>
    <n v="1"/>
    <n v="4"/>
    <n v="2"/>
    <m/>
    <m/>
    <m/>
    <m/>
    <n v="100"/>
    <n v="100"/>
    <s v="1 PG"/>
  </r>
  <r>
    <n v="1244"/>
    <s v="VIETNAM"/>
    <x v="1"/>
    <x v="1"/>
    <x v="7"/>
    <x v="18"/>
    <x v="7"/>
    <x v="1"/>
    <x v="25"/>
    <x v="221"/>
    <x v="0"/>
    <n v="1000"/>
    <n v="320"/>
    <m/>
    <n v="252"/>
    <n v="96"/>
    <m/>
    <n v="55"/>
    <n v="21"/>
    <n v="0"/>
    <n v="48.5"/>
    <n v="0.88181818181818183"/>
    <n v="0.24"/>
    <m/>
    <n v="0.3117913832199547"/>
    <n v="389"/>
    <n v="0.65"/>
    <m/>
    <m/>
    <m/>
    <m/>
    <m/>
    <m/>
    <n v="48.5"/>
    <m/>
    <m/>
    <m/>
    <m/>
    <m/>
    <m/>
    <m/>
    <m/>
    <n v="100"/>
    <n v="100"/>
    <s v="1 PG"/>
  </r>
  <r>
    <n v="1245"/>
    <s v="VIETNAM"/>
    <x v="1"/>
    <x v="1"/>
    <x v="7"/>
    <x v="18"/>
    <x v="7"/>
    <x v="1"/>
    <x v="8"/>
    <x v="66"/>
    <x v="0"/>
    <n v="1000"/>
    <n v="320"/>
    <m/>
    <n v="272"/>
    <n v="96"/>
    <m/>
    <n v="23"/>
    <n v="21"/>
    <n v="0"/>
    <n v="16.833333333333336"/>
    <n v="0.73188405797101463"/>
    <n v="0.24"/>
    <m/>
    <n v="0.12079831932773111"/>
    <n v="248"/>
    <n v="0.65"/>
    <m/>
    <m/>
    <m/>
    <m/>
    <m/>
    <m/>
    <n v="13.333333333333334"/>
    <m/>
    <m/>
    <n v="7"/>
    <m/>
    <m/>
    <m/>
    <m/>
    <m/>
    <n v="100"/>
    <n v="100"/>
    <s v="1 PG"/>
  </r>
  <r>
    <n v="1246"/>
    <s v="VIETNAM"/>
    <x v="2"/>
    <x v="1"/>
    <x v="7"/>
    <x v="18"/>
    <x v="3"/>
    <x v="0"/>
    <x v="6"/>
    <x v="24"/>
    <x v="1"/>
    <n v="2700"/>
    <n v="648"/>
    <m/>
    <n v="980"/>
    <n v="194.4"/>
    <n v="49"/>
    <n v="126"/>
    <n v="127.8"/>
    <n v="3.75"/>
    <n v="152.25"/>
    <n v="0.89142857142857146"/>
    <n v="0.4"/>
    <m/>
    <n v="0.25510204081632654"/>
    <n v="1009"/>
    <n v="0.7"/>
    <n v="45.285714285714285"/>
    <m/>
    <m/>
    <n v="10"/>
    <m/>
    <m/>
    <n v="142"/>
    <n v="7"/>
    <n v="4"/>
    <n v="14"/>
    <m/>
    <m/>
    <m/>
    <m/>
    <m/>
    <n v="250"/>
    <n v="250"/>
    <s v="2 PGs"/>
  </r>
  <r>
    <n v="1247"/>
    <s v="VIETNAM"/>
    <x v="2"/>
    <x v="1"/>
    <x v="7"/>
    <x v="18"/>
    <x v="3"/>
    <x v="0"/>
    <x v="6"/>
    <x v="121"/>
    <x v="1"/>
    <n v="2700"/>
    <n v="648"/>
    <m/>
    <n v="860"/>
    <n v="194.4"/>
    <n v="27"/>
    <n v="119"/>
    <n v="127.8"/>
    <n v="7.5"/>
    <n v="109.42857142857143"/>
    <n v="0.80088062622309197"/>
    <n v="0.4"/>
    <m/>
    <n v="0.2425249169435216"/>
    <n v="909"/>
    <n v="0.7"/>
    <n v="11"/>
    <m/>
    <m/>
    <n v="20"/>
    <m/>
    <m/>
    <n v="100.42857142857143"/>
    <n v="16"/>
    <m/>
    <n v="10"/>
    <m/>
    <m/>
    <m/>
    <m/>
    <m/>
    <n v="250"/>
    <n v="250"/>
    <s v="2 PGs"/>
  </r>
  <r>
    <n v="1248"/>
    <s v="VIETNAM"/>
    <x v="2"/>
    <x v="1"/>
    <x v="7"/>
    <x v="18"/>
    <x v="0"/>
    <x v="0"/>
    <x v="6"/>
    <x v="25"/>
    <x v="0"/>
    <n v="1200"/>
    <n v="384"/>
    <m/>
    <n v="830"/>
    <n v="115.19999999999999"/>
    <n v="53"/>
    <n v="170"/>
    <n v="75.599999999999994"/>
    <n v="4.125"/>
    <n v="124.44642857142857"/>
    <n v="0.57655349135169753"/>
    <n v="0.4"/>
    <m/>
    <n v="0.38382099827882959"/>
    <n v="839"/>
    <n v="0.7"/>
    <n v="40.714285714285715"/>
    <n v="3"/>
    <m/>
    <n v="3"/>
    <m/>
    <m/>
    <n v="121.57142857142857"/>
    <m/>
    <n v="1"/>
    <n v="5"/>
    <m/>
    <m/>
    <m/>
    <m/>
    <m/>
    <n v="250"/>
    <n v="250"/>
    <s v="2 PGs"/>
  </r>
  <r>
    <n v="1249"/>
    <s v="VIETNAM"/>
    <x v="2"/>
    <x v="1"/>
    <x v="7"/>
    <x v="18"/>
    <x v="0"/>
    <x v="0"/>
    <x v="6"/>
    <x v="26"/>
    <x v="0"/>
    <n v="1200"/>
    <n v="384"/>
    <m/>
    <n v="352"/>
    <n v="115.19999999999999"/>
    <n v="9"/>
    <n v="51"/>
    <n v="75.599999999999994"/>
    <n v="0"/>
    <n v="54.071428571428569"/>
    <n v="0.90119047619047621"/>
    <n v="0.4"/>
    <m/>
    <n v="0.24350649350649353"/>
    <n v="403"/>
    <n v="0.7"/>
    <n v="9.1428571428571423"/>
    <m/>
    <m/>
    <m/>
    <m/>
    <m/>
    <n v="53.571428571428569"/>
    <m/>
    <m/>
    <n v="1"/>
    <m/>
    <m/>
    <m/>
    <m/>
    <m/>
    <n v="150"/>
    <n v="150"/>
    <s v="2 PGs"/>
  </r>
  <r>
    <n v="1250"/>
    <s v="VIETNAM"/>
    <x v="2"/>
    <x v="1"/>
    <x v="7"/>
    <x v="18"/>
    <x v="0"/>
    <x v="0"/>
    <x v="6"/>
    <x v="67"/>
    <x v="0"/>
    <n v="1200"/>
    <n v="384"/>
    <m/>
    <n v="400"/>
    <n v="115.19999999999999"/>
    <n v="18"/>
    <n v="89"/>
    <n v="75.599999999999994"/>
    <n v="4.75"/>
    <n v="62.803571428571431"/>
    <n v="0.63134178905206939"/>
    <n v="0.4"/>
    <m/>
    <n v="0.38214285714285712"/>
    <n v="401"/>
    <n v="0.6"/>
    <n v="9"/>
    <n v="4"/>
    <m/>
    <n v="2"/>
    <m/>
    <m/>
    <n v="58.428571428571431"/>
    <n v="4"/>
    <n v="1"/>
    <n v="6"/>
    <m/>
    <m/>
    <m/>
    <m/>
    <m/>
    <n v="150"/>
    <n v="150"/>
    <s v="2 PGs"/>
  </r>
  <r>
    <n v="1251"/>
    <s v="VIETNAM"/>
    <x v="2"/>
    <x v="1"/>
    <x v="7"/>
    <x v="18"/>
    <x v="0"/>
    <x v="0"/>
    <x v="6"/>
    <x v="27"/>
    <x v="0"/>
    <n v="1200"/>
    <n v="384"/>
    <m/>
    <n v="308"/>
    <n v="115.19999999999999"/>
    <n v="36"/>
    <n v="47"/>
    <n v="75.599999999999994"/>
    <n v="3.625"/>
    <n v="51.285714285714285"/>
    <n v="0.66157487091222034"/>
    <n v="0.4"/>
    <m/>
    <n v="0.38497217068645639"/>
    <n v="303"/>
    <n v="0.6"/>
    <n v="27.428571428571427"/>
    <n v="1"/>
    <m/>
    <n v="7"/>
    <m/>
    <m/>
    <n v="41.285714285714285"/>
    <n v="10"/>
    <m/>
    <n v="15"/>
    <m/>
    <m/>
    <m/>
    <m/>
    <m/>
    <n v="150"/>
    <n v="150"/>
    <s v="2 PGs"/>
  </r>
  <r>
    <n v="1252"/>
    <s v="VIETNAM"/>
    <x v="2"/>
    <x v="1"/>
    <x v="7"/>
    <x v="18"/>
    <x v="0"/>
    <x v="0"/>
    <x v="6"/>
    <x v="28"/>
    <x v="0"/>
    <n v="1200"/>
    <n v="384"/>
    <m/>
    <n v="288"/>
    <n v="115.19999999999999"/>
    <n v="40"/>
    <n v="73"/>
    <n v="75.599999999999994"/>
    <n v="5.375"/>
    <n v="54.375"/>
    <n v="0.52876106194690264"/>
    <n v="0.4"/>
    <m/>
    <n v="0.56051587301587302"/>
    <n v="295"/>
    <n v="0.65"/>
    <n v="21.857142857142858"/>
    <n v="2"/>
    <m/>
    <n v="9"/>
    <m/>
    <m/>
    <n v="49"/>
    <n v="6"/>
    <n v="1"/>
    <n v="7"/>
    <m/>
    <m/>
    <m/>
    <m/>
    <m/>
    <n v="150"/>
    <n v="150"/>
    <s v="1 PG"/>
  </r>
  <r>
    <n v="1253"/>
    <s v="VIETNAM"/>
    <x v="2"/>
    <x v="1"/>
    <x v="7"/>
    <x v="18"/>
    <x v="0"/>
    <x v="0"/>
    <x v="6"/>
    <x v="68"/>
    <x v="0"/>
    <n v="1200"/>
    <n v="384"/>
    <m/>
    <n v="292"/>
    <n v="115.19999999999999"/>
    <n v="9"/>
    <n v="34"/>
    <n v="75.599999999999994"/>
    <n v="0"/>
    <n v="20.857142857142858"/>
    <n v="0.4850498338870432"/>
    <n v="0.4"/>
    <m/>
    <n v="0.21037181996086107"/>
    <n v="291"/>
    <n v="0.6"/>
    <n v="5.4285714285714288"/>
    <m/>
    <m/>
    <m/>
    <m/>
    <m/>
    <n v="20.857142857142858"/>
    <m/>
    <m/>
    <m/>
    <m/>
    <m/>
    <m/>
    <m/>
    <m/>
    <n v="150"/>
    <n v="150"/>
    <s v="2 PGs"/>
  </r>
  <r>
    <n v="1254"/>
    <s v="VIETNAM"/>
    <x v="2"/>
    <x v="1"/>
    <x v="7"/>
    <x v="18"/>
    <x v="0"/>
    <x v="0"/>
    <x v="6"/>
    <x v="69"/>
    <x v="0"/>
    <n v="1200"/>
    <n v="384"/>
    <m/>
    <n v="276"/>
    <n v="115.19999999999999"/>
    <n v="26"/>
    <n v="46"/>
    <n v="75.599999999999994"/>
    <n v="1.125"/>
    <n v="31.5"/>
    <n v="0.453125"/>
    <n v="0.4"/>
    <m/>
    <n v="0.37267080745341619"/>
    <n v="386"/>
    <n v="0.6"/>
    <n v="16.714285714285715"/>
    <m/>
    <m/>
    <n v="3"/>
    <m/>
    <m/>
    <n v="29"/>
    <m/>
    <m/>
    <n v="5"/>
    <m/>
    <m/>
    <m/>
    <m/>
    <m/>
    <n v="150"/>
    <n v="150"/>
    <s v="1 PG"/>
  </r>
  <r>
    <n v="1255"/>
    <s v="VIETNAM"/>
    <x v="2"/>
    <x v="1"/>
    <x v="7"/>
    <x v="18"/>
    <x v="4"/>
    <x v="1"/>
    <x v="6"/>
    <x v="184"/>
    <x v="0"/>
    <n v="1000"/>
    <n v="320"/>
    <m/>
    <n v="228"/>
    <n v="96"/>
    <n v="1"/>
    <n v="36"/>
    <n v="63"/>
    <n v="0.5"/>
    <n v="24.785714285714285"/>
    <n v="0.68339768339768336"/>
    <n v="0.24"/>
    <m/>
    <n v="0.23182957393483711"/>
    <n v="232"/>
    <n v="0.65"/>
    <m/>
    <m/>
    <m/>
    <m/>
    <n v="1"/>
    <m/>
    <n v="24.285714285714285"/>
    <m/>
    <m/>
    <n v="1"/>
    <m/>
    <m/>
    <m/>
    <m/>
    <m/>
    <n v="150"/>
    <n v="150"/>
    <s v="1 PG"/>
  </r>
  <r>
    <n v="1256"/>
    <s v="VIETNAM"/>
    <x v="2"/>
    <x v="1"/>
    <x v="7"/>
    <x v="18"/>
    <x v="4"/>
    <x v="0"/>
    <x v="6"/>
    <x v="78"/>
    <x v="0"/>
    <n v="1200"/>
    <n v="320"/>
    <m/>
    <n v="224"/>
    <n v="57.599999999999994"/>
    <n v="11"/>
    <n v="53"/>
    <n v="21"/>
    <n v="3.125"/>
    <n v="41.535714285714285"/>
    <n v="0.6978236607142857"/>
    <n v="0.24"/>
    <m/>
    <n v="0.40816326530612251"/>
    <n v="361"/>
    <n v="0.6"/>
    <n v="3.2857142857142856"/>
    <n v="2"/>
    <m/>
    <n v="3"/>
    <m/>
    <m/>
    <n v="37.285714285714285"/>
    <n v="7"/>
    <m/>
    <n v="5"/>
    <m/>
    <m/>
    <m/>
    <m/>
    <m/>
    <n v="150"/>
    <n v="150"/>
    <s v="1 PG"/>
  </r>
  <r>
    <n v="1257"/>
    <s v="VIETNAM"/>
    <x v="2"/>
    <x v="1"/>
    <x v="7"/>
    <x v="18"/>
    <x v="2"/>
    <x v="0"/>
    <x v="6"/>
    <x v="29"/>
    <x v="1"/>
    <n v="1200"/>
    <n v="384"/>
    <m/>
    <n v="384"/>
    <n v="115.19999999999999"/>
    <n v="15"/>
    <n v="54"/>
    <n v="75.599999999999994"/>
    <n v="4"/>
    <n v="37.660714285714285"/>
    <n v="0.60377846790890266"/>
    <n v="0.4"/>
    <m/>
    <n v="0.2566964285714286"/>
    <n v="427"/>
    <n v="0.6"/>
    <n v="3.5714285714285716"/>
    <n v="1"/>
    <m/>
    <n v="8"/>
    <m/>
    <m/>
    <n v="29.285714285714285"/>
    <n v="2"/>
    <n v="1"/>
    <n v="15"/>
    <m/>
    <m/>
    <m/>
    <m/>
    <m/>
    <n v="150"/>
    <n v="150"/>
    <s v="2 PGs"/>
  </r>
  <r>
    <n v="1258"/>
    <s v="VIETNAM"/>
    <x v="2"/>
    <x v="1"/>
    <x v="7"/>
    <x v="18"/>
    <x v="2"/>
    <x v="0"/>
    <x v="6"/>
    <x v="31"/>
    <x v="1"/>
    <n v="1200"/>
    <n v="384"/>
    <m/>
    <n v="302"/>
    <n v="115.19999999999999"/>
    <n v="3"/>
    <n v="48"/>
    <n v="75.599999999999994"/>
    <n v="1.375"/>
    <n v="35.25"/>
    <n v="0.71813725490196079"/>
    <n v="0.4"/>
    <m/>
    <n v="0.24124881740775783"/>
    <n v="301"/>
    <n v="0.6"/>
    <n v="4.5"/>
    <n v="1"/>
    <m/>
    <n v="1"/>
    <m/>
    <m/>
    <n v="31"/>
    <n v="1"/>
    <m/>
    <n v="8"/>
    <m/>
    <m/>
    <m/>
    <m/>
    <m/>
    <n v="150"/>
    <n v="150"/>
    <s v="2 PGs"/>
  </r>
  <r>
    <n v="1259"/>
    <s v="VIETNAM"/>
    <x v="2"/>
    <x v="1"/>
    <x v="7"/>
    <x v="18"/>
    <x v="2"/>
    <x v="0"/>
    <x v="6"/>
    <x v="30"/>
    <x v="1"/>
    <n v="1200"/>
    <n v="384"/>
    <m/>
    <n v="232"/>
    <n v="115.19999999999999"/>
    <n v="12"/>
    <n v="58"/>
    <n v="75.599999999999994"/>
    <n v="0.375"/>
    <n v="47.928571428571431"/>
    <n v="0.69005102040816324"/>
    <n v="0.4"/>
    <m/>
    <n v="0.43103448275862077"/>
    <n v="612"/>
    <n v="0.6"/>
    <n v="8"/>
    <m/>
    <m/>
    <n v="1"/>
    <m/>
    <m/>
    <n v="41.428571428571431"/>
    <n v="2"/>
    <m/>
    <n v="12"/>
    <m/>
    <m/>
    <m/>
    <m/>
    <m/>
    <n v="150"/>
    <n v="150"/>
    <s v="2 PGs"/>
  </r>
  <r>
    <n v="1260"/>
    <s v="VIETNAM"/>
    <x v="2"/>
    <x v="1"/>
    <x v="7"/>
    <x v="18"/>
    <x v="6"/>
    <x v="1"/>
    <x v="6"/>
    <x v="144"/>
    <x v="1"/>
    <n v="1200"/>
    <n v="400"/>
    <m/>
    <n v="192"/>
    <n v="72"/>
    <n v="17"/>
    <n v="35"/>
    <n v="26.4"/>
    <n v="0.75"/>
    <n v="24.678571428571427"/>
    <n v="0.48901098901098899"/>
    <n v="0.24"/>
    <m/>
    <n v="0.38690476190476197"/>
    <n v="190"/>
    <n v="0.6"/>
    <n v="10.428571428571429"/>
    <m/>
    <m/>
    <n v="2"/>
    <m/>
    <m/>
    <n v="23.428571428571427"/>
    <n v="3"/>
    <m/>
    <n v="1"/>
    <m/>
    <m/>
    <m/>
    <m/>
    <m/>
    <n v="150"/>
    <n v="150"/>
    <s v="1 PG"/>
  </r>
  <r>
    <n v="1261"/>
    <s v="VIETNAM"/>
    <x v="2"/>
    <x v="1"/>
    <x v="7"/>
    <x v="18"/>
    <x v="7"/>
    <x v="0"/>
    <x v="6"/>
    <x v="83"/>
    <x v="0"/>
    <n v="1000"/>
    <n v="320"/>
    <m/>
    <n v="260"/>
    <n v="96"/>
    <n v="15"/>
    <n v="50"/>
    <n v="63"/>
    <n v="0"/>
    <n v="25.714285714285715"/>
    <n v="0.39560439560439564"/>
    <n v="0.4"/>
    <m/>
    <n v="0.35714285714285715"/>
    <n v="280"/>
    <n v="0.6"/>
    <n v="5.7142857142857144"/>
    <m/>
    <m/>
    <m/>
    <m/>
    <m/>
    <n v="25.714285714285715"/>
    <m/>
    <m/>
    <m/>
    <m/>
    <m/>
    <m/>
    <m/>
    <m/>
    <n v="150"/>
    <n v="150"/>
    <s v="1 PG"/>
  </r>
  <r>
    <n v="1262"/>
    <s v="VIETNAM"/>
    <x v="2"/>
    <x v="1"/>
    <x v="7"/>
    <x v="18"/>
    <x v="7"/>
    <x v="0"/>
    <x v="6"/>
    <x v="125"/>
    <x v="0"/>
    <n v="1000"/>
    <n v="320"/>
    <m/>
    <n v="205"/>
    <n v="96"/>
    <m/>
    <n v="35"/>
    <n v="63"/>
    <n v="0"/>
    <n v="21.714285714285715"/>
    <n v="0.62040816326530612"/>
    <n v="0.4"/>
    <m/>
    <n v="0.24390243902439024"/>
    <n v="410"/>
    <n v="0.6"/>
    <m/>
    <m/>
    <m/>
    <m/>
    <m/>
    <m/>
    <n v="21.714285714285715"/>
    <m/>
    <m/>
    <m/>
    <m/>
    <m/>
    <m/>
    <m/>
    <m/>
    <n v="150"/>
    <n v="150"/>
    <s v="1 PG"/>
  </r>
  <r>
    <n v="1263"/>
    <s v="VIETNAM"/>
    <x v="2"/>
    <x v="1"/>
    <x v="7"/>
    <x v="18"/>
    <x v="7"/>
    <x v="0"/>
    <x v="6"/>
    <x v="84"/>
    <x v="0"/>
    <n v="1000"/>
    <n v="320"/>
    <m/>
    <n v="260"/>
    <n v="96"/>
    <n v="6"/>
    <n v="47"/>
    <n v="63"/>
    <n v="2"/>
    <n v="39.785714285714285"/>
    <n v="0.78840970350404316"/>
    <n v="0.4"/>
    <m/>
    <n v="0.29120879120879123"/>
    <n v="269"/>
    <n v="0.6"/>
    <n v="3"/>
    <n v="2"/>
    <m/>
    <m/>
    <m/>
    <m/>
    <n v="39.285714285714285"/>
    <n v="2"/>
    <m/>
    <m/>
    <m/>
    <m/>
    <m/>
    <m/>
    <m/>
    <n v="150"/>
    <n v="150"/>
    <s v="1 PG"/>
  </r>
  <r>
    <n v="1264"/>
    <s v="VIETNAM"/>
    <x v="2"/>
    <x v="1"/>
    <x v="7"/>
    <x v="18"/>
    <x v="7"/>
    <x v="0"/>
    <x v="6"/>
    <x v="126"/>
    <x v="0"/>
    <n v="1000"/>
    <n v="320"/>
    <m/>
    <n v="269"/>
    <n v="96"/>
    <n v="5"/>
    <n v="43"/>
    <n v="63"/>
    <n v="0"/>
    <n v="30.428571428571427"/>
    <n v="0.6339285714285714"/>
    <n v="0.4"/>
    <m/>
    <n v="0.25491237387148169"/>
    <n v="278"/>
    <n v="0.6"/>
    <n v="3.5714285714285716"/>
    <m/>
    <m/>
    <m/>
    <m/>
    <m/>
    <n v="29.428571428571427"/>
    <m/>
    <m/>
    <n v="2"/>
    <m/>
    <m/>
    <m/>
    <m/>
    <m/>
    <n v="150"/>
    <n v="150"/>
    <s v="1 PG"/>
  </r>
  <r>
    <n v="1265"/>
    <s v="VIETNAM"/>
    <x v="2"/>
    <x v="1"/>
    <x v="7"/>
    <x v="18"/>
    <x v="7"/>
    <x v="0"/>
    <x v="6"/>
    <x v="127"/>
    <x v="0"/>
    <n v="1000"/>
    <n v="320"/>
    <m/>
    <n v="258"/>
    <n v="96"/>
    <n v="2"/>
    <n v="32"/>
    <n v="63"/>
    <n v="1"/>
    <n v="20.178571428571427"/>
    <n v="0.62289915966386555"/>
    <n v="0.4"/>
    <m/>
    <n v="0.18826135105204872"/>
    <n v="300"/>
    <n v="0.6"/>
    <n v="0.14285714285714285"/>
    <n v="1"/>
    <m/>
    <m/>
    <m/>
    <m/>
    <n v="19.428571428571427"/>
    <n v="1"/>
    <m/>
    <n v="1"/>
    <m/>
    <m/>
    <m/>
    <m/>
    <m/>
    <n v="150"/>
    <n v="150"/>
    <s v="1 PG"/>
  </r>
  <r>
    <n v="1266"/>
    <s v="VIETNAM"/>
    <x v="2"/>
    <x v="1"/>
    <x v="7"/>
    <x v="18"/>
    <x v="7"/>
    <x v="0"/>
    <x v="6"/>
    <x v="128"/>
    <x v="0"/>
    <n v="1000"/>
    <n v="320"/>
    <m/>
    <n v="256"/>
    <n v="96"/>
    <n v="4"/>
    <n v="42"/>
    <n v="63"/>
    <n v="0"/>
    <n v="32.285714285714285"/>
    <n v="0.70186335403726707"/>
    <n v="0.4"/>
    <m/>
    <n v="0.2566964285714286"/>
    <n v="223"/>
    <n v="0.6"/>
    <n v="2.7142857142857144"/>
    <m/>
    <m/>
    <m/>
    <m/>
    <m/>
    <n v="32.285714285714285"/>
    <m/>
    <m/>
    <m/>
    <m/>
    <m/>
    <m/>
    <m/>
    <m/>
    <n v="150"/>
    <n v="150"/>
    <s v="1 PG"/>
  </r>
  <r>
    <n v="1267"/>
    <s v="VIETNAM"/>
    <x v="2"/>
    <x v="1"/>
    <x v="7"/>
    <x v="18"/>
    <x v="7"/>
    <x v="0"/>
    <x v="6"/>
    <x v="129"/>
    <x v="0"/>
    <n v="1000"/>
    <n v="320"/>
    <m/>
    <n v="258"/>
    <n v="96"/>
    <n v="5"/>
    <n v="42"/>
    <n v="63"/>
    <n v="0"/>
    <n v="37"/>
    <n v="0.78723404255319152"/>
    <n v="0.4"/>
    <m/>
    <n v="0.26024363233665559"/>
    <n v="249"/>
    <n v="0.6"/>
    <n v="2.8571428571428572"/>
    <m/>
    <m/>
    <m/>
    <m/>
    <m/>
    <n v="37"/>
    <m/>
    <m/>
    <m/>
    <m/>
    <m/>
    <m/>
    <m/>
    <m/>
    <n v="150"/>
    <n v="150"/>
    <s v="1 PG"/>
  </r>
  <r>
    <n v="1268"/>
    <s v="VIETNAM"/>
    <x v="2"/>
    <x v="1"/>
    <x v="7"/>
    <x v="18"/>
    <x v="7"/>
    <x v="0"/>
    <x v="6"/>
    <x v="85"/>
    <x v="0"/>
    <n v="1000"/>
    <n v="320"/>
    <m/>
    <n v="324"/>
    <n v="96"/>
    <m/>
    <n v="81"/>
    <n v="63"/>
    <n v="0"/>
    <n v="69"/>
    <n v="0.85185185185185186"/>
    <n v="0.4"/>
    <m/>
    <n v="0.35714285714285715"/>
    <n v="384"/>
    <n v="0.65"/>
    <m/>
    <m/>
    <m/>
    <m/>
    <m/>
    <m/>
    <n v="69"/>
    <m/>
    <m/>
    <m/>
    <m/>
    <m/>
    <m/>
    <m/>
    <m/>
    <n v="150"/>
    <n v="150"/>
    <s v="2 PGs"/>
  </r>
  <r>
    <n v="1269"/>
    <s v="VIETNAM"/>
    <x v="2"/>
    <x v="1"/>
    <x v="7"/>
    <x v="18"/>
    <x v="7"/>
    <x v="0"/>
    <x v="6"/>
    <x v="86"/>
    <x v="0"/>
    <n v="1000"/>
    <n v="320"/>
    <m/>
    <n v="360"/>
    <n v="96"/>
    <n v="3"/>
    <n v="68"/>
    <n v="63"/>
    <n v="1.125"/>
    <n v="51.285714285714285"/>
    <n v="0.73817907444668007"/>
    <n v="0.4"/>
    <m/>
    <n v="0.2817460317460318"/>
    <n v="337"/>
    <n v="0.65"/>
    <m/>
    <m/>
    <m/>
    <n v="3"/>
    <m/>
    <m/>
    <n v="50.285714285714285"/>
    <m/>
    <m/>
    <n v="2"/>
    <m/>
    <m/>
    <m/>
    <m/>
    <m/>
    <n v="150"/>
    <n v="150"/>
    <s v="2 PGs"/>
  </r>
  <r>
    <n v="1270"/>
    <s v="VIETNAM"/>
    <x v="2"/>
    <x v="1"/>
    <x v="7"/>
    <x v="18"/>
    <x v="7"/>
    <x v="0"/>
    <x v="6"/>
    <x v="87"/>
    <x v="0"/>
    <n v="1000"/>
    <n v="320"/>
    <m/>
    <n v="372"/>
    <n v="96"/>
    <n v="5"/>
    <n v="64"/>
    <n v="63"/>
    <n v="0"/>
    <n v="68.714285714285708"/>
    <n v="0.99585921325051752"/>
    <n v="0.4"/>
    <m/>
    <n v="0.26497695852534564"/>
    <n v="509"/>
    <n v="0.65"/>
    <n v="2.7142857142857144"/>
    <m/>
    <m/>
    <m/>
    <m/>
    <m/>
    <n v="68.714285714285708"/>
    <m/>
    <m/>
    <m/>
    <m/>
    <m/>
    <m/>
    <m/>
    <m/>
    <n v="150"/>
    <n v="150"/>
    <s v="2 PGs"/>
  </r>
  <r>
    <n v="1271"/>
    <s v="VIETNAM"/>
    <x v="2"/>
    <x v="1"/>
    <x v="7"/>
    <x v="18"/>
    <x v="7"/>
    <x v="0"/>
    <x v="6"/>
    <x v="88"/>
    <x v="0"/>
    <n v="1000"/>
    <n v="320"/>
    <m/>
    <n v="652"/>
    <n v="96"/>
    <n v="9"/>
    <n v="114"/>
    <n v="63"/>
    <n v="0"/>
    <n v="84.571428571428569"/>
    <n v="0.68757259001161442"/>
    <n v="0.4"/>
    <m/>
    <n v="0.26950043821209468"/>
    <n v="616"/>
    <n v="0.7"/>
    <n v="4.4285714285714288"/>
    <m/>
    <m/>
    <m/>
    <m/>
    <m/>
    <n v="84.571428571428569"/>
    <m/>
    <m/>
    <m/>
    <m/>
    <m/>
    <m/>
    <m/>
    <m/>
    <n v="250"/>
    <n v="250"/>
    <s v="2 PGs"/>
  </r>
  <r>
    <n v="1272"/>
    <s v="VIETNAM"/>
    <x v="2"/>
    <x v="1"/>
    <x v="7"/>
    <x v="18"/>
    <x v="7"/>
    <x v="0"/>
    <x v="6"/>
    <x v="89"/>
    <x v="0"/>
    <n v="1000"/>
    <n v="320"/>
    <m/>
    <n v="640"/>
    <n v="96"/>
    <n v="22"/>
    <n v="100"/>
    <n v="63"/>
    <n v="16.25"/>
    <n v="131.26785714285714"/>
    <n v="1.209162763466042"/>
    <n v="0.4"/>
    <m/>
    <n v="0.27232142857142855"/>
    <n v="660"/>
    <n v="0.7"/>
    <n v="34"/>
    <n v="11"/>
    <m/>
    <n v="14"/>
    <m/>
    <m/>
    <n v="116.14285714285714"/>
    <n v="10"/>
    <n v="11"/>
    <n v="17"/>
    <m/>
    <m/>
    <m/>
    <m/>
    <m/>
    <n v="250"/>
    <n v="250"/>
    <s v="2 PGs"/>
  </r>
  <r>
    <n v="1273"/>
    <s v="VIETNAM"/>
    <x v="2"/>
    <x v="1"/>
    <x v="7"/>
    <x v="18"/>
    <x v="7"/>
    <x v="0"/>
    <x v="6"/>
    <x v="90"/>
    <x v="0"/>
    <n v="1000"/>
    <n v="320"/>
    <m/>
    <n v="304"/>
    <n v="96"/>
    <n v="6"/>
    <n v="74"/>
    <n v="63"/>
    <n v="10.5"/>
    <n v="55"/>
    <n v="0.81874999999999998"/>
    <n v="0.4"/>
    <m/>
    <n v="0.37593984962406019"/>
    <n v="401"/>
    <n v="0.6"/>
    <n v="2.5714285714285716"/>
    <n v="6"/>
    <m/>
    <n v="12"/>
    <m/>
    <m/>
    <n v="55"/>
    <m/>
    <m/>
    <m/>
    <m/>
    <m/>
    <m/>
    <m/>
    <m/>
    <n v="150"/>
    <n v="150"/>
    <s v="2 PGs"/>
  </r>
  <r>
    <n v="1274"/>
    <s v="VIETNAM"/>
    <x v="2"/>
    <x v="1"/>
    <x v="7"/>
    <x v="18"/>
    <x v="7"/>
    <x v="0"/>
    <x v="6"/>
    <x v="130"/>
    <x v="0"/>
    <n v="1000"/>
    <n v="320"/>
    <m/>
    <n v="192"/>
    <n v="96"/>
    <n v="4"/>
    <n v="72"/>
    <n v="63"/>
    <n v="1.375"/>
    <n v="53.285714285714285"/>
    <n v="0.71921992481203001"/>
    <n v="0.4"/>
    <m/>
    <n v="0.56547619047619058"/>
    <n v="196"/>
    <n v="0.6"/>
    <n v="0.8571428571428571"/>
    <n v="1"/>
    <m/>
    <n v="1"/>
    <m/>
    <m/>
    <n v="53.285714285714285"/>
    <m/>
    <m/>
    <m/>
    <m/>
    <m/>
    <m/>
    <m/>
    <m/>
    <n v="150"/>
    <n v="150"/>
    <s v="1 PG"/>
  </r>
  <r>
    <n v="1275"/>
    <s v="VIETNAM"/>
    <x v="2"/>
    <x v="1"/>
    <x v="7"/>
    <x v="18"/>
    <x v="7"/>
    <x v="0"/>
    <x v="6"/>
    <x v="91"/>
    <x v="0"/>
    <n v="1000"/>
    <n v="320"/>
    <m/>
    <n v="144"/>
    <n v="96"/>
    <n v="2"/>
    <n v="35"/>
    <n v="63"/>
    <n v="0"/>
    <n v="31.482142857142858"/>
    <n v="0.85086872586872586"/>
    <n v="0.4"/>
    <m/>
    <n v="0.36706349206349209"/>
    <n v="249"/>
    <n v="0.6"/>
    <n v="0.8571428571428571"/>
    <m/>
    <m/>
    <m/>
    <m/>
    <m/>
    <n v="28.857142857142858"/>
    <m/>
    <n v="1"/>
    <m/>
    <n v="3"/>
    <m/>
    <m/>
    <m/>
    <m/>
    <n v="150"/>
    <n v="150"/>
    <s v="1 PG"/>
  </r>
  <r>
    <n v="1276"/>
    <s v="VIETNAM"/>
    <x v="2"/>
    <x v="1"/>
    <x v="7"/>
    <x v="18"/>
    <x v="7"/>
    <x v="0"/>
    <x v="6"/>
    <x v="222"/>
    <x v="0"/>
    <n v="1000"/>
    <n v="320"/>
    <m/>
    <n v="276"/>
    <n v="96"/>
    <n v="10"/>
    <n v="55"/>
    <n v="63"/>
    <n v="2.25"/>
    <n v="57.035714285714285"/>
    <n v="0.91208791208791207"/>
    <n v="0.4"/>
    <m/>
    <n v="0.33643892339544518"/>
    <n v="291"/>
    <n v="0.6"/>
    <n v="4.1428571428571432"/>
    <m/>
    <m/>
    <n v="6"/>
    <m/>
    <m/>
    <n v="54.285714285714285"/>
    <m/>
    <n v="2"/>
    <n v="4"/>
    <m/>
    <m/>
    <m/>
    <m/>
    <m/>
    <n v="150"/>
    <n v="150"/>
    <s v="1 PG"/>
  </r>
  <r>
    <n v="1277"/>
    <s v="VIETNAM"/>
    <x v="2"/>
    <x v="1"/>
    <x v="7"/>
    <x v="18"/>
    <x v="7"/>
    <x v="0"/>
    <x v="6"/>
    <x v="131"/>
    <x v="0"/>
    <n v="1000"/>
    <n v="320"/>
    <m/>
    <n v="384"/>
    <n v="96"/>
    <n v="8"/>
    <n v="46"/>
    <n v="63"/>
    <n v="2.375"/>
    <n v="47.071428571428569"/>
    <n v="0.91567460317460314"/>
    <n v="0.4"/>
    <m/>
    <n v="0.20089285714285718"/>
    <n v="423"/>
    <n v="0.6"/>
    <n v="4.4285714285714288"/>
    <n v="2"/>
    <m/>
    <n v="1"/>
    <m/>
    <m/>
    <n v="46.571428571428569"/>
    <m/>
    <m/>
    <n v="1"/>
    <m/>
    <m/>
    <m/>
    <m/>
    <m/>
    <n v="150"/>
    <n v="150"/>
    <s v="1 PG"/>
  </r>
  <r>
    <n v="1278"/>
    <s v="VIETNAM"/>
    <x v="2"/>
    <x v="1"/>
    <x v="7"/>
    <x v="18"/>
    <x v="7"/>
    <x v="0"/>
    <x v="6"/>
    <x v="92"/>
    <x v="0"/>
    <n v="1000"/>
    <n v="320"/>
    <m/>
    <n v="288"/>
    <n v="96"/>
    <n v="35"/>
    <n v="33"/>
    <n v="63"/>
    <n v="0"/>
    <n v="23.857142857142858"/>
    <n v="0.35084033613445381"/>
    <n v="0.4"/>
    <m/>
    <n v="0.33730158730158732"/>
    <n v="302"/>
    <n v="0.6"/>
    <n v="21.571428571428573"/>
    <m/>
    <m/>
    <m/>
    <m/>
    <m/>
    <n v="23.857142857142858"/>
    <m/>
    <m/>
    <m/>
    <m/>
    <m/>
    <m/>
    <m/>
    <m/>
    <n v="150"/>
    <n v="150"/>
    <s v="1 PG"/>
  </r>
  <r>
    <n v="1279"/>
    <s v="VIETNAM"/>
    <x v="2"/>
    <x v="1"/>
    <x v="7"/>
    <x v="18"/>
    <x v="7"/>
    <x v="0"/>
    <x v="6"/>
    <x v="93"/>
    <x v="0"/>
    <n v="1000"/>
    <n v="320"/>
    <m/>
    <n v="176"/>
    <n v="96"/>
    <n v="10"/>
    <n v="31"/>
    <n v="63"/>
    <n v="3.75"/>
    <n v="24.785714285714285"/>
    <n v="0.69599303135888502"/>
    <n v="0.4"/>
    <m/>
    <n v="0.33279220779220781"/>
    <n v="187"/>
    <n v="0.6"/>
    <n v="2.8571428571428572"/>
    <n v="3"/>
    <m/>
    <n v="2"/>
    <m/>
    <m/>
    <n v="24.285714285714285"/>
    <m/>
    <m/>
    <n v="1"/>
    <m/>
    <m/>
    <m/>
    <m/>
    <m/>
    <n v="150"/>
    <n v="150"/>
    <s v="1 PG"/>
  </r>
  <r>
    <n v="1280"/>
    <s v="VIETNAM"/>
    <x v="2"/>
    <x v="1"/>
    <x v="7"/>
    <x v="18"/>
    <x v="7"/>
    <x v="0"/>
    <x v="6"/>
    <x v="94"/>
    <x v="0"/>
    <n v="1000"/>
    <n v="320"/>
    <m/>
    <n v="176"/>
    <n v="96"/>
    <n v="3"/>
    <n v="27"/>
    <n v="63"/>
    <n v="1"/>
    <n v="23.428571428571427"/>
    <n v="0.81428571428571428"/>
    <n v="0.4"/>
    <m/>
    <n v="0.24350649350649353"/>
    <n v="252"/>
    <n v="0.6"/>
    <n v="1.5714285714285714"/>
    <n v="1"/>
    <m/>
    <m/>
    <m/>
    <m/>
    <n v="23.428571428571427"/>
    <m/>
    <m/>
    <m/>
    <m/>
    <m/>
    <m/>
    <m/>
    <m/>
    <n v="150"/>
    <n v="150"/>
    <s v="1 PG"/>
  </r>
  <r>
    <n v="1281"/>
    <s v="VIETNAM"/>
    <x v="2"/>
    <x v="1"/>
    <x v="7"/>
    <x v="18"/>
    <x v="7"/>
    <x v="0"/>
    <x v="6"/>
    <x v="96"/>
    <x v="0"/>
    <n v="1000"/>
    <n v="320"/>
    <m/>
    <n v="192"/>
    <n v="96"/>
    <n v="2"/>
    <n v="76"/>
    <n v="63"/>
    <n v="0"/>
    <n v="68.982142857142861"/>
    <n v="0.88438644688644696"/>
    <n v="0.4"/>
    <m/>
    <n v="0.5803571428571429"/>
    <n v="267"/>
    <n v="0.6"/>
    <n v="1.2857142857142858"/>
    <m/>
    <m/>
    <m/>
    <m/>
    <m/>
    <n v="66.857142857142861"/>
    <m/>
    <n v="1"/>
    <n v="2"/>
    <n v="1"/>
    <m/>
    <m/>
    <m/>
    <m/>
    <n v="150"/>
    <n v="150"/>
    <s v="1 PG"/>
  </r>
  <r>
    <n v="1282"/>
    <s v="VIETNAM"/>
    <x v="2"/>
    <x v="1"/>
    <x v="7"/>
    <x v="18"/>
    <x v="7"/>
    <x v="0"/>
    <x v="6"/>
    <x v="99"/>
    <x v="0"/>
    <n v="1000"/>
    <n v="320"/>
    <m/>
    <n v="160"/>
    <n v="96"/>
    <m/>
    <n v="52"/>
    <n v="63"/>
    <n v="0"/>
    <n v="34.571428571428569"/>
    <n v="0.6648351648351648"/>
    <n v="0.4"/>
    <m/>
    <n v="0.4642857142857143"/>
    <n v="170"/>
    <n v="0.6"/>
    <m/>
    <m/>
    <m/>
    <m/>
    <m/>
    <m/>
    <n v="34.571428571428569"/>
    <m/>
    <m/>
    <m/>
    <m/>
    <m/>
    <m/>
    <m/>
    <m/>
    <n v="150"/>
    <n v="150"/>
    <s v="1 PG"/>
  </r>
  <r>
    <n v="1283"/>
    <s v="VIETNAM"/>
    <x v="2"/>
    <x v="1"/>
    <x v="7"/>
    <x v="18"/>
    <x v="7"/>
    <x v="0"/>
    <x v="6"/>
    <x v="101"/>
    <x v="0"/>
    <n v="1000"/>
    <n v="320"/>
    <m/>
    <n v="160"/>
    <n v="96"/>
    <n v="4"/>
    <n v="33"/>
    <n v="63"/>
    <n v="0"/>
    <n v="36.285714285714285"/>
    <n v="0.98069498069498062"/>
    <n v="0.4"/>
    <m/>
    <n v="0.33035714285714285"/>
    <n v="262"/>
    <n v="0.6"/>
    <n v="2.5714285714285716"/>
    <m/>
    <m/>
    <m/>
    <m/>
    <m/>
    <n v="36.285714285714285"/>
    <m/>
    <m/>
    <m/>
    <m/>
    <m/>
    <m/>
    <m/>
    <m/>
    <n v="150"/>
    <n v="150"/>
    <s v="1 PG"/>
  </r>
  <r>
    <n v="1284"/>
    <s v="VIETNAM"/>
    <x v="2"/>
    <x v="1"/>
    <x v="7"/>
    <x v="18"/>
    <x v="7"/>
    <x v="0"/>
    <x v="6"/>
    <x v="132"/>
    <x v="0"/>
    <n v="1000"/>
    <n v="320"/>
    <m/>
    <n v="260"/>
    <n v="96"/>
    <n v="8"/>
    <n v="34"/>
    <n v="63"/>
    <n v="1.375"/>
    <n v="28.5"/>
    <n v="0.71130952380952384"/>
    <n v="0.4"/>
    <m/>
    <n v="0.23076923076923078"/>
    <n v="270"/>
    <n v="0.6"/>
    <n v="6.1428571428571432"/>
    <n v="1"/>
    <m/>
    <n v="1"/>
    <m/>
    <m/>
    <n v="28"/>
    <m/>
    <m/>
    <n v="1"/>
    <m/>
    <m/>
    <m/>
    <m/>
    <m/>
    <n v="150"/>
    <n v="150"/>
    <s v="1 PG"/>
  </r>
  <r>
    <n v="1285"/>
    <s v="VIETNAM"/>
    <x v="2"/>
    <x v="1"/>
    <x v="7"/>
    <x v="18"/>
    <x v="7"/>
    <x v="0"/>
    <x v="6"/>
    <x v="134"/>
    <x v="0"/>
    <n v="1000"/>
    <n v="320"/>
    <m/>
    <n v="176"/>
    <n v="96"/>
    <n v="4"/>
    <n v="49"/>
    <n v="63"/>
    <n v="0.375"/>
    <n v="43.321428571428569"/>
    <n v="0.82446091644204844"/>
    <n v="0.4"/>
    <m/>
    <n v="0.43019480519480524"/>
    <n v="328"/>
    <n v="0.6"/>
    <n v="1.7142857142857142"/>
    <m/>
    <m/>
    <n v="1"/>
    <m/>
    <m/>
    <n v="38.571428571428569"/>
    <n v="3"/>
    <m/>
    <n v="8"/>
    <m/>
    <m/>
    <m/>
    <m/>
    <m/>
    <n v="150"/>
    <n v="150"/>
    <s v="1 PG"/>
  </r>
  <r>
    <n v="1286"/>
    <s v="VIETNAM"/>
    <x v="2"/>
    <x v="1"/>
    <x v="7"/>
    <x v="18"/>
    <x v="7"/>
    <x v="0"/>
    <x v="6"/>
    <x v="103"/>
    <x v="0"/>
    <n v="1000"/>
    <n v="320"/>
    <m/>
    <n v="175"/>
    <n v="96"/>
    <n v="5"/>
    <n v="46"/>
    <n v="63"/>
    <n v="1.25"/>
    <n v="30.214285714285715"/>
    <n v="0.61694677871148462"/>
    <n v="0.4"/>
    <m/>
    <n v="0.41632653061224495"/>
    <n v="345"/>
    <n v="0.6"/>
    <n v="2.5714285714285716"/>
    <n v="1"/>
    <n v="1"/>
    <m/>
    <m/>
    <m/>
    <n v="28.714285714285715"/>
    <n v="3"/>
    <n v="2"/>
    <m/>
    <m/>
    <m/>
    <m/>
    <m/>
    <m/>
    <n v="150"/>
    <n v="150"/>
    <s v="1 PG"/>
  </r>
  <r>
    <n v="1287"/>
    <s v="VIETNAM"/>
    <x v="2"/>
    <x v="1"/>
    <x v="7"/>
    <x v="18"/>
    <x v="9"/>
    <x v="1"/>
    <x v="6"/>
    <x v="223"/>
    <x v="2"/>
    <n v="150"/>
    <n v="129.6"/>
    <m/>
    <n v="176"/>
    <n v="23.4"/>
    <m/>
    <n v="13"/>
    <n v="8.4"/>
    <n v="0"/>
    <n v="11.25"/>
    <n v="0.86538461538461542"/>
    <n v="0.4"/>
    <m/>
    <n v="0.10551948051948053"/>
    <n v="151"/>
    <n v="0.5"/>
    <m/>
    <m/>
    <m/>
    <m/>
    <m/>
    <m/>
    <m/>
    <m/>
    <m/>
    <n v="1"/>
    <n v="1"/>
    <n v="10"/>
    <m/>
    <m/>
    <m/>
    <n v="100"/>
    <n v="100"/>
    <s v="1 PG"/>
  </r>
  <r>
    <n v="1288"/>
    <s v="VIETNAM"/>
    <x v="2"/>
    <x v="1"/>
    <x v="7"/>
    <x v="18"/>
    <x v="9"/>
    <x v="1"/>
    <x v="6"/>
    <x v="224"/>
    <x v="2"/>
    <n v="150"/>
    <n v="129.6"/>
    <m/>
    <n v="96"/>
    <n v="23.4"/>
    <n v="1"/>
    <n v="8"/>
    <n v="8.4"/>
    <n v="0"/>
    <n v="5.2857142857142856"/>
    <n v="0.58730158730158732"/>
    <n v="0.4"/>
    <m/>
    <n v="0.13392857142857145"/>
    <n v="96"/>
    <n v="0.5"/>
    <n v="1.4285714285714286"/>
    <m/>
    <m/>
    <m/>
    <m/>
    <m/>
    <n v="5.2857142857142856"/>
    <m/>
    <m/>
    <m/>
    <m/>
    <m/>
    <m/>
    <m/>
    <m/>
    <n v="100"/>
    <n v="100"/>
    <s v="1 PG"/>
  </r>
  <r>
    <n v="1289"/>
    <s v="VIETNAM"/>
    <x v="2"/>
    <x v="1"/>
    <x v="7"/>
    <x v="18"/>
    <x v="9"/>
    <x v="1"/>
    <x v="6"/>
    <x v="225"/>
    <x v="2"/>
    <n v="150"/>
    <n v="129.6"/>
    <m/>
    <n v="176"/>
    <n v="23.4"/>
    <n v="19"/>
    <n v="30"/>
    <n v="8.4"/>
    <n v="2.25"/>
    <n v="23.75"/>
    <n v="0.53061224489795922"/>
    <n v="0.4"/>
    <m/>
    <n v="0.39772727272727276"/>
    <n v="235"/>
    <n v="0.5"/>
    <n v="8.7142857142857135"/>
    <m/>
    <m/>
    <n v="6"/>
    <m/>
    <m/>
    <n v="18"/>
    <n v="3"/>
    <m/>
    <n v="10"/>
    <m/>
    <m/>
    <m/>
    <m/>
    <m/>
    <n v="100"/>
    <n v="100"/>
    <s v="1 PG"/>
  </r>
  <r>
    <n v="1290"/>
    <s v="VIETNAM"/>
    <x v="2"/>
    <x v="1"/>
    <x v="7"/>
    <x v="18"/>
    <x v="9"/>
    <x v="1"/>
    <x v="6"/>
    <x v="226"/>
    <x v="2"/>
    <n v="150"/>
    <n v="129.6"/>
    <m/>
    <n v="176"/>
    <n v="23.4"/>
    <m/>
    <n v="19"/>
    <n v="8.4"/>
    <n v="0"/>
    <n v="10.178571428571429"/>
    <n v="0.5357142857142857"/>
    <n v="0.4"/>
    <m/>
    <n v="0.15422077922077923"/>
    <n v="171"/>
    <n v="0.5"/>
    <m/>
    <m/>
    <m/>
    <m/>
    <m/>
    <m/>
    <n v="8.4285714285714288"/>
    <n v="1"/>
    <m/>
    <n v="3"/>
    <m/>
    <m/>
    <m/>
    <m/>
    <m/>
    <n v="100"/>
    <n v="100"/>
    <s v="1 PG"/>
  </r>
  <r>
    <n v="1291"/>
    <s v="VIETNAM"/>
    <x v="2"/>
    <x v="1"/>
    <x v="7"/>
    <x v="18"/>
    <x v="9"/>
    <x v="1"/>
    <x v="6"/>
    <x v="227"/>
    <x v="2"/>
    <n v="150"/>
    <n v="129.6"/>
    <m/>
    <n v="176"/>
    <n v="23.4"/>
    <n v="17"/>
    <n v="20"/>
    <n v="8.4"/>
    <n v="2.125"/>
    <n v="16.821428571428569"/>
    <n v="0.51206563706563701"/>
    <n v="0.4"/>
    <m/>
    <n v="0.30032467532467533"/>
    <n v="178"/>
    <n v="0.5"/>
    <n v="6.5714285714285712"/>
    <m/>
    <m/>
    <n v="3"/>
    <n v="2"/>
    <m/>
    <n v="14.571428571428571"/>
    <m/>
    <m/>
    <n v="3"/>
    <n v="1"/>
    <m/>
    <m/>
    <m/>
    <m/>
    <n v="100"/>
    <n v="100"/>
    <s v="1 PG"/>
  </r>
  <r>
    <n v="1292"/>
    <s v="VIETNAM"/>
    <x v="2"/>
    <x v="1"/>
    <x v="7"/>
    <x v="18"/>
    <x v="9"/>
    <x v="1"/>
    <x v="6"/>
    <x v="228"/>
    <x v="2"/>
    <n v="150"/>
    <n v="129.6"/>
    <m/>
    <n v="144"/>
    <n v="23.4"/>
    <n v="1"/>
    <n v="9"/>
    <n v="8.4"/>
    <n v="0.5"/>
    <n v="8.5"/>
    <n v="0.9"/>
    <n v="0.4"/>
    <m/>
    <n v="9.9206349206349215E-2"/>
    <n v="150"/>
    <n v="0.5"/>
    <m/>
    <m/>
    <m/>
    <m/>
    <n v="1"/>
    <m/>
    <m/>
    <m/>
    <m/>
    <m/>
    <n v="10"/>
    <n v="1"/>
    <m/>
    <m/>
    <m/>
    <n v="100"/>
    <n v="100"/>
    <s v="1 PG"/>
  </r>
  <r>
    <n v="1293"/>
    <s v="VIETNAM"/>
    <x v="2"/>
    <x v="1"/>
    <x v="7"/>
    <x v="18"/>
    <x v="9"/>
    <x v="1"/>
    <x v="6"/>
    <x v="229"/>
    <x v="2"/>
    <n v="150"/>
    <n v="129.6"/>
    <m/>
    <n v="160"/>
    <n v="23.4"/>
    <m/>
    <n v="22"/>
    <n v="8.4"/>
    <n v="0"/>
    <n v="7.4285714285714288"/>
    <n v="0.33766233766233766"/>
    <n v="0.4"/>
    <m/>
    <n v="0.19642857142857142"/>
    <n v="153"/>
    <n v="0.5"/>
    <m/>
    <m/>
    <m/>
    <m/>
    <m/>
    <m/>
    <n v="7.4285714285714288"/>
    <m/>
    <m/>
    <m/>
    <m/>
    <m/>
    <m/>
    <m/>
    <m/>
    <n v="100"/>
    <n v="100"/>
    <s v="1 PG"/>
  </r>
  <r>
    <n v="1294"/>
    <s v="VIETNAM"/>
    <x v="2"/>
    <x v="1"/>
    <x v="7"/>
    <x v="18"/>
    <x v="0"/>
    <x v="0"/>
    <x v="10"/>
    <x v="71"/>
    <x v="0"/>
    <n v="1200"/>
    <n v="384"/>
    <m/>
    <n v="366"/>
    <n v="115.19999999999999"/>
    <n v="17"/>
    <n v="42"/>
    <n v="75.599999999999994"/>
    <n v="0"/>
    <n v="23.428571428571427"/>
    <n v="0.39709443099273606"/>
    <n v="0.4"/>
    <m/>
    <n v="0.2302888368462139"/>
    <n v="358"/>
    <n v="0.6"/>
    <n v="8.5714285714285712"/>
    <m/>
    <m/>
    <m/>
    <m/>
    <m/>
    <n v="17.428571428571427"/>
    <n v="2"/>
    <m/>
    <n v="5"/>
    <n v="4"/>
    <m/>
    <m/>
    <m/>
    <m/>
    <n v="150"/>
    <n v="150"/>
    <s v="1 PG"/>
  </r>
  <r>
    <n v="1295"/>
    <s v="VIETNAM"/>
    <x v="2"/>
    <x v="1"/>
    <x v="7"/>
    <x v="18"/>
    <x v="6"/>
    <x v="1"/>
    <x v="10"/>
    <x v="146"/>
    <x v="1"/>
    <n v="1200"/>
    <n v="400"/>
    <m/>
    <n v="436"/>
    <n v="72"/>
    <n v="5"/>
    <n v="21"/>
    <n v="26.4"/>
    <n v="2.625"/>
    <n v="11.75"/>
    <n v="0.55288461538461542"/>
    <n v="0.24"/>
    <m/>
    <n v="8.5190039318479682E-2"/>
    <n v="440"/>
    <n v="0.6"/>
    <m/>
    <m/>
    <m/>
    <n v="7"/>
    <m/>
    <m/>
    <m/>
    <n v="6"/>
    <m/>
    <n v="10"/>
    <n v="7"/>
    <m/>
    <m/>
    <m/>
    <m/>
    <n v="150"/>
    <n v="150"/>
    <s v="1 PG"/>
  </r>
  <r>
    <n v="1296"/>
    <s v="VIETNAM"/>
    <x v="2"/>
    <x v="1"/>
    <x v="7"/>
    <x v="18"/>
    <x v="6"/>
    <x v="1"/>
    <x v="22"/>
    <x v="145"/>
    <x v="1"/>
    <n v="1200"/>
    <n v="400"/>
    <m/>
    <n v="360"/>
    <n v="72"/>
    <n v="3"/>
    <n v="5"/>
    <n v="26.4"/>
    <n v="0"/>
    <n v="3.4285714285714284"/>
    <n v="0.42857142857142855"/>
    <n v="0.24"/>
    <m/>
    <n v="3.1746031746031751E-2"/>
    <n v="364"/>
    <n v="0.6"/>
    <n v="1.7142857142857142"/>
    <m/>
    <m/>
    <m/>
    <m/>
    <m/>
    <n v="3.4285714285714284"/>
    <m/>
    <m/>
    <m/>
    <m/>
    <m/>
    <m/>
    <m/>
    <m/>
    <n v="150"/>
    <n v="150"/>
    <s v="1 PG"/>
  </r>
  <r>
    <n v="1297"/>
    <s v="VIETNAM"/>
    <x v="2"/>
    <x v="1"/>
    <x v="7"/>
    <x v="18"/>
    <x v="0"/>
    <x v="0"/>
    <x v="9"/>
    <x v="70"/>
    <x v="0"/>
    <n v="1200"/>
    <n v="384"/>
    <m/>
    <n v="360"/>
    <n v="115.19999999999999"/>
    <n v="6"/>
    <n v="29"/>
    <n v="75.599999999999994"/>
    <n v="0"/>
    <n v="35"/>
    <n v="1"/>
    <n v="0.4"/>
    <m/>
    <n v="0.1388888888888889"/>
    <n v="355"/>
    <n v="0.55000000000000004"/>
    <n v="4.7142857142857144"/>
    <m/>
    <m/>
    <m/>
    <m/>
    <m/>
    <n v="35"/>
    <m/>
    <m/>
    <m/>
    <m/>
    <m/>
    <m/>
    <m/>
    <m/>
    <n v="150"/>
    <n v="150"/>
    <s v="1 PG"/>
  </r>
  <r>
    <n v="1298"/>
    <s v="VIETNAM"/>
    <x v="2"/>
    <x v="1"/>
    <x v="7"/>
    <x v="18"/>
    <x v="4"/>
    <x v="0"/>
    <x v="9"/>
    <x v="124"/>
    <x v="0"/>
    <n v="1000"/>
    <n v="320"/>
    <m/>
    <n v="160"/>
    <n v="96"/>
    <n v="21"/>
    <n v="67"/>
    <n v="63"/>
    <n v="1"/>
    <n v="42.357142857142854"/>
    <n v="0.49269480519480519"/>
    <n v="0.4"/>
    <m/>
    <n v="0.7857142857142857"/>
    <n v="186"/>
    <n v="0.6"/>
    <n v="9.4285714285714288"/>
    <m/>
    <n v="1"/>
    <n v="2"/>
    <m/>
    <m/>
    <n v="40.857142857142854"/>
    <n v="2"/>
    <m/>
    <n v="2"/>
    <m/>
    <m/>
    <m/>
    <m/>
    <m/>
    <n v="150"/>
    <n v="150"/>
    <s v="1 PG"/>
  </r>
  <r>
    <n v="1299"/>
    <s v="VIETNAM"/>
    <x v="2"/>
    <x v="1"/>
    <x v="7"/>
    <x v="18"/>
    <x v="7"/>
    <x v="0"/>
    <x v="9"/>
    <x v="104"/>
    <x v="0"/>
    <n v="1000"/>
    <n v="320"/>
    <m/>
    <n v="344"/>
    <n v="96"/>
    <n v="19"/>
    <n v="44"/>
    <n v="63"/>
    <n v="5"/>
    <n v="41.714285714285715"/>
    <n v="0.74149659863945583"/>
    <n v="0.4"/>
    <m/>
    <n v="0.26162790697674421"/>
    <n v="339"/>
    <n v="0.6"/>
    <n v="9.2857142857142865"/>
    <n v="5"/>
    <m/>
    <m/>
    <m/>
    <m/>
    <n v="38.714285714285715"/>
    <n v="4"/>
    <m/>
    <n v="4"/>
    <m/>
    <m/>
    <m/>
    <m/>
    <m/>
    <n v="150"/>
    <n v="150"/>
    <s v="1 PG"/>
  </r>
  <r>
    <n v="1300"/>
    <s v="VIETNAM"/>
    <x v="2"/>
    <x v="1"/>
    <x v="7"/>
    <x v="18"/>
    <x v="7"/>
    <x v="0"/>
    <x v="9"/>
    <x v="105"/>
    <x v="0"/>
    <n v="1000"/>
    <n v="320"/>
    <m/>
    <n v="360"/>
    <n v="96"/>
    <n v="10"/>
    <n v="55"/>
    <n v="63"/>
    <n v="5.875"/>
    <n v="42.035714285714285"/>
    <n v="0.73708791208791202"/>
    <n v="0.4"/>
    <m/>
    <n v="0.25793650793650796"/>
    <n v="384"/>
    <n v="0.6"/>
    <n v="3.4285714285714284"/>
    <n v="4"/>
    <m/>
    <n v="5"/>
    <m/>
    <m/>
    <n v="41.285714285714285"/>
    <n v="1"/>
    <m/>
    <n v="1"/>
    <m/>
    <m/>
    <m/>
    <m/>
    <m/>
    <n v="150"/>
    <n v="150"/>
    <s v="1 PG"/>
  </r>
  <r>
    <n v="1301"/>
    <s v="VIETNAM"/>
    <x v="0"/>
    <x v="1"/>
    <x v="7"/>
    <x v="19"/>
    <x v="3"/>
    <x v="0"/>
    <x v="0"/>
    <x v="10"/>
    <x v="1"/>
    <n v="2700"/>
    <n v="648"/>
    <m/>
    <n v="946"/>
    <n v="194.4"/>
    <n v="46"/>
    <n v="122"/>
    <n v="128.4"/>
    <n v="34.083333333333336"/>
    <n v="93.416666666666671"/>
    <n v="0.7589285714285714"/>
    <n v="0.4"/>
    <m/>
    <n v="0.25369978858350956"/>
    <n v="1245"/>
    <n v="0.8"/>
    <n v="31.333333333333336"/>
    <n v="3"/>
    <m/>
    <n v="4"/>
    <m/>
    <m/>
    <n v="74.166666666666671"/>
    <n v="1"/>
    <m/>
    <n v="38"/>
    <m/>
    <m/>
    <m/>
    <m/>
    <m/>
    <n v="200"/>
    <n v="200"/>
    <s v="2 PGs"/>
  </r>
  <r>
    <n v="1302"/>
    <s v="VIETNAM"/>
    <x v="0"/>
    <x v="1"/>
    <x v="7"/>
    <x v="19"/>
    <x v="3"/>
    <x v="0"/>
    <x v="0"/>
    <x v="32"/>
    <x v="1"/>
    <n v="2700"/>
    <n v="648"/>
    <m/>
    <n v="614"/>
    <n v="194.4"/>
    <n v="80"/>
    <n v="143"/>
    <n v="128.4"/>
    <n v="59.166666666666664"/>
    <n v="116.08333333333334"/>
    <n v="0.7858744394618834"/>
    <n v="0.4"/>
    <m/>
    <n v="0.51884597487203354"/>
    <n v="718"/>
    <n v="0.8"/>
    <n v="42.166666666666664"/>
    <n v="22"/>
    <m/>
    <n v="23"/>
    <m/>
    <m/>
    <n v="93.333333333333343"/>
    <n v="19"/>
    <m/>
    <n v="36"/>
    <m/>
    <m/>
    <m/>
    <m/>
    <m/>
    <n v="200"/>
    <n v="200"/>
    <s v="2 PGs"/>
  </r>
  <r>
    <n v="1303"/>
    <s v="VIETNAM"/>
    <x v="0"/>
    <x v="1"/>
    <x v="7"/>
    <x v="19"/>
    <x v="3"/>
    <x v="0"/>
    <x v="1"/>
    <x v="11"/>
    <x v="1"/>
    <n v="2700"/>
    <n v="648"/>
    <m/>
    <n v="704"/>
    <n v="194.4"/>
    <n v="74"/>
    <n v="221"/>
    <n v="128.4"/>
    <n v="42.666666666666671"/>
    <n v="151.25"/>
    <n v="0.65734463276836164"/>
    <n v="0.4"/>
    <m/>
    <n v="0.59862012987012991"/>
    <n v="805"/>
    <n v="0.75"/>
    <n v="30.666666666666668"/>
    <n v="8"/>
    <m/>
    <n v="20"/>
    <m/>
    <m/>
    <n v="120"/>
    <n v="11"/>
    <m/>
    <n v="57"/>
    <m/>
    <m/>
    <m/>
    <m/>
    <m/>
    <n v="200"/>
    <n v="200"/>
    <s v="2 PGs"/>
  </r>
  <r>
    <n v="1304"/>
    <s v="VIETNAM"/>
    <x v="0"/>
    <x v="1"/>
    <x v="7"/>
    <x v="19"/>
    <x v="8"/>
    <x v="0"/>
    <x v="0"/>
    <x v="135"/>
    <x v="1"/>
    <n v="1800"/>
    <n v="576"/>
    <m/>
    <n v="488"/>
    <n v="172.79999999999998"/>
    <n v="12"/>
    <n v="46"/>
    <n v="76.2"/>
    <n v="8"/>
    <n v="26.833333333333332"/>
    <n v="0.60057471264367812"/>
    <n v="0.4"/>
    <m/>
    <n v="0.16978922716627637"/>
    <n v="189"/>
    <n v="0.75"/>
    <n v="6"/>
    <m/>
    <m/>
    <n v="4"/>
    <m/>
    <m/>
    <n v="18.333333333333332"/>
    <m/>
    <m/>
    <n v="3"/>
    <m/>
    <n v="7"/>
    <m/>
    <m/>
    <m/>
    <n v="150"/>
    <n v="150"/>
    <s v="2 PGs"/>
  </r>
  <r>
    <n v="1305"/>
    <s v="VIETNAM"/>
    <x v="0"/>
    <x v="1"/>
    <x v="7"/>
    <x v="19"/>
    <x v="0"/>
    <x v="0"/>
    <x v="0"/>
    <x v="0"/>
    <x v="0"/>
    <n v="1200"/>
    <n v="384"/>
    <m/>
    <n v="448"/>
    <n v="115.19999999999999"/>
    <n v="33"/>
    <n v="79"/>
    <n v="76.2"/>
    <n v="19.75"/>
    <n v="45.333333333333329"/>
    <n v="0.58110119047619047"/>
    <n v="0.4"/>
    <m/>
    <n v="0.35714285714285721"/>
    <n v="1033"/>
    <n v="0.65"/>
    <n v="16.5"/>
    <n v="1"/>
    <m/>
    <n v="6"/>
    <m/>
    <m/>
    <n v="40.333333333333329"/>
    <n v="10"/>
    <m/>
    <n v="5"/>
    <m/>
    <m/>
    <m/>
    <m/>
    <m/>
    <n v="100"/>
    <n v="100"/>
    <s v="2 PGs"/>
  </r>
  <r>
    <n v="1306"/>
    <s v="VIETNAM"/>
    <x v="0"/>
    <x v="1"/>
    <x v="7"/>
    <x v="19"/>
    <x v="0"/>
    <x v="0"/>
    <x v="0"/>
    <x v="1"/>
    <x v="0"/>
    <n v="1200"/>
    <n v="384"/>
    <m/>
    <n v="400"/>
    <n v="115.19999999999999"/>
    <n v="50"/>
    <n v="75"/>
    <n v="76.2"/>
    <n v="33"/>
    <n v="46.166666666666664"/>
    <n v="0.6333333333333333"/>
    <n v="0.4"/>
    <m/>
    <n v="0.44642857142857145"/>
    <n v="609"/>
    <n v="0.7"/>
    <n v="30"/>
    <m/>
    <m/>
    <n v="6"/>
    <m/>
    <m/>
    <n v="42.166666666666664"/>
    <m/>
    <m/>
    <n v="8"/>
    <m/>
    <m/>
    <m/>
    <m/>
    <m/>
    <n v="100"/>
    <n v="100"/>
    <s v="2 PGs"/>
  </r>
  <r>
    <n v="1307"/>
    <s v="VIETNAM"/>
    <x v="0"/>
    <x v="1"/>
    <x v="7"/>
    <x v="19"/>
    <x v="0"/>
    <x v="0"/>
    <x v="0"/>
    <x v="12"/>
    <x v="0"/>
    <n v="1200"/>
    <n v="384"/>
    <m/>
    <n v="320"/>
    <n v="115.19999999999999"/>
    <n v="17"/>
    <n v="29"/>
    <n v="76.2"/>
    <n v="12.25"/>
    <n v="17.5"/>
    <n v="0.64673913043478259"/>
    <n v="0.4"/>
    <m/>
    <n v="0.20535714285714285"/>
    <n v="408"/>
    <n v="0.75"/>
    <n v="10.5"/>
    <n v="3"/>
    <m/>
    <n v="2"/>
    <m/>
    <m/>
    <n v="12.5"/>
    <n v="12"/>
    <m/>
    <n v="4"/>
    <m/>
    <m/>
    <m/>
    <m/>
    <m/>
    <n v="100"/>
    <n v="100"/>
    <s v="1 PG"/>
  </r>
  <r>
    <n v="1308"/>
    <s v="VIETNAM"/>
    <x v="0"/>
    <x v="1"/>
    <x v="7"/>
    <x v="19"/>
    <x v="0"/>
    <x v="0"/>
    <x v="0"/>
    <x v="13"/>
    <x v="0"/>
    <n v="1200"/>
    <n v="384"/>
    <m/>
    <n v="464"/>
    <n v="115.19999999999999"/>
    <n v="11"/>
    <n v="66"/>
    <n v="76.2"/>
    <n v="8.3333333333333339"/>
    <n v="47.75"/>
    <n v="0.72835497835497842"/>
    <n v="0.4"/>
    <m/>
    <n v="0.23706896551724141"/>
    <n v="990"/>
    <n v="0.7"/>
    <n v="8.3333333333333339"/>
    <m/>
    <m/>
    <m/>
    <m/>
    <m/>
    <n v="35.5"/>
    <n v="7"/>
    <m/>
    <n v="21"/>
    <m/>
    <m/>
    <m/>
    <m/>
    <m/>
    <n v="100"/>
    <n v="100"/>
    <s v="2 PGs"/>
  </r>
  <r>
    <n v="1309"/>
    <s v="VIETNAM"/>
    <x v="0"/>
    <x v="1"/>
    <x v="7"/>
    <x v="19"/>
    <x v="0"/>
    <x v="0"/>
    <x v="0"/>
    <x v="2"/>
    <x v="0"/>
    <n v="1200"/>
    <n v="384"/>
    <m/>
    <n v="272"/>
    <n v="115.19999999999999"/>
    <n v="37"/>
    <n v="51"/>
    <n v="76.2"/>
    <n v="21.208333333333336"/>
    <n v="26.583333333333332"/>
    <n v="0.54308712121212122"/>
    <n v="0.4"/>
    <m/>
    <n v="0.46218487394957991"/>
    <n v="296"/>
    <n v="0.7"/>
    <n v="17.333333333333336"/>
    <m/>
    <n v="1"/>
    <n v="7"/>
    <m/>
    <m/>
    <n v="23.833333333333332"/>
    <n v="1"/>
    <m/>
    <n v="5"/>
    <m/>
    <m/>
    <m/>
    <m/>
    <m/>
    <n v="100"/>
    <n v="100"/>
    <s v="2 PGs"/>
  </r>
  <r>
    <n v="1310"/>
    <s v="VIETNAM"/>
    <x v="0"/>
    <x v="1"/>
    <x v="7"/>
    <x v="19"/>
    <x v="0"/>
    <x v="0"/>
    <x v="0"/>
    <x v="14"/>
    <x v="0"/>
    <n v="1200"/>
    <n v="384"/>
    <m/>
    <n v="448"/>
    <n v="115.19999999999999"/>
    <n v="43"/>
    <n v="78"/>
    <n v="76.2"/>
    <n v="25.916666666666668"/>
    <n v="38.75"/>
    <n v="0.53443526170798905"/>
    <n v="0.4"/>
    <m/>
    <n v="0.38584183673469391"/>
    <n v="448"/>
    <n v="0.7"/>
    <n v="21.166666666666668"/>
    <n v="7"/>
    <m/>
    <n v="6"/>
    <m/>
    <m/>
    <n v="30"/>
    <n v="7"/>
    <m/>
    <n v="14"/>
    <m/>
    <m/>
    <m/>
    <m/>
    <m/>
    <n v="100"/>
    <n v="100"/>
    <s v="2 PGs"/>
  </r>
  <r>
    <n v="1311"/>
    <s v="VIETNAM"/>
    <x v="0"/>
    <x v="1"/>
    <x v="7"/>
    <x v="19"/>
    <x v="0"/>
    <x v="0"/>
    <x v="0"/>
    <x v="15"/>
    <x v="0"/>
    <n v="1200"/>
    <n v="384"/>
    <m/>
    <n v="304"/>
    <n v="115.19999999999999"/>
    <n v="77"/>
    <n v="57"/>
    <n v="76.2"/>
    <n v="37.666666666666664"/>
    <n v="27.833333333333332"/>
    <n v="0.48880597014925375"/>
    <n v="0.4"/>
    <m/>
    <n v="0.62969924812030076"/>
    <n v="336"/>
    <n v="0.75"/>
    <n v="26.666666666666664"/>
    <m/>
    <m/>
    <n v="22"/>
    <m/>
    <m/>
    <n v="21.833333333333332"/>
    <m/>
    <m/>
    <n v="12"/>
    <m/>
    <m/>
    <m/>
    <m/>
    <m/>
    <n v="100"/>
    <n v="100"/>
    <s v="1 PG"/>
  </r>
  <r>
    <n v="1312"/>
    <s v="VIETNAM"/>
    <x v="0"/>
    <x v="1"/>
    <x v="7"/>
    <x v="19"/>
    <x v="0"/>
    <x v="0"/>
    <x v="0"/>
    <x v="16"/>
    <x v="0"/>
    <n v="1200"/>
    <n v="384"/>
    <m/>
    <n v="274"/>
    <n v="115.19999999999999"/>
    <n v="22"/>
    <n v="51"/>
    <n v="76.2"/>
    <n v="13.75"/>
    <n v="24.75"/>
    <n v="0.5273972602739726"/>
    <n v="0.4"/>
    <m/>
    <n v="0.38060479666319086"/>
    <n v="244"/>
    <n v="0.7"/>
    <n v="9"/>
    <n v="5"/>
    <m/>
    <n v="7"/>
    <m/>
    <m/>
    <n v="19"/>
    <n v="7"/>
    <m/>
    <n v="8"/>
    <m/>
    <m/>
    <m/>
    <m/>
    <m/>
    <n v="100"/>
    <n v="100"/>
    <s v="1 PG"/>
  </r>
  <r>
    <n v="1313"/>
    <s v="VIETNAM"/>
    <x v="0"/>
    <x v="1"/>
    <x v="7"/>
    <x v="19"/>
    <x v="0"/>
    <x v="0"/>
    <x v="0"/>
    <x v="3"/>
    <x v="0"/>
    <n v="1200"/>
    <n v="384"/>
    <m/>
    <n v="254"/>
    <n v="115.19999999999999"/>
    <n v="18"/>
    <n v="25"/>
    <n v="76.2"/>
    <n v="12.75"/>
    <n v="13.916666666666668"/>
    <n v="0.62015503875968991"/>
    <n v="0.4"/>
    <m/>
    <n v="0.24184476940382454"/>
    <n v="360"/>
    <n v="0.75"/>
    <n v="8"/>
    <n v="4"/>
    <m/>
    <n v="6"/>
    <n v="1"/>
    <m/>
    <n v="9.6666666666666679"/>
    <n v="3"/>
    <m/>
    <n v="7"/>
    <m/>
    <m/>
    <m/>
    <m/>
    <m/>
    <n v="100"/>
    <n v="100"/>
    <s v="1 PG"/>
  </r>
  <r>
    <n v="1314"/>
    <s v="VIETNAM"/>
    <x v="0"/>
    <x v="1"/>
    <x v="7"/>
    <x v="19"/>
    <x v="4"/>
    <x v="0"/>
    <x v="0"/>
    <x v="33"/>
    <x v="0"/>
    <n v="1000"/>
    <n v="320"/>
    <m/>
    <n v="288"/>
    <n v="96"/>
    <n v="5"/>
    <n v="11"/>
    <n v="76.2"/>
    <n v="7"/>
    <n v="9.3333333333333339"/>
    <n v="1.0208333333333335"/>
    <n v="0.4"/>
    <m/>
    <n v="7.9365079365079361E-2"/>
    <n v="223"/>
    <n v="0.6"/>
    <n v="7"/>
    <m/>
    <m/>
    <m/>
    <m/>
    <m/>
    <n v="9.3333333333333339"/>
    <m/>
    <m/>
    <m/>
    <m/>
    <m/>
    <m/>
    <m/>
    <m/>
    <n v="100"/>
    <n v="100"/>
    <s v="1 PG"/>
  </r>
  <r>
    <n v="1315"/>
    <s v="VIETNAM"/>
    <x v="0"/>
    <x v="1"/>
    <x v="7"/>
    <x v="19"/>
    <x v="4"/>
    <x v="0"/>
    <x v="0"/>
    <x v="34"/>
    <x v="0"/>
    <n v="1000"/>
    <n v="320"/>
    <m/>
    <n v="432"/>
    <n v="96"/>
    <m/>
    <n v="40"/>
    <n v="63.599999999999994"/>
    <n v="0"/>
    <n v="19.333333333333332"/>
    <n v="0.48333333333333328"/>
    <n v="0.4"/>
    <m/>
    <n v="0.1322751322751323"/>
    <n v="386"/>
    <n v="0.65"/>
    <m/>
    <m/>
    <m/>
    <m/>
    <m/>
    <m/>
    <n v="19.333333333333332"/>
    <m/>
    <m/>
    <m/>
    <m/>
    <m/>
    <m/>
    <m/>
    <m/>
    <n v="100"/>
    <n v="100"/>
    <s v="1 PG"/>
  </r>
  <r>
    <n v="1316"/>
    <s v="VIETNAM"/>
    <x v="0"/>
    <x v="1"/>
    <x v="7"/>
    <x v="19"/>
    <x v="4"/>
    <x v="0"/>
    <x v="0"/>
    <x v="35"/>
    <x v="0"/>
    <n v="1000"/>
    <n v="320"/>
    <m/>
    <n v="336"/>
    <n v="96"/>
    <m/>
    <n v="37"/>
    <n v="63.599999999999994"/>
    <n v="0"/>
    <n v="23"/>
    <n v="0.6216216216216216"/>
    <n v="0.4"/>
    <m/>
    <n v="0.15731292517006804"/>
    <n v="367"/>
    <n v="0.65"/>
    <m/>
    <m/>
    <m/>
    <m/>
    <m/>
    <m/>
    <n v="19.5"/>
    <m/>
    <m/>
    <n v="7"/>
    <m/>
    <m/>
    <m/>
    <m/>
    <m/>
    <n v="100"/>
    <n v="100"/>
    <s v="1 PG"/>
  </r>
  <r>
    <n v="1317"/>
    <s v="VIETNAM"/>
    <x v="0"/>
    <x v="1"/>
    <x v="7"/>
    <x v="19"/>
    <x v="4"/>
    <x v="0"/>
    <x v="0"/>
    <x v="36"/>
    <x v="0"/>
    <n v="1000"/>
    <n v="320"/>
    <m/>
    <n v="352"/>
    <n v="96"/>
    <n v="9"/>
    <n v="56"/>
    <n v="63.599999999999994"/>
    <n v="10.833333333333332"/>
    <n v="42.666666666666671"/>
    <n v="0.82307692307692304"/>
    <n v="0.4"/>
    <m/>
    <n v="0.26379870129870131"/>
    <n v="400"/>
    <n v="0.7"/>
    <n v="9.8333333333333321"/>
    <m/>
    <m/>
    <n v="2"/>
    <m/>
    <m/>
    <n v="40.166666666666671"/>
    <m/>
    <m/>
    <n v="5"/>
    <m/>
    <m/>
    <m/>
    <m/>
    <m/>
    <n v="100"/>
    <n v="100"/>
    <s v="1 PG"/>
  </r>
  <r>
    <n v="1318"/>
    <s v="VIETNAM"/>
    <x v="0"/>
    <x v="1"/>
    <x v="7"/>
    <x v="19"/>
    <x v="4"/>
    <x v="0"/>
    <x v="0"/>
    <x v="37"/>
    <x v="0"/>
    <n v="1000"/>
    <n v="320"/>
    <m/>
    <n v="232"/>
    <n v="96"/>
    <n v="12"/>
    <n v="9"/>
    <n v="63.599999999999994"/>
    <n v="5.333333333333333"/>
    <n v="5"/>
    <n v="0.49206349206349198"/>
    <n v="0.4"/>
    <m/>
    <n v="0.12931034482758622"/>
    <n v="221"/>
    <n v="0.65"/>
    <n v="5.333333333333333"/>
    <m/>
    <m/>
    <m/>
    <m/>
    <m/>
    <n v="5"/>
    <m/>
    <m/>
    <m/>
    <m/>
    <m/>
    <m/>
    <m/>
    <m/>
    <n v="100"/>
    <n v="100"/>
    <s v="1 PG"/>
  </r>
  <r>
    <n v="1319"/>
    <s v="VIETNAM"/>
    <x v="0"/>
    <x v="1"/>
    <x v="7"/>
    <x v="19"/>
    <x v="4"/>
    <x v="0"/>
    <x v="0"/>
    <x v="38"/>
    <x v="0"/>
    <n v="1000"/>
    <n v="320"/>
    <m/>
    <n v="288"/>
    <n v="96"/>
    <n v="16"/>
    <n v="21"/>
    <n v="63.599999999999994"/>
    <n v="8"/>
    <n v="13.125"/>
    <n v="0.57094594594594594"/>
    <n v="0.4"/>
    <m/>
    <n v="0.18353174603174605"/>
    <n v="210"/>
    <n v="0.65"/>
    <n v="5"/>
    <m/>
    <m/>
    <n v="6"/>
    <m/>
    <m/>
    <n v="12"/>
    <m/>
    <n v="3"/>
    <m/>
    <m/>
    <m/>
    <m/>
    <m/>
    <m/>
    <n v="100"/>
    <n v="100"/>
    <s v="1 PG"/>
  </r>
  <r>
    <n v="1320"/>
    <s v="VIETNAM"/>
    <x v="0"/>
    <x v="1"/>
    <x v="7"/>
    <x v="19"/>
    <x v="4"/>
    <x v="0"/>
    <x v="0"/>
    <x v="106"/>
    <x v="0"/>
    <n v="1000"/>
    <n v="320"/>
    <m/>
    <n v="292"/>
    <n v="96"/>
    <n v="5"/>
    <n v="26"/>
    <n v="63.599999999999994"/>
    <n v="4.833333333333333"/>
    <n v="19"/>
    <n v="0.76881720430107525"/>
    <n v="0.4"/>
    <m/>
    <n v="0.15166340508806264"/>
    <n v="213"/>
    <n v="0.65"/>
    <n v="4.833333333333333"/>
    <m/>
    <m/>
    <m/>
    <m/>
    <m/>
    <n v="16.5"/>
    <m/>
    <m/>
    <n v="5"/>
    <m/>
    <m/>
    <m/>
    <m/>
    <m/>
    <n v="100"/>
    <n v="100"/>
    <s v="1 PG"/>
  </r>
  <r>
    <n v="1321"/>
    <s v="VIETNAM"/>
    <x v="0"/>
    <x v="1"/>
    <x v="7"/>
    <x v="19"/>
    <x v="4"/>
    <x v="0"/>
    <x v="0"/>
    <x v="107"/>
    <x v="0"/>
    <n v="1000"/>
    <n v="320"/>
    <m/>
    <n v="288"/>
    <n v="96"/>
    <n v="5"/>
    <n v="18"/>
    <n v="63.599999999999994"/>
    <n v="2.333333333333333"/>
    <n v="10.166666666666668"/>
    <n v="0.54347826086956519"/>
    <n v="0.4"/>
    <m/>
    <n v="0.11408730158730158"/>
    <n v="243"/>
    <n v="0.65"/>
    <n v="1.8333333333333333"/>
    <m/>
    <m/>
    <n v="1"/>
    <m/>
    <m/>
    <n v="5.166666666666667"/>
    <m/>
    <m/>
    <n v="10"/>
    <m/>
    <m/>
    <m/>
    <m/>
    <m/>
    <n v="100"/>
    <n v="100"/>
    <s v="1 PG"/>
  </r>
  <r>
    <n v="1322"/>
    <s v="VIETNAM"/>
    <x v="0"/>
    <x v="1"/>
    <x v="7"/>
    <x v="19"/>
    <x v="4"/>
    <x v="0"/>
    <x v="0"/>
    <x v="108"/>
    <x v="0"/>
    <n v="1000"/>
    <n v="320"/>
    <m/>
    <n v="276"/>
    <n v="96"/>
    <n v="15"/>
    <n v="19"/>
    <n v="63.599999999999994"/>
    <n v="10.666666666666666"/>
    <n v="13.25"/>
    <n v="0.70343137254901955"/>
    <n v="0.4"/>
    <m/>
    <n v="0.17598343685300208"/>
    <n v="456"/>
    <n v="0.65"/>
    <n v="9.6666666666666661"/>
    <m/>
    <m/>
    <n v="2"/>
    <m/>
    <m/>
    <n v="12"/>
    <n v="1"/>
    <m/>
    <n v="2"/>
    <m/>
    <m/>
    <m/>
    <m/>
    <m/>
    <n v="100"/>
    <n v="100"/>
    <s v="1 PG"/>
  </r>
  <r>
    <n v="1323"/>
    <s v="VIETNAM"/>
    <x v="0"/>
    <x v="1"/>
    <x v="7"/>
    <x v="19"/>
    <x v="4"/>
    <x v="0"/>
    <x v="0"/>
    <x v="109"/>
    <x v="0"/>
    <n v="1000"/>
    <n v="320"/>
    <m/>
    <n v="192"/>
    <n v="96"/>
    <m/>
    <n v="17"/>
    <n v="63.599999999999994"/>
    <n v="0"/>
    <n v="7.666666666666667"/>
    <n v="0.45098039215686275"/>
    <n v="0.4"/>
    <m/>
    <n v="0.12648809523809526"/>
    <n v="278"/>
    <n v="0.65"/>
    <m/>
    <m/>
    <m/>
    <m/>
    <m/>
    <m/>
    <n v="6.166666666666667"/>
    <m/>
    <m/>
    <n v="3"/>
    <m/>
    <m/>
    <m/>
    <m/>
    <m/>
    <n v="100"/>
    <n v="100"/>
    <s v="1 PG"/>
  </r>
  <r>
    <n v="1324"/>
    <s v="VIETNAM"/>
    <x v="0"/>
    <x v="1"/>
    <x v="7"/>
    <x v="19"/>
    <x v="4"/>
    <x v="0"/>
    <x v="0"/>
    <x v="110"/>
    <x v="0"/>
    <n v="1000"/>
    <n v="320"/>
    <m/>
    <n v="288"/>
    <n v="96"/>
    <n v="9"/>
    <n v="27"/>
    <n v="63.599999999999994"/>
    <n v="7.5"/>
    <n v="23.666666666666664"/>
    <n v="0.8657407407407407"/>
    <n v="0.4"/>
    <m/>
    <n v="0.17857142857142858"/>
    <n v="439"/>
    <n v="0.65"/>
    <n v="7.5"/>
    <m/>
    <m/>
    <m/>
    <m/>
    <m/>
    <n v="19.166666666666664"/>
    <m/>
    <m/>
    <n v="9"/>
    <m/>
    <m/>
    <m/>
    <m/>
    <m/>
    <n v="100"/>
    <n v="100"/>
    <s v="1 PG"/>
  </r>
  <r>
    <n v="1325"/>
    <s v="VIETNAM"/>
    <x v="0"/>
    <x v="1"/>
    <x v="7"/>
    <x v="19"/>
    <x v="4"/>
    <x v="0"/>
    <x v="0"/>
    <x v="39"/>
    <x v="0"/>
    <n v="1000"/>
    <n v="320"/>
    <m/>
    <n v="208"/>
    <n v="96"/>
    <n v="40"/>
    <n v="56"/>
    <n v="63.599999999999994"/>
    <n v="20"/>
    <n v="25.541666666666664"/>
    <n v="0.4743923611111111"/>
    <n v="0.4"/>
    <m/>
    <n v="0.65934065934065933"/>
    <n v="400"/>
    <n v="0.65"/>
    <n v="9.5"/>
    <n v="10"/>
    <m/>
    <n v="16"/>
    <m/>
    <m/>
    <n v="17.166666666666664"/>
    <n v="14"/>
    <n v="1"/>
    <n v="9"/>
    <m/>
    <m/>
    <m/>
    <m/>
    <m/>
    <n v="100"/>
    <n v="100"/>
    <s v="1 PG"/>
  </r>
  <r>
    <n v="1326"/>
    <s v="VIETNAM"/>
    <x v="0"/>
    <x v="1"/>
    <x v="7"/>
    <x v="19"/>
    <x v="4"/>
    <x v="0"/>
    <x v="0"/>
    <x v="40"/>
    <x v="0"/>
    <n v="1000"/>
    <n v="320"/>
    <m/>
    <n v="256"/>
    <n v="96"/>
    <n v="6"/>
    <n v="63"/>
    <n v="63.599999999999994"/>
    <n v="2.625"/>
    <n v="24.208333333333336"/>
    <n v="0.38888888888888895"/>
    <n v="0.4"/>
    <m/>
    <n v="0.3850446428571429"/>
    <n v="300"/>
    <n v="0.65"/>
    <n v="1.5"/>
    <m/>
    <n v="3"/>
    <m/>
    <m/>
    <m/>
    <n v="13.833333333333334"/>
    <n v="3"/>
    <n v="23"/>
    <n v="2"/>
    <m/>
    <m/>
    <m/>
    <m/>
    <m/>
    <n v="100"/>
    <n v="100"/>
    <s v="1 PG"/>
  </r>
  <r>
    <n v="1327"/>
    <s v="VIETNAM"/>
    <x v="0"/>
    <x v="1"/>
    <x v="7"/>
    <x v="19"/>
    <x v="4"/>
    <x v="0"/>
    <x v="0"/>
    <x v="41"/>
    <x v="0"/>
    <n v="1000"/>
    <n v="320"/>
    <m/>
    <n v="226"/>
    <n v="96"/>
    <n v="30"/>
    <n v="50"/>
    <n v="63.599999999999994"/>
    <n v="14.5"/>
    <n v="22"/>
    <n v="0.45624999999999999"/>
    <n v="0.4"/>
    <m/>
    <n v="0.50568900126422256"/>
    <n v="361"/>
    <n v="0.65"/>
    <m/>
    <m/>
    <n v="24"/>
    <n v="11"/>
    <m/>
    <m/>
    <m/>
    <n v="20"/>
    <n v="12"/>
    <n v="25"/>
    <m/>
    <m/>
    <m/>
    <m/>
    <m/>
    <n v="100"/>
    <n v="100"/>
    <s v="1 PG"/>
  </r>
  <r>
    <n v="1328"/>
    <s v="VIETNAM"/>
    <x v="0"/>
    <x v="1"/>
    <x v="7"/>
    <x v="19"/>
    <x v="4"/>
    <x v="0"/>
    <x v="0"/>
    <x v="147"/>
    <x v="0"/>
    <n v="1000"/>
    <n v="320"/>
    <m/>
    <n v="256"/>
    <n v="96"/>
    <n v="5"/>
    <n v="14"/>
    <n v="63.599999999999994"/>
    <n v="2.5"/>
    <n v="7"/>
    <n v="0.5"/>
    <n v="0.4"/>
    <m/>
    <n v="0.10602678571428573"/>
    <n v="199"/>
    <n v="0.65"/>
    <m/>
    <m/>
    <m/>
    <n v="5"/>
    <m/>
    <m/>
    <m/>
    <m/>
    <m/>
    <n v="14"/>
    <m/>
    <m/>
    <m/>
    <m/>
    <m/>
    <n v="100"/>
    <n v="100"/>
    <s v="1 PG"/>
  </r>
  <r>
    <n v="1329"/>
    <s v="VIETNAM"/>
    <x v="0"/>
    <x v="1"/>
    <x v="7"/>
    <x v="19"/>
    <x v="4"/>
    <x v="0"/>
    <x v="0"/>
    <x v="148"/>
    <x v="0"/>
    <n v="1000"/>
    <n v="320"/>
    <m/>
    <n v="194"/>
    <n v="96"/>
    <n v="3"/>
    <n v="30"/>
    <n v="63.599999999999994"/>
    <n v="1.5"/>
    <n v="19"/>
    <n v="0.62121212121212122"/>
    <n v="0.4"/>
    <m/>
    <n v="0.24300441826215025"/>
    <n v="179"/>
    <n v="0.65"/>
    <n v="1.5"/>
    <m/>
    <m/>
    <m/>
    <m/>
    <m/>
    <n v="17.5"/>
    <m/>
    <m/>
    <n v="3"/>
    <m/>
    <m/>
    <m/>
    <m/>
    <m/>
    <n v="50"/>
    <n v="50"/>
    <s v="1 PG"/>
  </r>
  <r>
    <n v="1330"/>
    <s v="VIETNAM"/>
    <x v="0"/>
    <x v="1"/>
    <x v="7"/>
    <x v="19"/>
    <x v="4"/>
    <x v="0"/>
    <x v="0"/>
    <x v="149"/>
    <x v="0"/>
    <n v="1000"/>
    <n v="320"/>
    <m/>
    <n v="244"/>
    <n v="96"/>
    <m/>
    <n v="4"/>
    <n v="63.599999999999994"/>
    <n v="0"/>
    <n v="3.5416666666666665"/>
    <n v="0.88541666666666663"/>
    <n v="0.4"/>
    <m/>
    <n v="2.3419203747072601E-2"/>
    <n v="268"/>
    <n v="0.65"/>
    <m/>
    <m/>
    <m/>
    <m/>
    <m/>
    <m/>
    <n v="0.66666666666666663"/>
    <n v="8"/>
    <n v="1"/>
    <n v="1"/>
    <m/>
    <m/>
    <m/>
    <m/>
    <m/>
    <n v="50"/>
    <n v="50"/>
    <s v="1 PG"/>
  </r>
  <r>
    <n v="1331"/>
    <s v="VIETNAM"/>
    <x v="0"/>
    <x v="1"/>
    <x v="7"/>
    <x v="19"/>
    <x v="4"/>
    <x v="1"/>
    <x v="0"/>
    <x v="150"/>
    <x v="0"/>
    <n v="1000"/>
    <n v="320"/>
    <m/>
    <n v="272"/>
    <n v="96"/>
    <n v="5"/>
    <n v="30"/>
    <n v="63.599999999999994"/>
    <n v="9.75"/>
    <n v="65.5"/>
    <n v="2.15"/>
    <n v="0.4"/>
    <m/>
    <n v="0.18382352941176472"/>
    <n v="360"/>
    <n v="0.65"/>
    <n v="3"/>
    <m/>
    <n v="18"/>
    <m/>
    <m/>
    <m/>
    <n v="18"/>
    <n v="2"/>
    <n v="56"/>
    <n v="52"/>
    <m/>
    <m/>
    <m/>
    <m/>
    <m/>
    <n v="50"/>
    <n v="50"/>
    <s v="1 PG"/>
  </r>
  <r>
    <n v="1332"/>
    <s v="VIETNAM"/>
    <x v="0"/>
    <x v="1"/>
    <x v="7"/>
    <x v="19"/>
    <x v="4"/>
    <x v="1"/>
    <x v="0"/>
    <x v="151"/>
    <x v="0"/>
    <n v="1000"/>
    <n v="320"/>
    <m/>
    <n v="288"/>
    <n v="76.800000000000011"/>
    <m/>
    <n v="20"/>
    <n v="21"/>
    <n v="0"/>
    <n v="12.166666666666666"/>
    <n v="0.60833333333333328"/>
    <n v="0.24"/>
    <m/>
    <n v="9.9206349206349215E-2"/>
    <n v="416"/>
    <n v="0.65"/>
    <m/>
    <m/>
    <m/>
    <m/>
    <m/>
    <m/>
    <n v="8.1666666666666661"/>
    <m/>
    <m/>
    <n v="8"/>
    <m/>
    <m/>
    <m/>
    <m/>
    <m/>
    <n v="100"/>
    <n v="100"/>
    <s v="1 PG"/>
  </r>
  <r>
    <n v="1333"/>
    <s v="VIETNAM"/>
    <x v="0"/>
    <x v="1"/>
    <x v="7"/>
    <x v="19"/>
    <x v="4"/>
    <x v="1"/>
    <x v="0"/>
    <x v="152"/>
    <x v="0"/>
    <n v="1000"/>
    <n v="320"/>
    <m/>
    <n v="228"/>
    <n v="76.800000000000011"/>
    <n v="1"/>
    <n v="16"/>
    <n v="21"/>
    <n v="0.16666666666666666"/>
    <n v="7.6666666666666661"/>
    <n v="0.46078431372549017"/>
    <n v="0.24"/>
    <m/>
    <n v="0.10651629072681705"/>
    <n v="267"/>
    <n v="0.65"/>
    <n v="0.16666666666666666"/>
    <m/>
    <m/>
    <m/>
    <m/>
    <m/>
    <n v="7.6666666666666661"/>
    <m/>
    <m/>
    <m/>
    <m/>
    <m/>
    <m/>
    <m/>
    <m/>
    <n v="100"/>
    <n v="100"/>
    <s v="1 PG"/>
  </r>
  <r>
    <n v="1334"/>
    <s v="VIETNAM"/>
    <x v="0"/>
    <x v="1"/>
    <x v="7"/>
    <x v="19"/>
    <x v="4"/>
    <x v="1"/>
    <x v="0"/>
    <x v="153"/>
    <x v="0"/>
    <n v="1000"/>
    <n v="320"/>
    <m/>
    <n v="328"/>
    <n v="76.800000000000011"/>
    <n v="9"/>
    <n v="57"/>
    <n v="21"/>
    <n v="4.5"/>
    <n v="28.5"/>
    <n v="0.5"/>
    <n v="0.24"/>
    <m/>
    <n v="0.28745644599303138"/>
    <n v="231"/>
    <n v="0.65"/>
    <m/>
    <m/>
    <m/>
    <n v="9"/>
    <m/>
    <m/>
    <m/>
    <m/>
    <m/>
    <n v="57"/>
    <m/>
    <m/>
    <m/>
    <m/>
    <m/>
    <n v="100"/>
    <n v="100"/>
    <s v="1 PG"/>
  </r>
  <r>
    <n v="1335"/>
    <s v="VIETNAM"/>
    <x v="0"/>
    <x v="1"/>
    <x v="7"/>
    <x v="19"/>
    <x v="4"/>
    <x v="1"/>
    <x v="0"/>
    <x v="154"/>
    <x v="0"/>
    <n v="1000"/>
    <n v="320"/>
    <m/>
    <n v="304"/>
    <n v="76.800000000000011"/>
    <n v="14"/>
    <n v="24"/>
    <n v="21"/>
    <n v="13.833333333333332"/>
    <n v="21"/>
    <n v="0.91666666666666652"/>
    <n v="0.24"/>
    <m/>
    <n v="0.17857142857142858"/>
    <n v="252"/>
    <n v="0.65"/>
    <n v="7.833333333333333"/>
    <n v="2"/>
    <n v="8"/>
    <n v="5"/>
    <m/>
    <m/>
    <n v="12"/>
    <n v="1"/>
    <n v="22"/>
    <n v="1"/>
    <m/>
    <m/>
    <m/>
    <m/>
    <m/>
    <n v="100"/>
    <n v="100"/>
    <s v="1 PG"/>
  </r>
  <r>
    <n v="1336"/>
    <s v="VIETNAM"/>
    <x v="0"/>
    <x v="1"/>
    <x v="7"/>
    <x v="19"/>
    <x v="4"/>
    <x v="1"/>
    <x v="0"/>
    <x v="155"/>
    <x v="0"/>
    <n v="1000"/>
    <n v="320"/>
    <m/>
    <n v="304"/>
    <n v="76.800000000000011"/>
    <m/>
    <n v="15"/>
    <n v="21"/>
    <n v="0"/>
    <n v="7.5"/>
    <n v="0.5"/>
    <n v="0.24"/>
    <m/>
    <n v="7.0488721804511281E-2"/>
    <n v="177"/>
    <n v="0.65"/>
    <m/>
    <m/>
    <m/>
    <m/>
    <m/>
    <m/>
    <n v="7.5"/>
    <m/>
    <m/>
    <m/>
    <m/>
    <m/>
    <m/>
    <m/>
    <m/>
    <n v="100"/>
    <n v="100"/>
    <s v="1 PG"/>
  </r>
  <r>
    <n v="1337"/>
    <s v="VIETNAM"/>
    <x v="0"/>
    <x v="1"/>
    <x v="7"/>
    <x v="19"/>
    <x v="4"/>
    <x v="1"/>
    <x v="0"/>
    <x v="156"/>
    <x v="0"/>
    <n v="1000"/>
    <n v="320"/>
    <m/>
    <n v="288"/>
    <n v="76.800000000000011"/>
    <n v="11"/>
    <n v="10"/>
    <n v="21"/>
    <n v="5.666666666666667"/>
    <n v="4.333333333333333"/>
    <n v="0.47619047619047616"/>
    <n v="0.24"/>
    <m/>
    <n v="0.10416666666666667"/>
    <n v="189"/>
    <n v="0.65"/>
    <n v="5.666666666666667"/>
    <m/>
    <m/>
    <m/>
    <m/>
    <m/>
    <n v="4.333333333333333"/>
    <m/>
    <m/>
    <m/>
    <m/>
    <m/>
    <m/>
    <m/>
    <m/>
    <n v="100"/>
    <n v="100"/>
    <s v="1 PG"/>
  </r>
  <r>
    <n v="1338"/>
    <s v="VIETNAM"/>
    <x v="0"/>
    <x v="1"/>
    <x v="7"/>
    <x v="19"/>
    <x v="4"/>
    <x v="1"/>
    <x v="0"/>
    <x v="157"/>
    <x v="0"/>
    <n v="1000"/>
    <n v="320"/>
    <m/>
    <n v="334"/>
    <n v="76.800000000000011"/>
    <n v="34"/>
    <n v="74"/>
    <n v="21"/>
    <n v="19.333333333333332"/>
    <n v="43.166666666666671"/>
    <n v="0.57870370370370372"/>
    <n v="0.24"/>
    <m/>
    <n v="0.46193327630453385"/>
    <n v="388"/>
    <n v="0.65"/>
    <n v="16.333333333333332"/>
    <m/>
    <m/>
    <n v="6"/>
    <m/>
    <m/>
    <n v="33.666666666666671"/>
    <m/>
    <m/>
    <n v="19"/>
    <m/>
    <m/>
    <m/>
    <m/>
    <m/>
    <n v="100"/>
    <n v="100"/>
    <s v="1 PG"/>
  </r>
  <r>
    <n v="1339"/>
    <s v="VIETNAM"/>
    <x v="0"/>
    <x v="1"/>
    <x v="7"/>
    <x v="19"/>
    <x v="4"/>
    <x v="1"/>
    <x v="0"/>
    <x v="158"/>
    <x v="0"/>
    <n v="1000"/>
    <n v="320"/>
    <m/>
    <n v="208"/>
    <n v="76.800000000000011"/>
    <m/>
    <n v="41"/>
    <n v="21"/>
    <n v="0"/>
    <n v="24.666666666666668"/>
    <n v="0.60162601626016265"/>
    <n v="0.24"/>
    <m/>
    <n v="0.28159340659340659"/>
    <n v="213"/>
    <n v="0.65"/>
    <m/>
    <m/>
    <m/>
    <m/>
    <m/>
    <m/>
    <n v="20.166666666666668"/>
    <m/>
    <m/>
    <n v="9"/>
    <m/>
    <m/>
    <m/>
    <m/>
    <m/>
    <n v="100"/>
    <n v="100"/>
    <s v="1 PG"/>
  </r>
  <r>
    <n v="1340"/>
    <s v="VIETNAM"/>
    <x v="0"/>
    <x v="1"/>
    <x v="7"/>
    <x v="19"/>
    <x v="4"/>
    <x v="1"/>
    <x v="0"/>
    <x v="159"/>
    <x v="0"/>
    <n v="1000"/>
    <n v="320"/>
    <m/>
    <n v="320"/>
    <n v="76.800000000000011"/>
    <m/>
    <n v="4"/>
    <n v="21"/>
    <n v="0"/>
    <n v="3.333333333333333"/>
    <n v="0.83333333333333326"/>
    <n v="0.24"/>
    <m/>
    <n v="1.7857142857142856E-2"/>
    <n v="226"/>
    <n v="0.65"/>
    <m/>
    <m/>
    <m/>
    <m/>
    <m/>
    <m/>
    <n v="3.333333333333333"/>
    <m/>
    <m/>
    <m/>
    <m/>
    <m/>
    <m/>
    <m/>
    <m/>
    <n v="100"/>
    <n v="100"/>
    <s v="1 PG"/>
  </r>
  <r>
    <n v="1341"/>
    <s v="VIETNAM"/>
    <x v="0"/>
    <x v="1"/>
    <x v="7"/>
    <x v="19"/>
    <x v="4"/>
    <x v="1"/>
    <x v="0"/>
    <x v="160"/>
    <x v="0"/>
    <n v="1000"/>
    <n v="320"/>
    <m/>
    <n v="244"/>
    <n v="76.800000000000011"/>
    <m/>
    <n v="11"/>
    <n v="21"/>
    <n v="0"/>
    <n v="6.8333333333333339"/>
    <n v="0.62121212121212122"/>
    <n v="0.24"/>
    <m/>
    <n v="6.4402810304449651E-2"/>
    <n v="191"/>
    <n v="0.65"/>
    <m/>
    <m/>
    <m/>
    <m/>
    <m/>
    <m/>
    <n v="6.8333333333333339"/>
    <m/>
    <m/>
    <m/>
    <m/>
    <m/>
    <m/>
    <m/>
    <m/>
    <n v="100"/>
    <n v="100"/>
    <s v="1 PG"/>
  </r>
  <r>
    <n v="1342"/>
    <s v="VIETNAM"/>
    <x v="0"/>
    <x v="1"/>
    <x v="7"/>
    <x v="19"/>
    <x v="4"/>
    <x v="1"/>
    <x v="0"/>
    <x v="161"/>
    <x v="0"/>
    <n v="1000"/>
    <n v="320"/>
    <m/>
    <n v="304"/>
    <n v="76.800000000000011"/>
    <n v="1"/>
    <n v="13"/>
    <n v="21"/>
    <n v="0.66666666666666663"/>
    <n v="6"/>
    <n v="0.47619047619047622"/>
    <n v="0.24"/>
    <m/>
    <n v="6.5789473684210537E-2"/>
    <n v="200"/>
    <n v="0.65"/>
    <n v="0.66666666666666663"/>
    <m/>
    <m/>
    <m/>
    <m/>
    <m/>
    <m/>
    <n v="2"/>
    <m/>
    <n v="11"/>
    <m/>
    <m/>
    <m/>
    <m/>
    <m/>
    <n v="100"/>
    <n v="100"/>
    <s v="1 PG"/>
  </r>
  <r>
    <n v="1343"/>
    <s v="VIETNAM"/>
    <x v="0"/>
    <x v="1"/>
    <x v="7"/>
    <x v="19"/>
    <x v="4"/>
    <x v="1"/>
    <x v="0"/>
    <x v="162"/>
    <x v="0"/>
    <n v="1000"/>
    <n v="320"/>
    <m/>
    <n v="304"/>
    <n v="76.800000000000011"/>
    <n v="9"/>
    <n v="41"/>
    <n v="21"/>
    <n v="3.6666666666666665"/>
    <n v="26.333333333333332"/>
    <n v="0.6"/>
    <n v="0.24"/>
    <m/>
    <n v="0.23496240601503762"/>
    <n v="754"/>
    <n v="0.65"/>
    <n v="3.6666666666666665"/>
    <m/>
    <m/>
    <m/>
    <m/>
    <m/>
    <n v="20.833333333333332"/>
    <m/>
    <m/>
    <n v="11"/>
    <m/>
    <m/>
    <m/>
    <m/>
    <m/>
    <n v="100"/>
    <n v="100"/>
    <s v="1 PG"/>
  </r>
  <r>
    <n v="1344"/>
    <s v="VIETNAM"/>
    <x v="0"/>
    <x v="1"/>
    <x v="7"/>
    <x v="19"/>
    <x v="4"/>
    <x v="1"/>
    <x v="0"/>
    <x v="208"/>
    <x v="0"/>
    <n v="1000"/>
    <n v="320"/>
    <m/>
    <n v="330"/>
    <n v="76.800000000000011"/>
    <n v="3"/>
    <n v="2"/>
    <n v="21"/>
    <n v="1.8333333333333333"/>
    <n v="0.83333333333333337"/>
    <n v="0.53333333333333333"/>
    <n v="0.24"/>
    <m/>
    <n v="2.1645021645021648E-2"/>
    <n v="420"/>
    <n v="0.65"/>
    <n v="1.8333333333333333"/>
    <m/>
    <m/>
    <m/>
    <m/>
    <m/>
    <n v="0.83333333333333337"/>
    <m/>
    <m/>
    <m/>
    <m/>
    <m/>
    <m/>
    <m/>
    <m/>
    <n v="100"/>
    <n v="100"/>
    <s v="1 PG"/>
  </r>
  <r>
    <n v="1345"/>
    <s v="VIETNAM"/>
    <x v="0"/>
    <x v="1"/>
    <x v="7"/>
    <x v="19"/>
    <x v="4"/>
    <x v="1"/>
    <x v="1"/>
    <x v="163"/>
    <x v="0"/>
    <n v="1000"/>
    <n v="320"/>
    <m/>
    <n v="354"/>
    <n v="76.800000000000011"/>
    <n v="19"/>
    <n v="45"/>
    <n v="21"/>
    <n v="13.166666666666666"/>
    <n v="29.833333333333332"/>
    <n v="0.671875"/>
    <n v="0.24"/>
    <m/>
    <n v="0.25827280064568203"/>
    <n v="232"/>
    <n v="0.65"/>
    <n v="11.166666666666666"/>
    <m/>
    <m/>
    <n v="4"/>
    <m/>
    <m/>
    <n v="23.333333333333332"/>
    <m/>
    <m/>
    <n v="13"/>
    <m/>
    <m/>
    <m/>
    <m/>
    <m/>
    <n v="100"/>
    <n v="100"/>
    <s v="1 PG"/>
  </r>
  <r>
    <n v="1346"/>
    <s v="VIETNAM"/>
    <x v="0"/>
    <x v="1"/>
    <x v="7"/>
    <x v="19"/>
    <x v="4"/>
    <x v="1"/>
    <x v="1"/>
    <x v="164"/>
    <x v="0"/>
    <n v="1000"/>
    <n v="320"/>
    <m/>
    <n v="256"/>
    <n v="76.800000000000011"/>
    <n v="14"/>
    <n v="40"/>
    <n v="21"/>
    <n v="9.1666666666666679"/>
    <n v="29.666666666666668"/>
    <n v="0.71913580246913589"/>
    <n v="0.24"/>
    <m/>
    <n v="0.30133928571428575"/>
    <n v="254"/>
    <n v="0.65"/>
    <n v="7.166666666666667"/>
    <m/>
    <m/>
    <n v="4"/>
    <m/>
    <m/>
    <n v="26.166666666666668"/>
    <m/>
    <m/>
    <n v="7"/>
    <m/>
    <m/>
    <m/>
    <m/>
    <m/>
    <n v="100"/>
    <n v="100"/>
    <s v="1 PG"/>
  </r>
  <r>
    <n v="1347"/>
    <s v="VIETNAM"/>
    <x v="0"/>
    <x v="1"/>
    <x v="7"/>
    <x v="19"/>
    <x v="4"/>
    <x v="1"/>
    <x v="4"/>
    <x v="165"/>
    <x v="0"/>
    <n v="1000"/>
    <n v="320"/>
    <m/>
    <n v="288"/>
    <n v="76.800000000000011"/>
    <n v="21"/>
    <n v="50"/>
    <n v="21"/>
    <n v="11.833333333333332"/>
    <n v="25.666666666666664"/>
    <n v="0.528169014084507"/>
    <n v="0.24"/>
    <m/>
    <n v="0.35218253968253971"/>
    <n v="372"/>
    <n v="0.7"/>
    <n v="11.833333333333332"/>
    <m/>
    <m/>
    <m/>
    <m/>
    <m/>
    <n v="21.166666666666664"/>
    <n v="4"/>
    <m/>
    <n v="7"/>
    <m/>
    <m/>
    <m/>
    <m/>
    <m/>
    <n v="100"/>
    <n v="100"/>
    <s v="1 PG"/>
  </r>
  <r>
    <n v="1348"/>
    <s v="VIETNAM"/>
    <x v="0"/>
    <x v="1"/>
    <x v="7"/>
    <x v="19"/>
    <x v="4"/>
    <x v="1"/>
    <x v="17"/>
    <x v="166"/>
    <x v="0"/>
    <n v="1000"/>
    <n v="320"/>
    <m/>
    <n v="312"/>
    <n v="57.599999999999994"/>
    <n v="5"/>
    <n v="37"/>
    <n v="28"/>
    <n v="5.3333333333333339"/>
    <n v="37.333333333333336"/>
    <n v="1.015873015873016"/>
    <n v="0.24"/>
    <m/>
    <n v="0.19230769230769232"/>
    <n v="433"/>
    <n v="0.65"/>
    <n v="2.8333333333333335"/>
    <m/>
    <m/>
    <n v="5"/>
    <m/>
    <m/>
    <n v="34.833333333333336"/>
    <m/>
    <m/>
    <n v="5"/>
    <m/>
    <m/>
    <m/>
    <m/>
    <m/>
    <n v="100"/>
    <n v="100"/>
    <s v="1 PG"/>
  </r>
  <r>
    <n v="1349"/>
    <s v="VIETNAM"/>
    <x v="0"/>
    <x v="1"/>
    <x v="7"/>
    <x v="19"/>
    <x v="4"/>
    <x v="1"/>
    <x v="17"/>
    <x v="167"/>
    <x v="0"/>
    <n v="1000"/>
    <n v="320"/>
    <m/>
    <n v="344"/>
    <n v="57.599999999999994"/>
    <n v="3"/>
    <n v="41"/>
    <n v="28"/>
    <n v="4.3333333333333339"/>
    <n v="34.666666666666671"/>
    <n v="0.88636363636363658"/>
    <n v="0.24"/>
    <m/>
    <n v="0.18272425249169436"/>
    <n v="412"/>
    <n v="0.65"/>
    <n v="2.8333333333333335"/>
    <m/>
    <m/>
    <n v="3"/>
    <m/>
    <m/>
    <n v="32.166666666666671"/>
    <m/>
    <m/>
    <n v="5"/>
    <m/>
    <m/>
    <m/>
    <m/>
    <m/>
    <n v="100"/>
    <n v="100"/>
    <s v="1 PG"/>
  </r>
  <r>
    <n v="1350"/>
    <s v="VIETNAM"/>
    <x v="0"/>
    <x v="1"/>
    <x v="7"/>
    <x v="19"/>
    <x v="4"/>
    <x v="1"/>
    <x v="26"/>
    <x v="168"/>
    <x v="0"/>
    <n v="1000"/>
    <n v="320"/>
    <m/>
    <n v="311"/>
    <n v="57.599999999999994"/>
    <n v="3"/>
    <n v="44"/>
    <n v="28"/>
    <n v="4"/>
    <n v="18.625"/>
    <n v="0.48138297872340424"/>
    <n v="0.24"/>
    <m/>
    <n v="0.21589343132751493"/>
    <n v="421"/>
    <n v="0.65"/>
    <m/>
    <m/>
    <m/>
    <n v="8"/>
    <m/>
    <m/>
    <m/>
    <n v="15"/>
    <n v="17"/>
    <n v="17"/>
    <m/>
    <m/>
    <m/>
    <m/>
    <m/>
    <n v="100"/>
    <n v="100"/>
    <s v="1 PG"/>
  </r>
  <r>
    <n v="1351"/>
    <s v="VIETNAM"/>
    <x v="0"/>
    <x v="1"/>
    <x v="7"/>
    <x v="19"/>
    <x v="4"/>
    <x v="1"/>
    <x v="26"/>
    <x v="169"/>
    <x v="0"/>
    <n v="1000"/>
    <n v="320"/>
    <m/>
    <n v="260"/>
    <n v="57.599999999999994"/>
    <n v="1"/>
    <n v="25"/>
    <n v="28"/>
    <n v="0.5"/>
    <n v="11.25"/>
    <n v="0.45192307692307693"/>
    <n v="0.24"/>
    <m/>
    <n v="0.14285714285714285"/>
    <n v="312"/>
    <n v="0.65"/>
    <m/>
    <m/>
    <m/>
    <n v="1"/>
    <m/>
    <m/>
    <m/>
    <n v="23"/>
    <m/>
    <n v="11"/>
    <m/>
    <m/>
    <m/>
    <m/>
    <m/>
    <n v="100"/>
    <n v="100"/>
    <s v="1 PG"/>
  </r>
  <r>
    <n v="1352"/>
    <s v="VIETNAM"/>
    <x v="0"/>
    <x v="1"/>
    <x v="7"/>
    <x v="19"/>
    <x v="4"/>
    <x v="1"/>
    <x v="2"/>
    <x v="170"/>
    <x v="0"/>
    <n v="1000"/>
    <n v="320"/>
    <m/>
    <n v="336"/>
    <n v="57.599999999999994"/>
    <n v="4"/>
    <n v="62"/>
    <n v="28"/>
    <n v="2.5"/>
    <n v="27.625"/>
    <n v="0.45643939393939392"/>
    <n v="0.24"/>
    <m/>
    <n v="0.28061224489795922"/>
    <n v="375"/>
    <n v="0.65"/>
    <n v="2.5"/>
    <m/>
    <m/>
    <m/>
    <m/>
    <m/>
    <n v="24"/>
    <n v="7"/>
    <n v="1"/>
    <n v="3"/>
    <m/>
    <m/>
    <m/>
    <m/>
    <m/>
    <n v="100"/>
    <n v="100"/>
    <s v="1 PG"/>
  </r>
  <r>
    <n v="1353"/>
    <s v="VIETNAM"/>
    <x v="0"/>
    <x v="1"/>
    <x v="7"/>
    <x v="19"/>
    <x v="4"/>
    <x v="1"/>
    <x v="27"/>
    <x v="171"/>
    <x v="0"/>
    <n v="1000"/>
    <n v="320"/>
    <m/>
    <n v="320"/>
    <n v="57.599999999999994"/>
    <n v="22"/>
    <n v="56"/>
    <n v="28"/>
    <n v="6.791666666666667"/>
    <n v="35.375"/>
    <n v="0.54059829059829057"/>
    <n v="0.24"/>
    <m/>
    <n v="0.3482142857142857"/>
    <n v="500"/>
    <n v="0.65"/>
    <n v="4.166666666666667"/>
    <n v="6"/>
    <n v="3"/>
    <m/>
    <m/>
    <m/>
    <n v="21"/>
    <n v="11"/>
    <n v="11"/>
    <n v="3"/>
    <m/>
    <n v="6"/>
    <m/>
    <m/>
    <m/>
    <n v="100"/>
    <n v="100"/>
    <s v="1 PG"/>
  </r>
  <r>
    <n v="1354"/>
    <s v="VIETNAM"/>
    <x v="0"/>
    <x v="1"/>
    <x v="7"/>
    <x v="19"/>
    <x v="4"/>
    <x v="1"/>
    <x v="28"/>
    <x v="172"/>
    <x v="0"/>
    <n v="1000"/>
    <n v="320"/>
    <m/>
    <n v="311"/>
    <n v="57.599999999999994"/>
    <m/>
    <n v="45"/>
    <n v="28"/>
    <n v="0"/>
    <n v="47.25"/>
    <n v="1.05"/>
    <n v="0.24"/>
    <m/>
    <n v="0.20670647680293983"/>
    <n v="412"/>
    <n v="0.65"/>
    <m/>
    <m/>
    <m/>
    <m/>
    <m/>
    <m/>
    <n v="28"/>
    <m/>
    <n v="22"/>
    <n v="22"/>
    <m/>
    <m/>
    <m/>
    <m/>
    <m/>
    <n v="100"/>
    <n v="100"/>
    <s v="1 PG"/>
  </r>
  <r>
    <n v="1355"/>
    <s v="VIETNAM"/>
    <x v="0"/>
    <x v="1"/>
    <x v="7"/>
    <x v="19"/>
    <x v="4"/>
    <x v="1"/>
    <x v="28"/>
    <x v="173"/>
    <x v="0"/>
    <n v="1000"/>
    <n v="320"/>
    <m/>
    <n v="320"/>
    <n v="57.599999999999994"/>
    <n v="4"/>
    <n v="15"/>
    <n v="28"/>
    <n v="2"/>
    <n v="41.5"/>
    <n v="2.2894736842105261"/>
    <n v="0.24"/>
    <m/>
    <n v="8.4821428571428575E-2"/>
    <n v="422"/>
    <n v="0.65"/>
    <n v="2"/>
    <m/>
    <m/>
    <m/>
    <m/>
    <m/>
    <n v="41"/>
    <m/>
    <m/>
    <n v="1"/>
    <m/>
    <m/>
    <m/>
    <m/>
    <m/>
    <n v="100"/>
    <n v="100"/>
    <s v="1 PG"/>
  </r>
  <r>
    <n v="1356"/>
    <s v="VIETNAM"/>
    <x v="0"/>
    <x v="1"/>
    <x v="7"/>
    <x v="19"/>
    <x v="5"/>
    <x v="0"/>
    <x v="0"/>
    <x v="42"/>
    <x v="1"/>
    <n v="1500"/>
    <n v="480"/>
    <m/>
    <n v="384"/>
    <n v="144"/>
    <n v="74"/>
    <n v="46"/>
    <n v="94.8"/>
    <n v="46.833333333333336"/>
    <n v="31.916666666666664"/>
    <n v="0.65625"/>
    <n v="0.4"/>
    <m/>
    <n v="0.44642857142857151"/>
    <n v="356"/>
    <n v="0.7"/>
    <n v="28.833333333333336"/>
    <m/>
    <n v="8"/>
    <n v="30"/>
    <m/>
    <m/>
    <n v="22.666666666666664"/>
    <n v="5"/>
    <m/>
    <n v="16"/>
    <m/>
    <m/>
    <m/>
    <m/>
    <m/>
    <n v="100"/>
    <n v="100"/>
    <s v="2 PGs"/>
  </r>
  <r>
    <n v="1357"/>
    <s v="VIETNAM"/>
    <x v="0"/>
    <x v="1"/>
    <x v="7"/>
    <x v="19"/>
    <x v="5"/>
    <x v="0"/>
    <x v="0"/>
    <x v="43"/>
    <x v="1"/>
    <n v="1500"/>
    <n v="480"/>
    <m/>
    <n v="512"/>
    <n v="144"/>
    <n v="17"/>
    <n v="54"/>
    <n v="94.8"/>
    <n v="7.5"/>
    <n v="29.541666666666664"/>
    <n v="0.52171361502347413"/>
    <n v="0.4"/>
    <m/>
    <n v="0.19810267857142858"/>
    <n v="718"/>
    <n v="0.7"/>
    <n v="4.5"/>
    <n v="4"/>
    <m/>
    <n v="4"/>
    <m/>
    <m/>
    <n v="18.166666666666664"/>
    <n v="6"/>
    <n v="1"/>
    <n v="19"/>
    <m/>
    <m/>
    <m/>
    <m/>
    <m/>
    <n v="100"/>
    <n v="100"/>
    <s v="2 PGs"/>
  </r>
  <r>
    <n v="1358"/>
    <s v="VIETNAM"/>
    <x v="0"/>
    <x v="1"/>
    <x v="7"/>
    <x v="19"/>
    <x v="5"/>
    <x v="0"/>
    <x v="0"/>
    <x v="44"/>
    <x v="1"/>
    <n v="1500"/>
    <n v="480"/>
    <m/>
    <n v="448"/>
    <n v="144"/>
    <n v="40"/>
    <n v="145"/>
    <n v="94.8"/>
    <n v="18.833333333333336"/>
    <n v="79.5"/>
    <n v="0.53153153153153154"/>
    <n v="0.4"/>
    <m/>
    <n v="0.58992346938775519"/>
    <n v="632"/>
    <n v="0.65"/>
    <n v="5.3333333333333339"/>
    <n v="4"/>
    <m/>
    <n v="25"/>
    <m/>
    <m/>
    <n v="27"/>
    <n v="28"/>
    <m/>
    <n v="91"/>
    <m/>
    <m/>
    <m/>
    <m/>
    <m/>
    <n v="100"/>
    <n v="100"/>
    <s v="2 PGs"/>
  </r>
  <r>
    <n v="1359"/>
    <s v="VIETNAM"/>
    <x v="0"/>
    <x v="1"/>
    <x v="7"/>
    <x v="19"/>
    <x v="5"/>
    <x v="0"/>
    <x v="0"/>
    <x v="45"/>
    <x v="1"/>
    <n v="1500"/>
    <n v="480"/>
    <m/>
    <n v="640"/>
    <n v="144"/>
    <n v="16"/>
    <n v="84"/>
    <n v="94.8"/>
    <n v="6"/>
    <n v="34.25"/>
    <n v="0.40250000000000002"/>
    <n v="0.4"/>
    <m/>
    <n v="0.22321428571428573"/>
    <n v="534"/>
    <n v="0.7"/>
    <m/>
    <n v="1"/>
    <n v="14"/>
    <n v="1"/>
    <m/>
    <m/>
    <m/>
    <n v="12"/>
    <n v="38"/>
    <n v="34"/>
    <m/>
    <m/>
    <m/>
    <m/>
    <m/>
    <n v="100"/>
    <n v="100"/>
    <s v="2 PGs"/>
  </r>
  <r>
    <n v="1360"/>
    <s v="VIETNAM"/>
    <x v="0"/>
    <x v="1"/>
    <x v="7"/>
    <x v="19"/>
    <x v="1"/>
    <x v="0"/>
    <x v="0"/>
    <x v="7"/>
    <x v="1"/>
    <n v="4200"/>
    <n v="1008"/>
    <m/>
    <n v="912"/>
    <n v="302.39999999999998"/>
    <n v="39"/>
    <n v="81"/>
    <n v="199.79999999999998"/>
    <n v="42.333333333333336"/>
    <n v="89.166666666666657"/>
    <n v="1.0958333333333334"/>
    <n v="0.4"/>
    <m/>
    <n v="0.18796992481203009"/>
    <n v="1124"/>
    <n v="0.7"/>
    <n v="35.333333333333336"/>
    <n v="4"/>
    <m/>
    <n v="12"/>
    <m/>
    <m/>
    <n v="82.166666666666657"/>
    <n v="8"/>
    <m/>
    <n v="10"/>
    <m/>
    <m/>
    <m/>
    <m/>
    <m/>
    <n v="100"/>
    <n v="100"/>
    <s v="2 PGs"/>
  </r>
  <r>
    <n v="1361"/>
    <s v="VIETNAM"/>
    <x v="0"/>
    <x v="1"/>
    <x v="7"/>
    <x v="19"/>
    <x v="2"/>
    <x v="0"/>
    <x v="0"/>
    <x v="20"/>
    <x v="1"/>
    <n v="1200"/>
    <n v="480"/>
    <m/>
    <n v="464"/>
    <n v="115.19999999999999"/>
    <n v="41"/>
    <n v="77"/>
    <n v="76.2"/>
    <n v="21.333333333333336"/>
    <n v="51.916666666666671"/>
    <n v="0.62076271186440679"/>
    <n v="0.4"/>
    <m/>
    <n v="0.36330049261083747"/>
    <n v="784"/>
    <n v="0.75"/>
    <n v="5.3333333333333339"/>
    <m/>
    <m/>
    <n v="32"/>
    <m/>
    <m/>
    <n v="42.666666666666671"/>
    <n v="11"/>
    <m/>
    <n v="13"/>
    <m/>
    <m/>
    <m/>
    <m/>
    <m/>
    <n v="100"/>
    <n v="100"/>
    <s v="2 PGs"/>
  </r>
  <r>
    <n v="1362"/>
    <s v="VIETNAM"/>
    <x v="0"/>
    <x v="1"/>
    <x v="7"/>
    <x v="19"/>
    <x v="2"/>
    <x v="0"/>
    <x v="0"/>
    <x v="8"/>
    <x v="1"/>
    <n v="1200"/>
    <n v="480"/>
    <m/>
    <n v="528"/>
    <n v="115.19999999999999"/>
    <n v="69"/>
    <n v="119"/>
    <n v="76.2"/>
    <n v="55.333333333333329"/>
    <n v="99.416666666666657"/>
    <n v="0.82313829787234039"/>
    <n v="0.4"/>
    <m/>
    <n v="0.5086580086580087"/>
    <n v="696"/>
    <n v="0.75"/>
    <n v="29.333333333333332"/>
    <m/>
    <m/>
    <n v="52"/>
    <m/>
    <m/>
    <n v="83.666666666666657"/>
    <n v="21"/>
    <m/>
    <n v="21"/>
    <m/>
    <m/>
    <m/>
    <m/>
    <m/>
    <n v="100"/>
    <n v="100"/>
    <s v="2 PGs"/>
  </r>
  <r>
    <n v="1363"/>
    <s v="VIETNAM"/>
    <x v="0"/>
    <x v="1"/>
    <x v="7"/>
    <x v="19"/>
    <x v="2"/>
    <x v="0"/>
    <x v="0"/>
    <x v="21"/>
    <x v="1"/>
    <n v="1200"/>
    <n v="480"/>
    <m/>
    <n v="352"/>
    <n v="115.19999999999999"/>
    <n v="11"/>
    <n v="52"/>
    <n v="76.2"/>
    <n v="6.5"/>
    <n v="34.416666666666664"/>
    <n v="0.64947089947089942"/>
    <n v="0.4"/>
    <m/>
    <n v="0.25568181818181823"/>
    <n v="343"/>
    <n v="0.75"/>
    <n v="5"/>
    <m/>
    <m/>
    <n v="3"/>
    <m/>
    <m/>
    <n v="31.666666666666664"/>
    <n v="1"/>
    <m/>
    <n v="5"/>
    <m/>
    <m/>
    <m/>
    <m/>
    <m/>
    <n v="100"/>
    <n v="100"/>
    <s v="2 PGs"/>
  </r>
  <r>
    <n v="1364"/>
    <s v="VIETNAM"/>
    <x v="0"/>
    <x v="1"/>
    <x v="7"/>
    <x v="19"/>
    <x v="2"/>
    <x v="0"/>
    <x v="0"/>
    <x v="22"/>
    <x v="1"/>
    <n v="1200"/>
    <n v="480"/>
    <m/>
    <n v="400"/>
    <n v="115.19999999999999"/>
    <n v="11"/>
    <n v="52"/>
    <n v="76.2"/>
    <n v="6.666666666666667"/>
    <n v="35.833333333333336"/>
    <n v="0.67460317460317465"/>
    <n v="0.4"/>
    <m/>
    <n v="0.22500000000000001"/>
    <n v="851"/>
    <n v="0.7"/>
    <n v="6.666666666666667"/>
    <m/>
    <m/>
    <m/>
    <m/>
    <m/>
    <n v="28.833333333333336"/>
    <m/>
    <m/>
    <n v="14"/>
    <m/>
    <m/>
    <m/>
    <m/>
    <m/>
    <n v="100"/>
    <n v="100"/>
    <s v="2 PGs"/>
  </r>
  <r>
    <n v="1365"/>
    <s v="VIETNAM"/>
    <x v="0"/>
    <x v="1"/>
    <x v="7"/>
    <x v="19"/>
    <x v="2"/>
    <x v="0"/>
    <x v="4"/>
    <x v="111"/>
    <x v="1"/>
    <n v="1200"/>
    <n v="480"/>
    <m/>
    <n v="288"/>
    <n v="115.19999999999999"/>
    <n v="21"/>
    <n v="55"/>
    <n v="63.599999999999994"/>
    <n v="6.833333333333333"/>
    <n v="25.833333333333332"/>
    <n v="0.42982456140350872"/>
    <n v="0.4"/>
    <m/>
    <n v="0.37698412698412698"/>
    <n v="334"/>
    <n v="0.8"/>
    <n v="5.333333333333333"/>
    <m/>
    <m/>
    <n v="3"/>
    <m/>
    <m/>
    <n v="17.333333333333332"/>
    <n v="8"/>
    <m/>
    <n v="13"/>
    <m/>
    <m/>
    <m/>
    <m/>
    <m/>
    <n v="100"/>
    <n v="100"/>
    <s v="1 PG"/>
  </r>
  <r>
    <n v="1366"/>
    <s v="VIETNAM"/>
    <x v="0"/>
    <x v="1"/>
    <x v="7"/>
    <x v="19"/>
    <x v="2"/>
    <x v="1"/>
    <x v="2"/>
    <x v="113"/>
    <x v="1"/>
    <n v="1200"/>
    <n v="480"/>
    <m/>
    <n v="342"/>
    <n v="115.19999999999999"/>
    <m/>
    <n v="58"/>
    <n v="35.200000000000003"/>
    <n v="0"/>
    <n v="47.333333333333329"/>
    <n v="0.8160919540229884"/>
    <n v="0.24"/>
    <m/>
    <n v="0.24227234753550544"/>
    <n v="356"/>
    <n v="0.65"/>
    <m/>
    <m/>
    <m/>
    <m/>
    <m/>
    <m/>
    <n v="43.333333333333329"/>
    <n v="4"/>
    <m/>
    <n v="6"/>
    <m/>
    <m/>
    <m/>
    <m/>
    <m/>
    <n v="100"/>
    <n v="100"/>
    <s v="1 PG"/>
  </r>
  <r>
    <n v="1367"/>
    <s v="VIETNAM"/>
    <x v="0"/>
    <x v="1"/>
    <x v="7"/>
    <x v="19"/>
    <x v="2"/>
    <x v="0"/>
    <x v="17"/>
    <x v="112"/>
    <x v="1"/>
    <n v="1200"/>
    <n v="480"/>
    <m/>
    <n v="434"/>
    <n v="115.19999999999999"/>
    <n v="7"/>
    <n v="27"/>
    <n v="35.200000000000003"/>
    <n v="9.6666666666666661"/>
    <n v="28"/>
    <n v="1.1078431372549018"/>
    <n v="0.24"/>
    <m/>
    <n v="0.11191573403554972"/>
    <n v="357"/>
    <n v="0.65"/>
    <n v="9.1666666666666661"/>
    <m/>
    <m/>
    <n v="1"/>
    <m/>
    <m/>
    <n v="24.5"/>
    <m/>
    <m/>
    <n v="7"/>
    <m/>
    <m/>
    <m/>
    <m/>
    <m/>
    <n v="100"/>
    <n v="100"/>
    <s v="1 PG"/>
  </r>
  <r>
    <n v="1368"/>
    <s v="VIETNAM"/>
    <x v="0"/>
    <x v="1"/>
    <x v="7"/>
    <x v="19"/>
    <x v="7"/>
    <x v="0"/>
    <x v="0"/>
    <x v="51"/>
    <x v="0"/>
    <n v="1000"/>
    <n v="320"/>
    <m/>
    <n v="212"/>
    <n v="57.599999999999994"/>
    <n v="13"/>
    <n v="18"/>
    <n v="63.599999999999994"/>
    <n v="8.1666666666666679"/>
    <n v="12.916666666666666"/>
    <n v="0.68010752688172049"/>
    <n v="0.4"/>
    <m/>
    <n v="0.20889487870619949"/>
    <n v="255"/>
    <n v="0.65"/>
    <n v="6.166666666666667"/>
    <m/>
    <m/>
    <n v="4"/>
    <m/>
    <m/>
    <n v="8.6666666666666661"/>
    <n v="5"/>
    <m/>
    <n v="6"/>
    <m/>
    <m/>
    <m/>
    <m/>
    <m/>
    <n v="100"/>
    <n v="100"/>
    <s v="1 PG"/>
  </r>
  <r>
    <n v="1369"/>
    <s v="VIETNAM"/>
    <x v="0"/>
    <x v="1"/>
    <x v="7"/>
    <x v="19"/>
    <x v="7"/>
    <x v="0"/>
    <x v="0"/>
    <x v="52"/>
    <x v="0"/>
    <n v="1000"/>
    <n v="320"/>
    <m/>
    <n v="288"/>
    <n v="57.599999999999994"/>
    <n v="5"/>
    <n v="9"/>
    <n v="28"/>
    <n v="2.6666666666666665"/>
    <n v="3.3333333333333335"/>
    <n v="0.42857142857142855"/>
    <n v="0.4"/>
    <m/>
    <n v="6.9444444444444448E-2"/>
    <n v="290"/>
    <n v="0.65"/>
    <n v="2.6666666666666665"/>
    <m/>
    <m/>
    <m/>
    <m/>
    <m/>
    <n v="3.3333333333333335"/>
    <m/>
    <m/>
    <m/>
    <m/>
    <m/>
    <m/>
    <m/>
    <m/>
    <n v="100"/>
    <n v="100"/>
    <s v="1 PG"/>
  </r>
  <r>
    <n v="1370"/>
    <s v="VIETNAM"/>
    <x v="0"/>
    <x v="1"/>
    <x v="7"/>
    <x v="19"/>
    <x v="7"/>
    <x v="0"/>
    <x v="0"/>
    <x v="57"/>
    <x v="0"/>
    <n v="1000"/>
    <n v="320"/>
    <m/>
    <n v="256"/>
    <n v="57.599999999999994"/>
    <n v="13"/>
    <n v="71"/>
    <n v="28"/>
    <n v="10.666666666666666"/>
    <n v="53.416666666666671"/>
    <n v="0.76289682539682546"/>
    <n v="0.4"/>
    <m/>
    <n v="0.46875000000000006"/>
    <n v="171"/>
    <n v="0.65"/>
    <n v="10.666666666666666"/>
    <m/>
    <m/>
    <m/>
    <m/>
    <m/>
    <n v="46.166666666666671"/>
    <n v="9"/>
    <m/>
    <n v="10"/>
    <m/>
    <m/>
    <m/>
    <m/>
    <m/>
    <n v="100"/>
    <n v="100"/>
    <s v="1 PG"/>
  </r>
  <r>
    <n v="1371"/>
    <s v="VIETNAM"/>
    <x v="0"/>
    <x v="1"/>
    <x v="7"/>
    <x v="19"/>
    <x v="7"/>
    <x v="0"/>
    <x v="1"/>
    <x v="59"/>
    <x v="0"/>
    <n v="1000"/>
    <n v="320"/>
    <m/>
    <n v="226"/>
    <n v="57.599999999999994"/>
    <n v="7"/>
    <n v="42"/>
    <n v="28"/>
    <n v="4.666666666666667"/>
    <n v="32"/>
    <n v="0.7482993197278911"/>
    <n v="0.4"/>
    <m/>
    <n v="0.30973451327433632"/>
    <n v="244"/>
    <n v="0.65"/>
    <n v="4.666666666666667"/>
    <m/>
    <m/>
    <m/>
    <m/>
    <m/>
    <n v="31"/>
    <m/>
    <m/>
    <n v="2"/>
    <m/>
    <m/>
    <m/>
    <m/>
    <m/>
    <n v="100"/>
    <n v="100"/>
    <s v="1 PG"/>
  </r>
  <r>
    <n v="1372"/>
    <s v="VIETNAM"/>
    <x v="0"/>
    <x v="1"/>
    <x v="7"/>
    <x v="19"/>
    <x v="7"/>
    <x v="0"/>
    <x v="4"/>
    <x v="60"/>
    <x v="0"/>
    <n v="1000"/>
    <n v="320"/>
    <m/>
    <n v="240"/>
    <n v="57.599999999999994"/>
    <n v="9"/>
    <n v="38"/>
    <n v="28"/>
    <n v="5.8333333333333339"/>
    <n v="25.583333333333332"/>
    <n v="0.66843971631205668"/>
    <n v="0.4"/>
    <m/>
    <n v="0.27976190476190477"/>
    <n v="235"/>
    <n v="0.65"/>
    <n v="5.8333333333333339"/>
    <m/>
    <m/>
    <m/>
    <m/>
    <m/>
    <n v="24.333333333333332"/>
    <n v="1"/>
    <m/>
    <n v="2"/>
    <m/>
    <m/>
    <m/>
    <m/>
    <m/>
    <n v="100"/>
    <n v="100"/>
    <s v="1 PG"/>
  </r>
  <r>
    <n v="1373"/>
    <s v="VIETNAM"/>
    <x v="0"/>
    <x v="1"/>
    <x v="7"/>
    <x v="19"/>
    <x v="7"/>
    <x v="1"/>
    <x v="23"/>
    <x v="209"/>
    <x v="0"/>
    <n v="1000"/>
    <n v="320"/>
    <m/>
    <n v="312"/>
    <n v="57.599999999999994"/>
    <n v="21"/>
    <n v="42"/>
    <n v="35.200000000000003"/>
    <n v="13.416666666666668"/>
    <n v="21"/>
    <n v="0.54629629629629639"/>
    <n v="0.24"/>
    <m/>
    <n v="0.28846153846153849"/>
    <n v="428"/>
    <n v="0.65"/>
    <n v="7.666666666666667"/>
    <n v="3"/>
    <n v="8"/>
    <n v="4"/>
    <m/>
    <m/>
    <n v="12"/>
    <n v="7"/>
    <n v="10"/>
    <n v="7"/>
    <m/>
    <m/>
    <m/>
    <m/>
    <m/>
    <n v="100"/>
    <n v="100"/>
    <s v="1 PG"/>
  </r>
  <r>
    <n v="1374"/>
    <s v="VIETNAM"/>
    <x v="0"/>
    <x v="1"/>
    <x v="7"/>
    <x v="19"/>
    <x v="7"/>
    <x v="1"/>
    <x v="24"/>
    <x v="210"/>
    <x v="0"/>
    <n v="1000"/>
    <n v="320"/>
    <m/>
    <n v="400"/>
    <n v="57.599999999999994"/>
    <n v="3"/>
    <n v="30"/>
    <n v="35.200000000000003"/>
    <n v="3"/>
    <n v="27"/>
    <n v="0.90909090909090906"/>
    <n v="0.24"/>
    <m/>
    <n v="0.11785714285714285"/>
    <n v="422"/>
    <n v="0.65"/>
    <n v="3"/>
    <m/>
    <m/>
    <m/>
    <m/>
    <m/>
    <n v="27"/>
    <m/>
    <m/>
    <m/>
    <m/>
    <m/>
    <m/>
    <m/>
    <m/>
    <n v="100"/>
    <n v="100"/>
    <s v="1 PG"/>
  </r>
  <r>
    <n v="1375"/>
    <s v="VIETNAM"/>
    <x v="0"/>
    <x v="1"/>
    <x v="7"/>
    <x v="19"/>
    <x v="7"/>
    <x v="1"/>
    <x v="27"/>
    <x v="211"/>
    <x v="0"/>
    <n v="1000"/>
    <n v="320"/>
    <m/>
    <n v="320"/>
    <n v="57.599999999999994"/>
    <n v="17"/>
    <n v="30"/>
    <n v="35.200000000000003"/>
    <n v="7.041666666666667"/>
    <n v="15.083333333333334"/>
    <n v="0.47074468085106386"/>
    <n v="0.24"/>
    <m/>
    <n v="0.20982142857142858"/>
    <n v="400"/>
    <n v="0.65"/>
    <n v="4.166666666666667"/>
    <n v="7"/>
    <n v="3"/>
    <m/>
    <m/>
    <m/>
    <n v="8.8333333333333339"/>
    <n v="10"/>
    <n v="10"/>
    <m/>
    <m/>
    <m/>
    <m/>
    <m/>
    <m/>
    <n v="100"/>
    <n v="100"/>
    <s v="1 PG"/>
  </r>
  <r>
    <n v="1376"/>
    <s v="VIETNAM"/>
    <x v="0"/>
    <x v="1"/>
    <x v="7"/>
    <x v="19"/>
    <x v="9"/>
    <x v="1"/>
    <x v="0"/>
    <x v="212"/>
    <x v="2"/>
    <n v="180"/>
    <n v="144"/>
    <m/>
    <n v="112"/>
    <n v="22.8"/>
    <n v="11"/>
    <n v="23"/>
    <n v="8.4"/>
    <n v="6.083333333333333"/>
    <n v="9.375"/>
    <n v="0.45465686274509798"/>
    <n v="0.24"/>
    <m/>
    <n v="0.43367346938775514"/>
    <n v="134"/>
    <n v="0.65"/>
    <n v="3.833333333333333"/>
    <m/>
    <n v="4"/>
    <m/>
    <n v="1"/>
    <m/>
    <n v="5"/>
    <n v="4"/>
    <n v="5"/>
    <n v="3"/>
    <m/>
    <m/>
    <m/>
    <m/>
    <m/>
    <n v="100"/>
    <n v="100"/>
    <s v="1 PG"/>
  </r>
  <r>
    <n v="1377"/>
    <s v="VIETNAM"/>
    <x v="0"/>
    <x v="1"/>
    <x v="7"/>
    <x v="19"/>
    <x v="9"/>
    <x v="1"/>
    <x v="0"/>
    <x v="213"/>
    <x v="2"/>
    <n v="180"/>
    <n v="144"/>
    <m/>
    <n v="128"/>
    <n v="22.8"/>
    <n v="6"/>
    <n v="10"/>
    <n v="8.4"/>
    <n v="3"/>
    <n v="5.9583333333333339"/>
    <n v="0.55989583333333337"/>
    <n v="0.24"/>
    <m/>
    <n v="0.17857142857142858"/>
    <n v="122"/>
    <n v="0.65"/>
    <n v="3"/>
    <m/>
    <m/>
    <m/>
    <m/>
    <m/>
    <n v="3.8333333333333335"/>
    <m/>
    <n v="3"/>
    <n v="2"/>
    <m/>
    <m/>
    <m/>
    <m/>
    <m/>
    <n v="100"/>
    <n v="100"/>
    <s v="1 PG"/>
  </r>
  <r>
    <n v="1378"/>
    <s v="VIETNAM"/>
    <x v="0"/>
    <x v="1"/>
    <x v="7"/>
    <x v="19"/>
    <x v="9"/>
    <x v="1"/>
    <x v="0"/>
    <x v="214"/>
    <x v="2"/>
    <n v="180"/>
    <n v="144"/>
    <m/>
    <n v="146"/>
    <n v="22.8"/>
    <m/>
    <n v="17"/>
    <n v="8.4"/>
    <n v="0"/>
    <n v="10.333333333333334"/>
    <n v="0.60784313725490202"/>
    <n v="0.24"/>
    <m/>
    <n v="0.16634050880626225"/>
    <n v="176"/>
    <n v="0.65"/>
    <m/>
    <m/>
    <m/>
    <m/>
    <m/>
    <m/>
    <n v="10.333333333333334"/>
    <m/>
    <m/>
    <m/>
    <m/>
    <m/>
    <m/>
    <m/>
    <m/>
    <n v="100"/>
    <n v="100"/>
    <s v="1 PG"/>
  </r>
  <r>
    <n v="1379"/>
    <s v="VIETNAM"/>
    <x v="0"/>
    <x v="1"/>
    <x v="7"/>
    <x v="19"/>
    <x v="9"/>
    <x v="1"/>
    <x v="0"/>
    <x v="215"/>
    <x v="2"/>
    <n v="180"/>
    <n v="144"/>
    <m/>
    <n v="104"/>
    <n v="22.8"/>
    <n v="7"/>
    <n v="4"/>
    <n v="8.4"/>
    <n v="3.8"/>
    <n v="2"/>
    <n v="0.52727272727272723"/>
    <n v="0.24"/>
    <m/>
    <n v="0.15109890109890112"/>
    <n v="102"/>
    <n v="0.65"/>
    <n v="3.8"/>
    <m/>
    <m/>
    <m/>
    <m/>
    <m/>
    <n v="2"/>
    <m/>
    <m/>
    <m/>
    <m/>
    <m/>
    <m/>
    <m/>
    <m/>
    <n v="100"/>
    <n v="100"/>
    <s v="1 PG"/>
  </r>
  <r>
    <n v="1380"/>
    <s v="VIETNAM"/>
    <x v="0"/>
    <x v="1"/>
    <x v="7"/>
    <x v="19"/>
    <x v="9"/>
    <x v="1"/>
    <x v="0"/>
    <x v="216"/>
    <x v="2"/>
    <n v="180"/>
    <n v="144"/>
    <m/>
    <n v="128"/>
    <n v="22.8"/>
    <n v="5"/>
    <n v="9"/>
    <n v="8.4"/>
    <n v="4"/>
    <n v="6.6666666666666661"/>
    <n v="0.76190476190476186"/>
    <n v="0.24"/>
    <m/>
    <n v="0.15625"/>
    <n v="199"/>
    <n v="0.65"/>
    <n v="4"/>
    <m/>
    <m/>
    <m/>
    <m/>
    <m/>
    <n v="6.6666666666666661"/>
    <m/>
    <m/>
    <m/>
    <m/>
    <m/>
    <m/>
    <m/>
    <m/>
    <n v="100"/>
    <n v="100"/>
    <s v="1 PG"/>
  </r>
  <r>
    <n v="1381"/>
    <s v="VIETNAM"/>
    <x v="0"/>
    <x v="1"/>
    <x v="7"/>
    <x v="19"/>
    <x v="9"/>
    <x v="1"/>
    <x v="0"/>
    <x v="217"/>
    <x v="2"/>
    <n v="180"/>
    <n v="144"/>
    <m/>
    <n v="120"/>
    <n v="22.8"/>
    <n v="8"/>
    <m/>
    <n v="8.4"/>
    <n v="7.5"/>
    <n v="0"/>
    <n v="0.9375"/>
    <n v="0.24"/>
    <m/>
    <n v="9.5238095238095233E-2"/>
    <n v="117"/>
    <n v="0.65"/>
    <n v="7.5"/>
    <m/>
    <m/>
    <m/>
    <m/>
    <m/>
    <m/>
    <m/>
    <m/>
    <m/>
    <m/>
    <m/>
    <m/>
    <m/>
    <m/>
    <n v="100"/>
    <n v="100"/>
    <s v="1 PG"/>
  </r>
  <r>
    <n v="1382"/>
    <s v="VIETNAM"/>
    <x v="0"/>
    <x v="1"/>
    <x v="7"/>
    <x v="19"/>
    <x v="9"/>
    <x v="1"/>
    <x v="0"/>
    <x v="218"/>
    <x v="2"/>
    <n v="180"/>
    <n v="144"/>
    <m/>
    <n v="80"/>
    <n v="22.8"/>
    <n v="7"/>
    <n v="2"/>
    <n v="8.4"/>
    <n v="3.1666666666666665"/>
    <n v="0.5"/>
    <n v="0.40740740740740738"/>
    <n v="0.24"/>
    <m/>
    <n v="0.16071428571428573"/>
    <n v="108"/>
    <n v="0.65"/>
    <n v="3.1666666666666665"/>
    <m/>
    <m/>
    <m/>
    <m/>
    <m/>
    <m/>
    <n v="2"/>
    <m/>
    <m/>
    <m/>
    <m/>
    <m/>
    <m/>
    <m/>
    <n v="100"/>
    <n v="100"/>
    <s v="1 PG"/>
  </r>
  <r>
    <n v="1383"/>
    <s v="VIETNAM"/>
    <x v="0"/>
    <x v="1"/>
    <x v="7"/>
    <x v="19"/>
    <x v="7"/>
    <x v="1"/>
    <x v="4"/>
    <x v="219"/>
    <x v="0"/>
    <n v="400"/>
    <n v="320"/>
    <m/>
    <n v="176"/>
    <n v="57.599999999999994"/>
    <m/>
    <n v="50"/>
    <n v="8.4"/>
    <n v="0"/>
    <n v="31"/>
    <n v="0.62"/>
    <n v="0.24"/>
    <m/>
    <n v="0.4058441558441559"/>
    <n v="367"/>
    <n v="0.65"/>
    <m/>
    <m/>
    <m/>
    <m/>
    <m/>
    <m/>
    <n v="31"/>
    <m/>
    <m/>
    <m/>
    <m/>
    <m/>
    <m/>
    <m/>
    <m/>
    <n v="100"/>
    <n v="100"/>
    <s v="1 PG"/>
  </r>
  <r>
    <n v="1384"/>
    <s v="VIETNAM"/>
    <x v="0"/>
    <x v="1"/>
    <x v="7"/>
    <x v="19"/>
    <x v="10"/>
    <x v="1"/>
    <x v="0"/>
    <x v="181"/>
    <x v="2"/>
    <n v="288"/>
    <n v="162"/>
    <m/>
    <n v="176"/>
    <n v="34.56"/>
    <n v="5"/>
    <n v="8"/>
    <n v="15"/>
    <n v="1.6666666666666667"/>
    <n v="3.166666666666667"/>
    <n v="0.37179487179487186"/>
    <n v="0.24"/>
    <m/>
    <n v="0.10551948051948053"/>
    <n v="109"/>
    <n v="0.65"/>
    <n v="1.6666666666666667"/>
    <m/>
    <m/>
    <m/>
    <m/>
    <m/>
    <n v="3.166666666666667"/>
    <m/>
    <m/>
    <m/>
    <m/>
    <m/>
    <m/>
    <m/>
    <m/>
    <n v="50"/>
    <n v="50"/>
    <s v="1 PG"/>
  </r>
  <r>
    <n v="1385"/>
    <s v="VIETNAM"/>
    <x v="1"/>
    <x v="1"/>
    <x v="7"/>
    <x v="19"/>
    <x v="0"/>
    <x v="0"/>
    <x v="5"/>
    <x v="61"/>
    <x v="0"/>
    <n v="1000"/>
    <n v="320"/>
    <m/>
    <n v="320"/>
    <n v="134.4"/>
    <n v="41"/>
    <n v="46"/>
    <n v="76.2"/>
    <n v="23.75"/>
    <n v="20.75"/>
    <n v="0.5114942528735632"/>
    <n v="0.4"/>
    <m/>
    <n v="0.38839285714285715"/>
    <n v="569"/>
    <n v="0.75"/>
    <n v="14.5"/>
    <n v="11"/>
    <m/>
    <n v="13"/>
    <m/>
    <m/>
    <n v="15.5"/>
    <n v="13"/>
    <m/>
    <n v="4"/>
    <m/>
    <m/>
    <m/>
    <m/>
    <m/>
    <n v="100"/>
    <n v="100"/>
    <s v="1 PG"/>
  </r>
  <r>
    <n v="1386"/>
    <s v="VIETNAM"/>
    <x v="1"/>
    <x v="1"/>
    <x v="7"/>
    <x v="19"/>
    <x v="0"/>
    <x v="0"/>
    <x v="7"/>
    <x v="62"/>
    <x v="0"/>
    <n v="1000"/>
    <n v="320"/>
    <m/>
    <n v="336"/>
    <n v="57.599999999999994"/>
    <m/>
    <n v="28"/>
    <n v="21"/>
    <n v="0"/>
    <n v="14.833333333333334"/>
    <n v="0.52976190476190477"/>
    <n v="0.24"/>
    <m/>
    <n v="0.11904761904761905"/>
    <n v="453"/>
    <n v="0.65"/>
    <m/>
    <m/>
    <m/>
    <m/>
    <m/>
    <m/>
    <n v="14.833333333333334"/>
    <m/>
    <m/>
    <m/>
    <m/>
    <m/>
    <m/>
    <m/>
    <m/>
    <n v="80"/>
    <n v="80"/>
    <s v="2 PGs"/>
  </r>
  <r>
    <n v="1387"/>
    <s v="VIETNAM"/>
    <x v="1"/>
    <x v="1"/>
    <x v="7"/>
    <x v="19"/>
    <x v="4"/>
    <x v="0"/>
    <x v="5"/>
    <x v="117"/>
    <x v="0"/>
    <n v="1000"/>
    <n v="320"/>
    <m/>
    <n v="344"/>
    <n v="57.599999999999994"/>
    <n v="15"/>
    <n v="69"/>
    <n v="21"/>
    <n v="15.166666666666666"/>
    <n v="27.166666666666668"/>
    <n v="0.50396825396825395"/>
    <n v="0.24"/>
    <m/>
    <n v="0.34883720930232559"/>
    <n v="610"/>
    <n v="0.8"/>
    <n v="11.166666666666666"/>
    <m/>
    <m/>
    <n v="8"/>
    <m/>
    <m/>
    <n v="23.166666666666668"/>
    <m/>
    <m/>
    <n v="8"/>
    <m/>
    <m/>
    <m/>
    <m/>
    <m/>
    <n v="100"/>
    <n v="100"/>
    <s v="2 PGs"/>
  </r>
  <r>
    <n v="1388"/>
    <s v="VIETNAM"/>
    <x v="1"/>
    <x v="1"/>
    <x v="7"/>
    <x v="19"/>
    <x v="4"/>
    <x v="1"/>
    <x v="8"/>
    <x v="182"/>
    <x v="0"/>
    <n v="1000"/>
    <n v="320"/>
    <m/>
    <n v="320"/>
    <n v="69"/>
    <m/>
    <n v="32"/>
    <n v="26.4"/>
    <n v="0"/>
    <n v="30.666666666666668"/>
    <n v="0.95833333333333337"/>
    <n v="0.4"/>
    <m/>
    <n v="0.14285714285714285"/>
    <n v="362"/>
    <n v="0.65"/>
    <m/>
    <m/>
    <m/>
    <m/>
    <m/>
    <m/>
    <n v="29.166666666666668"/>
    <m/>
    <m/>
    <n v="3"/>
    <m/>
    <m/>
    <m/>
    <m/>
    <m/>
    <n v="100"/>
    <n v="100"/>
    <s v="1 PG"/>
  </r>
  <r>
    <n v="1389"/>
    <s v="VIETNAM"/>
    <x v="1"/>
    <x v="1"/>
    <x v="7"/>
    <x v="19"/>
    <x v="4"/>
    <x v="1"/>
    <x v="7"/>
    <x v="183"/>
    <x v="0"/>
    <n v="1000"/>
    <n v="320"/>
    <m/>
    <n v="336"/>
    <n v="72"/>
    <m/>
    <n v="30"/>
    <n v="26.4"/>
    <n v="0"/>
    <n v="17.333333333333332"/>
    <n v="0.57777777777777772"/>
    <n v="0.24"/>
    <m/>
    <n v="0.12755102040816327"/>
    <n v="372"/>
    <n v="0.65"/>
    <m/>
    <m/>
    <m/>
    <m/>
    <m/>
    <m/>
    <n v="17.333333333333332"/>
    <m/>
    <m/>
    <m/>
    <m/>
    <m/>
    <m/>
    <m/>
    <m/>
    <n v="100"/>
    <n v="100"/>
    <s v="1 PG"/>
  </r>
  <r>
    <n v="1390"/>
    <s v="VIETNAM"/>
    <x v="1"/>
    <x v="1"/>
    <x v="7"/>
    <x v="19"/>
    <x v="2"/>
    <x v="0"/>
    <x v="5"/>
    <x v="23"/>
    <x v="1"/>
    <n v="1200"/>
    <n v="480"/>
    <m/>
    <n v="466"/>
    <n v="72"/>
    <n v="31"/>
    <n v="95"/>
    <n v="26.4"/>
    <n v="19"/>
    <n v="46.166666666666671"/>
    <n v="0.51719576719576721"/>
    <n v="0.24"/>
    <m/>
    <n v="0.38626609442060089"/>
    <n v="584"/>
    <n v="0.65"/>
    <n v="12.5"/>
    <m/>
    <m/>
    <n v="13"/>
    <m/>
    <m/>
    <n v="19.666666666666668"/>
    <n v="8"/>
    <m/>
    <n v="49"/>
    <m/>
    <m/>
    <m/>
    <m/>
    <m/>
    <n v="100"/>
    <n v="100"/>
    <s v="1 PG"/>
  </r>
  <r>
    <n v="1391"/>
    <s v="VIETNAM"/>
    <x v="1"/>
    <x v="1"/>
    <x v="7"/>
    <x v="19"/>
    <x v="6"/>
    <x v="1"/>
    <x v="5"/>
    <x v="140"/>
    <x v="1"/>
    <n v="1250"/>
    <n v="400"/>
    <m/>
    <n v="412"/>
    <n v="96"/>
    <n v="23"/>
    <n v="54"/>
    <n v="76.2"/>
    <n v="12.333333333333334"/>
    <n v="53.25"/>
    <n v="0.85173160173160167"/>
    <n v="0.4"/>
    <m/>
    <n v="0.26699029126213597"/>
    <n v="456"/>
    <n v="0.7"/>
    <n v="12.333333333333334"/>
    <m/>
    <m/>
    <m/>
    <m/>
    <m/>
    <n v="47.5"/>
    <n v="5"/>
    <m/>
    <n v="9"/>
    <m/>
    <m/>
    <m/>
    <m/>
    <m/>
    <n v="100"/>
    <n v="100"/>
    <s v="2 PGs"/>
  </r>
  <r>
    <n v="1392"/>
    <s v="VIETNAM"/>
    <x v="1"/>
    <x v="1"/>
    <x v="7"/>
    <x v="19"/>
    <x v="6"/>
    <x v="1"/>
    <x v="8"/>
    <x v="141"/>
    <x v="1"/>
    <n v="1250"/>
    <n v="400"/>
    <m/>
    <n v="336"/>
    <n v="96"/>
    <m/>
    <n v="31"/>
    <n v="76.2"/>
    <n v="0"/>
    <n v="30.416666666666668"/>
    <n v="0.98118279569892475"/>
    <n v="0.4"/>
    <m/>
    <n v="0.13180272108843538"/>
    <n v="333"/>
    <n v="0.7"/>
    <m/>
    <m/>
    <m/>
    <m/>
    <m/>
    <m/>
    <n v="26.666666666666668"/>
    <m/>
    <m/>
    <n v="3"/>
    <n v="3"/>
    <m/>
    <m/>
    <m/>
    <m/>
    <n v="100"/>
    <n v="100"/>
    <s v="1 PG"/>
  </r>
  <r>
    <n v="1393"/>
    <s v="VIETNAM"/>
    <x v="1"/>
    <x v="1"/>
    <x v="7"/>
    <x v="19"/>
    <x v="7"/>
    <x v="1"/>
    <x v="25"/>
    <x v="221"/>
    <x v="0"/>
    <n v="1000"/>
    <n v="320"/>
    <m/>
    <n v="320"/>
    <n v="72"/>
    <m/>
    <n v="33"/>
    <n v="21"/>
    <n v="0"/>
    <n v="26"/>
    <n v="0.78787878787878785"/>
    <n v="0.24"/>
    <m/>
    <n v="0.14732142857142858"/>
    <n v="321"/>
    <n v="0.65"/>
    <m/>
    <m/>
    <m/>
    <m/>
    <m/>
    <m/>
    <n v="26"/>
    <m/>
    <m/>
    <m/>
    <m/>
    <m/>
    <m/>
    <m/>
    <m/>
    <n v="100"/>
    <n v="100"/>
    <s v="1 PG"/>
  </r>
  <r>
    <n v="1394"/>
    <s v="VIETNAM"/>
    <x v="1"/>
    <x v="1"/>
    <x v="7"/>
    <x v="19"/>
    <x v="7"/>
    <x v="1"/>
    <x v="8"/>
    <x v="66"/>
    <x v="0"/>
    <n v="1000"/>
    <n v="320"/>
    <m/>
    <n v="272"/>
    <n v="72"/>
    <m/>
    <n v="27"/>
    <n v="21"/>
    <n v="0"/>
    <n v="23.166666666666668"/>
    <n v="0.85802469135802473"/>
    <n v="0.24"/>
    <m/>
    <n v="0.14180672268907565"/>
    <n v="323"/>
    <n v="0.65"/>
    <m/>
    <m/>
    <m/>
    <m/>
    <m/>
    <m/>
    <n v="20.166666666666668"/>
    <m/>
    <m/>
    <n v="6"/>
    <m/>
    <m/>
    <m/>
    <m/>
    <m/>
    <n v="100"/>
    <n v="100"/>
    <s v="1 PG"/>
  </r>
  <r>
    <n v="1395"/>
    <s v="VIETNAM"/>
    <x v="2"/>
    <x v="1"/>
    <x v="7"/>
    <x v="19"/>
    <x v="3"/>
    <x v="0"/>
    <x v="6"/>
    <x v="24"/>
    <x v="1"/>
    <n v="2700"/>
    <n v="648"/>
    <m/>
    <n v="876"/>
    <n v="194.4"/>
    <n v="48"/>
    <n v="114"/>
    <n v="127.8"/>
    <n v="4.125"/>
    <n v="131.42857142857144"/>
    <n v="0.83675044091710771"/>
    <n v="0.4"/>
    <m/>
    <n v="0.264187866927593"/>
    <n v="873"/>
    <n v="0.7"/>
    <n v="43"/>
    <m/>
    <m/>
    <n v="11"/>
    <m/>
    <m/>
    <n v="122.42857142857143"/>
    <m/>
    <m/>
    <n v="18"/>
    <m/>
    <m/>
    <m/>
    <m/>
    <m/>
    <n v="250"/>
    <n v="250"/>
    <s v="1 PG"/>
  </r>
  <r>
    <n v="1396"/>
    <s v="VIETNAM"/>
    <x v="2"/>
    <x v="1"/>
    <x v="7"/>
    <x v="19"/>
    <x v="3"/>
    <x v="0"/>
    <x v="6"/>
    <x v="121"/>
    <x v="1"/>
    <n v="2700"/>
    <n v="648"/>
    <m/>
    <n v="872"/>
    <n v="194.4"/>
    <n v="35"/>
    <n v="129"/>
    <n v="127.8"/>
    <n v="7.5"/>
    <n v="112.125"/>
    <n v="0.72942073170731703"/>
    <n v="0.4"/>
    <m/>
    <n v="0.26867627785058978"/>
    <n v="920"/>
    <n v="0.7"/>
    <n v="23.285714285714285"/>
    <m/>
    <m/>
    <n v="20"/>
    <m/>
    <m/>
    <n v="101"/>
    <n v="34"/>
    <n v="3"/>
    <n v="3"/>
    <m/>
    <m/>
    <m/>
    <m/>
    <m/>
    <n v="250"/>
    <n v="250"/>
    <s v="2 PGs"/>
  </r>
  <r>
    <n v="1397"/>
    <s v="VIETNAM"/>
    <x v="2"/>
    <x v="1"/>
    <x v="7"/>
    <x v="19"/>
    <x v="0"/>
    <x v="0"/>
    <x v="6"/>
    <x v="25"/>
    <x v="0"/>
    <n v="1200"/>
    <n v="384"/>
    <m/>
    <n v="845"/>
    <n v="115.19999999999999"/>
    <n v="47"/>
    <n v="124"/>
    <n v="75.599999999999994"/>
    <n v="3.125"/>
    <n v="95.428571428571431"/>
    <n v="0.57633667502088559"/>
    <n v="0.4"/>
    <m/>
    <n v="0.28909551986475063"/>
    <n v="831"/>
    <n v="0.7"/>
    <n v="30.571428571428573"/>
    <n v="2"/>
    <m/>
    <n v="3"/>
    <m/>
    <m/>
    <n v="87.428571428571431"/>
    <n v="2"/>
    <m/>
    <n v="15"/>
    <m/>
    <m/>
    <m/>
    <m/>
    <m/>
    <n v="250"/>
    <n v="250"/>
    <s v="2 PGs"/>
  </r>
  <r>
    <n v="1398"/>
    <s v="VIETNAM"/>
    <x v="2"/>
    <x v="1"/>
    <x v="7"/>
    <x v="19"/>
    <x v="0"/>
    <x v="0"/>
    <x v="6"/>
    <x v="26"/>
    <x v="0"/>
    <n v="1200"/>
    <n v="384"/>
    <m/>
    <n v="352"/>
    <n v="115.19999999999999"/>
    <n v="7"/>
    <n v="33"/>
    <n v="75.599999999999994"/>
    <n v="0"/>
    <n v="32.142857142857146"/>
    <n v="0.8035714285714286"/>
    <n v="0.4"/>
    <m/>
    <n v="0.16233766233766236"/>
    <n v="397"/>
    <n v="0.7"/>
    <n v="8.8571428571428577"/>
    <m/>
    <m/>
    <m/>
    <m/>
    <m/>
    <n v="32.142857142857146"/>
    <m/>
    <m/>
    <m/>
    <m/>
    <m/>
    <m/>
    <m/>
    <m/>
    <n v="150"/>
    <n v="150"/>
    <s v="2 PGs"/>
  </r>
  <r>
    <n v="1399"/>
    <s v="VIETNAM"/>
    <x v="2"/>
    <x v="1"/>
    <x v="7"/>
    <x v="19"/>
    <x v="0"/>
    <x v="0"/>
    <x v="6"/>
    <x v="67"/>
    <x v="0"/>
    <n v="1200"/>
    <n v="384"/>
    <m/>
    <n v="400"/>
    <n v="115.19999999999999"/>
    <n v="23"/>
    <n v="59"/>
    <n v="75.599999999999994"/>
    <n v="4.375"/>
    <n v="45.964285714285715"/>
    <n v="0.61389372822299648"/>
    <n v="0.4"/>
    <m/>
    <n v="0.29285714285714287"/>
    <n v="470"/>
    <n v="0.6"/>
    <n v="13.428571428571429"/>
    <n v="4"/>
    <m/>
    <n v="1"/>
    <m/>
    <m/>
    <n v="43.714285714285715"/>
    <n v="7"/>
    <m/>
    <n v="1"/>
    <m/>
    <m/>
    <m/>
    <m/>
    <m/>
    <n v="150"/>
    <n v="150"/>
    <s v="2 PGs"/>
  </r>
  <r>
    <n v="1400"/>
    <s v="VIETNAM"/>
    <x v="2"/>
    <x v="1"/>
    <x v="7"/>
    <x v="19"/>
    <x v="0"/>
    <x v="0"/>
    <x v="6"/>
    <x v="27"/>
    <x v="0"/>
    <n v="1200"/>
    <n v="384"/>
    <m/>
    <n v="392"/>
    <n v="115.19999999999999"/>
    <n v="34"/>
    <n v="61"/>
    <n v="75.599999999999994"/>
    <n v="6.375"/>
    <n v="63.75"/>
    <n v="0.73815789473684212"/>
    <n v="0.4"/>
    <m/>
    <n v="0.34620991253644318"/>
    <n v="467"/>
    <n v="0.6"/>
    <n v="30.571428571428573"/>
    <n v="3"/>
    <m/>
    <n v="9"/>
    <m/>
    <m/>
    <n v="56"/>
    <n v="7"/>
    <m/>
    <n v="12"/>
    <m/>
    <m/>
    <m/>
    <m/>
    <m/>
    <n v="150"/>
    <n v="150"/>
    <s v="2 PGs"/>
  </r>
  <r>
    <n v="1401"/>
    <s v="VIETNAM"/>
    <x v="2"/>
    <x v="1"/>
    <x v="7"/>
    <x v="19"/>
    <x v="0"/>
    <x v="0"/>
    <x v="6"/>
    <x v="28"/>
    <x v="0"/>
    <n v="1200"/>
    <n v="384"/>
    <m/>
    <n v="416"/>
    <n v="115.19999999999999"/>
    <n v="45"/>
    <n v="78"/>
    <n v="75.599999999999994"/>
    <n v="9"/>
    <n v="60.767857142857146"/>
    <n v="0.5672183507549361"/>
    <n v="0.4"/>
    <m/>
    <n v="0.42239010989010989"/>
    <n v="442"/>
    <n v="0.65"/>
    <n v="27.142857142857142"/>
    <n v="6"/>
    <m/>
    <n v="8"/>
    <m/>
    <m/>
    <n v="54.142857142857146"/>
    <n v="5"/>
    <n v="1"/>
    <n v="10"/>
    <m/>
    <m/>
    <m/>
    <m/>
    <m/>
    <n v="150"/>
    <n v="150"/>
    <s v="2 PGs"/>
  </r>
  <r>
    <n v="1402"/>
    <s v="VIETNAM"/>
    <x v="2"/>
    <x v="1"/>
    <x v="7"/>
    <x v="19"/>
    <x v="0"/>
    <x v="0"/>
    <x v="6"/>
    <x v="68"/>
    <x v="0"/>
    <n v="1200"/>
    <n v="384"/>
    <m/>
    <n v="288"/>
    <n v="115.19999999999999"/>
    <n v="4"/>
    <n v="39"/>
    <n v="75.599999999999994"/>
    <n v="1"/>
    <n v="25.928571428571427"/>
    <n v="0.62624584717607967"/>
    <n v="0.4"/>
    <m/>
    <n v="0.21329365079365081"/>
    <n v="303"/>
    <n v="0.6"/>
    <n v="3"/>
    <n v="1"/>
    <m/>
    <m/>
    <m/>
    <m/>
    <n v="25.428571428571427"/>
    <m/>
    <m/>
    <n v="1"/>
    <m/>
    <m/>
    <m/>
    <m/>
    <m/>
    <n v="150"/>
    <n v="150"/>
    <s v="1 PG"/>
  </r>
  <r>
    <n v="1403"/>
    <s v="VIETNAM"/>
    <x v="2"/>
    <x v="1"/>
    <x v="7"/>
    <x v="19"/>
    <x v="0"/>
    <x v="0"/>
    <x v="6"/>
    <x v="69"/>
    <x v="0"/>
    <n v="1200"/>
    <n v="384"/>
    <m/>
    <n v="224"/>
    <n v="115.19999999999999"/>
    <n v="33"/>
    <n v="29"/>
    <n v="75.599999999999994"/>
    <n v="1.125"/>
    <n v="18"/>
    <n v="0.30846774193548387"/>
    <n v="0.4"/>
    <m/>
    <n v="0.39540816326530615"/>
    <n v="382"/>
    <n v="0.6"/>
    <n v="18.428571428571427"/>
    <m/>
    <m/>
    <n v="3"/>
    <m/>
    <m/>
    <n v="16"/>
    <m/>
    <m/>
    <n v="4"/>
    <m/>
    <m/>
    <m/>
    <m/>
    <m/>
    <n v="150"/>
    <n v="150"/>
    <s v="2 PGs"/>
  </r>
  <r>
    <n v="1404"/>
    <s v="VIETNAM"/>
    <x v="2"/>
    <x v="1"/>
    <x v="7"/>
    <x v="19"/>
    <x v="4"/>
    <x v="1"/>
    <x v="6"/>
    <x v="184"/>
    <x v="0"/>
    <n v="1000"/>
    <n v="320"/>
    <m/>
    <n v="204"/>
    <n v="96"/>
    <n v="1"/>
    <n v="32"/>
    <n v="63"/>
    <n v="0.375"/>
    <n v="23.214285714285715"/>
    <n v="0.71482683982683981"/>
    <n v="0.24"/>
    <m/>
    <n v="0.23109243697478996"/>
    <n v="209"/>
    <n v="0.65"/>
    <m/>
    <m/>
    <m/>
    <n v="1"/>
    <m/>
    <m/>
    <n v="21.714285714285715"/>
    <m/>
    <m/>
    <n v="3"/>
    <m/>
    <m/>
    <m/>
    <m/>
    <m/>
    <n v="150"/>
    <n v="150"/>
    <s v="1 PG"/>
  </r>
  <r>
    <n v="1405"/>
    <s v="VIETNAM"/>
    <x v="2"/>
    <x v="1"/>
    <x v="7"/>
    <x v="19"/>
    <x v="4"/>
    <x v="0"/>
    <x v="6"/>
    <x v="78"/>
    <x v="0"/>
    <n v="1200"/>
    <n v="320"/>
    <m/>
    <n v="240"/>
    <n v="57.599999999999994"/>
    <n v="13"/>
    <n v="66"/>
    <n v="21"/>
    <n v="3.375"/>
    <n v="46.357142857142854"/>
    <n v="0.62952079566003616"/>
    <n v="0.24"/>
    <m/>
    <n v="0.47023809523809523"/>
    <n v="310"/>
    <n v="0.6"/>
    <n v="4.5714285714285712"/>
    <m/>
    <m/>
    <n v="9"/>
    <m/>
    <m/>
    <n v="37.857142857142854"/>
    <m/>
    <m/>
    <n v="8"/>
    <n v="6"/>
    <m/>
    <m/>
    <m/>
    <m/>
    <n v="150"/>
    <n v="150"/>
    <s v="1 PG"/>
  </r>
  <r>
    <n v="1406"/>
    <s v="VIETNAM"/>
    <x v="2"/>
    <x v="1"/>
    <x v="7"/>
    <x v="19"/>
    <x v="2"/>
    <x v="0"/>
    <x v="6"/>
    <x v="29"/>
    <x v="1"/>
    <n v="1200"/>
    <n v="384"/>
    <m/>
    <n v="320"/>
    <n v="115.19999999999999"/>
    <n v="16"/>
    <n v="43"/>
    <n v="75.599999999999994"/>
    <n v="2.5"/>
    <n v="30.678571428571427"/>
    <n v="0.56234866828087171"/>
    <n v="0.4"/>
    <m/>
    <n v="0.26339285714285715"/>
    <n v="388"/>
    <n v="0.6"/>
    <n v="9"/>
    <n v="1"/>
    <m/>
    <n v="4"/>
    <m/>
    <m/>
    <n v="24.428571428571427"/>
    <n v="3"/>
    <m/>
    <n v="11"/>
    <m/>
    <m/>
    <m/>
    <m/>
    <m/>
    <n v="150"/>
    <n v="150"/>
    <s v="1 PG"/>
  </r>
  <r>
    <n v="1407"/>
    <s v="VIETNAM"/>
    <x v="2"/>
    <x v="1"/>
    <x v="7"/>
    <x v="19"/>
    <x v="2"/>
    <x v="0"/>
    <x v="6"/>
    <x v="31"/>
    <x v="1"/>
    <n v="1200"/>
    <n v="384"/>
    <m/>
    <n v="350"/>
    <n v="115.19999999999999"/>
    <n v="3"/>
    <n v="45"/>
    <n v="75.599999999999994"/>
    <n v="0.375"/>
    <n v="30.107142857142858"/>
    <n v="0.6350446428571429"/>
    <n v="0.4"/>
    <m/>
    <n v="0.19591836734693879"/>
    <n v="399"/>
    <n v="0.6"/>
    <n v="1"/>
    <m/>
    <m/>
    <n v="1"/>
    <m/>
    <m/>
    <n v="21.857142857142858"/>
    <n v="1"/>
    <m/>
    <n v="16"/>
    <m/>
    <m/>
    <m/>
    <m/>
    <m/>
    <n v="150"/>
    <n v="150"/>
    <s v="2 PGs"/>
  </r>
  <r>
    <n v="1408"/>
    <s v="VIETNAM"/>
    <x v="2"/>
    <x v="1"/>
    <x v="7"/>
    <x v="19"/>
    <x v="2"/>
    <x v="0"/>
    <x v="6"/>
    <x v="30"/>
    <x v="1"/>
    <n v="1200"/>
    <n v="384"/>
    <m/>
    <n v="300"/>
    <n v="115.19999999999999"/>
    <n v="16"/>
    <n v="52"/>
    <n v="75.599999999999994"/>
    <n v="1.875"/>
    <n v="36.5"/>
    <n v="0.56433823529411764"/>
    <n v="0.4"/>
    <m/>
    <n v="0.32380952380952382"/>
    <n v="567"/>
    <n v="0.6"/>
    <n v="6.2857142857142856"/>
    <m/>
    <m/>
    <n v="5"/>
    <m/>
    <m/>
    <n v="34"/>
    <n v="4"/>
    <m/>
    <n v="3"/>
    <m/>
    <m/>
    <m/>
    <m/>
    <m/>
    <n v="150"/>
    <n v="150"/>
    <s v="2 PGs"/>
  </r>
  <r>
    <n v="1409"/>
    <s v="VIETNAM"/>
    <x v="2"/>
    <x v="1"/>
    <x v="7"/>
    <x v="19"/>
    <x v="6"/>
    <x v="1"/>
    <x v="6"/>
    <x v="144"/>
    <x v="1"/>
    <n v="1200"/>
    <n v="400"/>
    <m/>
    <n v="192"/>
    <n v="72"/>
    <n v="25"/>
    <n v="42"/>
    <n v="26.4"/>
    <n v="2.875"/>
    <n v="28.928571428571427"/>
    <n v="0.47468017057569295"/>
    <n v="0.24"/>
    <m/>
    <n v="0.49851190476190482"/>
    <n v="285"/>
    <n v="0.6"/>
    <n v="13"/>
    <n v="1"/>
    <m/>
    <n v="5"/>
    <m/>
    <m/>
    <n v="25.428571428571427"/>
    <n v="2"/>
    <m/>
    <n v="6"/>
    <m/>
    <m/>
    <m/>
    <m/>
    <m/>
    <n v="150"/>
    <n v="150"/>
    <s v="2 PGs"/>
  </r>
  <r>
    <n v="1410"/>
    <s v="VIETNAM"/>
    <x v="2"/>
    <x v="1"/>
    <x v="7"/>
    <x v="19"/>
    <x v="7"/>
    <x v="0"/>
    <x v="6"/>
    <x v="83"/>
    <x v="0"/>
    <n v="1000"/>
    <n v="320"/>
    <m/>
    <n v="292"/>
    <n v="96"/>
    <n v="18"/>
    <n v="58"/>
    <n v="63"/>
    <n v="0"/>
    <n v="28.285714285714285"/>
    <n v="0.37218045112781956"/>
    <n v="0.4"/>
    <m/>
    <n v="0.37181996086105679"/>
    <n v="300"/>
    <n v="0.6"/>
    <n v="6.5714285714285712"/>
    <m/>
    <m/>
    <m/>
    <m/>
    <m/>
    <n v="28.285714285714285"/>
    <m/>
    <m/>
    <m/>
    <m/>
    <m/>
    <m/>
    <m/>
    <m/>
    <n v="150"/>
    <n v="150"/>
    <s v="1 PG"/>
  </r>
  <r>
    <n v="1411"/>
    <s v="VIETNAM"/>
    <x v="2"/>
    <x v="1"/>
    <x v="7"/>
    <x v="19"/>
    <x v="7"/>
    <x v="0"/>
    <x v="6"/>
    <x v="125"/>
    <x v="0"/>
    <n v="1000"/>
    <n v="320"/>
    <m/>
    <n v="220"/>
    <n v="96"/>
    <m/>
    <n v="36"/>
    <n v="63"/>
    <n v="0"/>
    <n v="26"/>
    <n v="0.72222222222222221"/>
    <n v="0.4"/>
    <m/>
    <n v="0.23376623376623376"/>
    <n v="335"/>
    <n v="0.6"/>
    <m/>
    <m/>
    <m/>
    <m/>
    <m/>
    <m/>
    <n v="25"/>
    <m/>
    <m/>
    <n v="2"/>
    <m/>
    <m/>
    <m/>
    <m/>
    <m/>
    <n v="150"/>
    <n v="150"/>
    <s v="1 PG"/>
  </r>
  <r>
    <n v="1412"/>
    <s v="VIETNAM"/>
    <x v="2"/>
    <x v="1"/>
    <x v="7"/>
    <x v="19"/>
    <x v="7"/>
    <x v="0"/>
    <x v="6"/>
    <x v="84"/>
    <x v="0"/>
    <n v="1000"/>
    <n v="320"/>
    <m/>
    <n v="276"/>
    <n v="96"/>
    <n v="2"/>
    <n v="37"/>
    <n v="63"/>
    <n v="0"/>
    <n v="26.25"/>
    <n v="0.67307692307692313"/>
    <n v="0.4"/>
    <m/>
    <n v="0.2018633540372671"/>
    <n v="283"/>
    <n v="0.6"/>
    <n v="1.5714285714285714"/>
    <m/>
    <m/>
    <m/>
    <m/>
    <m/>
    <n v="26"/>
    <n v="1"/>
    <m/>
    <m/>
    <m/>
    <m/>
    <m/>
    <m/>
    <m/>
    <n v="150"/>
    <n v="150"/>
    <s v="1 PG"/>
  </r>
  <r>
    <n v="1413"/>
    <s v="VIETNAM"/>
    <x v="2"/>
    <x v="1"/>
    <x v="7"/>
    <x v="19"/>
    <x v="7"/>
    <x v="0"/>
    <x v="6"/>
    <x v="126"/>
    <x v="0"/>
    <n v="1000"/>
    <n v="320"/>
    <m/>
    <n v="272"/>
    <n v="96"/>
    <n v="5"/>
    <n v="50"/>
    <n v="63"/>
    <n v="0"/>
    <n v="33.857142857142854"/>
    <n v="0.61558441558441557"/>
    <n v="0.4"/>
    <m/>
    <n v="0.28886554621848742"/>
    <n v="375"/>
    <n v="0.6"/>
    <n v="4.1428571428571432"/>
    <m/>
    <m/>
    <m/>
    <m/>
    <m/>
    <n v="32.857142857142854"/>
    <m/>
    <m/>
    <n v="2"/>
    <m/>
    <m/>
    <m/>
    <m/>
    <m/>
    <n v="150"/>
    <n v="150"/>
    <s v="1 PG"/>
  </r>
  <r>
    <n v="1414"/>
    <s v="VIETNAM"/>
    <x v="2"/>
    <x v="1"/>
    <x v="7"/>
    <x v="19"/>
    <x v="7"/>
    <x v="0"/>
    <x v="6"/>
    <x v="127"/>
    <x v="0"/>
    <n v="1000"/>
    <n v="320"/>
    <m/>
    <n v="194"/>
    <n v="96"/>
    <n v="4"/>
    <n v="39"/>
    <n v="63"/>
    <n v="1"/>
    <n v="29.035714285714285"/>
    <n v="0.69850498338870426"/>
    <n v="0.4"/>
    <m/>
    <n v="0.31664212076583215"/>
    <n v="280"/>
    <n v="0.6"/>
    <n v="1.4285714285714286"/>
    <n v="1"/>
    <m/>
    <m/>
    <m/>
    <m/>
    <n v="28.285714285714285"/>
    <n v="1"/>
    <m/>
    <n v="1"/>
    <m/>
    <m/>
    <m/>
    <m/>
    <m/>
    <n v="150"/>
    <n v="150"/>
    <s v="1 PG"/>
  </r>
  <r>
    <n v="1415"/>
    <s v="VIETNAM"/>
    <x v="2"/>
    <x v="1"/>
    <x v="7"/>
    <x v="19"/>
    <x v="7"/>
    <x v="0"/>
    <x v="6"/>
    <x v="128"/>
    <x v="0"/>
    <n v="1000"/>
    <n v="320"/>
    <m/>
    <n v="221"/>
    <n v="96"/>
    <n v="4"/>
    <n v="40"/>
    <n v="63"/>
    <n v="0.5"/>
    <n v="35.75"/>
    <n v="0.82386363636363635"/>
    <n v="0.4"/>
    <m/>
    <n v="0.28442146089204917"/>
    <n v="288"/>
    <n v="0.6"/>
    <n v="2.1428571428571428"/>
    <m/>
    <n v="2"/>
    <m/>
    <m/>
    <m/>
    <n v="35"/>
    <m/>
    <n v="2"/>
    <m/>
    <m/>
    <m/>
    <m/>
    <m/>
    <m/>
    <n v="150"/>
    <n v="150"/>
    <s v="1 PG"/>
  </r>
  <r>
    <n v="1416"/>
    <s v="VIETNAM"/>
    <x v="2"/>
    <x v="1"/>
    <x v="7"/>
    <x v="19"/>
    <x v="7"/>
    <x v="0"/>
    <x v="6"/>
    <x v="129"/>
    <x v="0"/>
    <n v="1000"/>
    <n v="320"/>
    <m/>
    <n v="282"/>
    <n v="96"/>
    <n v="1"/>
    <n v="30"/>
    <n v="63"/>
    <n v="0"/>
    <n v="23.357142857142858"/>
    <n v="0.75345622119815669"/>
    <n v="0.4"/>
    <m/>
    <n v="0.15704154002026344"/>
    <n v="226"/>
    <n v="0.6"/>
    <n v="0.8571428571428571"/>
    <m/>
    <m/>
    <m/>
    <m/>
    <m/>
    <n v="21.857142857142858"/>
    <m/>
    <m/>
    <n v="3"/>
    <m/>
    <m/>
    <m/>
    <m/>
    <m/>
    <n v="150"/>
    <n v="150"/>
    <s v="1 PG"/>
  </r>
  <r>
    <n v="1417"/>
    <s v="VIETNAM"/>
    <x v="2"/>
    <x v="1"/>
    <x v="7"/>
    <x v="19"/>
    <x v="7"/>
    <x v="0"/>
    <x v="6"/>
    <x v="85"/>
    <x v="0"/>
    <n v="1000"/>
    <n v="320"/>
    <m/>
    <n v="336"/>
    <n v="96"/>
    <m/>
    <n v="71"/>
    <n v="63"/>
    <n v="0"/>
    <n v="55.071428571428569"/>
    <n v="0.7756539235412474"/>
    <n v="0.4"/>
    <m/>
    <n v="0.30187074829931976"/>
    <n v="361"/>
    <n v="0.65"/>
    <m/>
    <m/>
    <m/>
    <m/>
    <m/>
    <m/>
    <n v="54.571428571428569"/>
    <m/>
    <m/>
    <n v="1"/>
    <m/>
    <m/>
    <m/>
    <m/>
    <m/>
    <n v="150"/>
    <n v="150"/>
    <s v="1 PG"/>
  </r>
  <r>
    <n v="1418"/>
    <s v="VIETNAM"/>
    <x v="2"/>
    <x v="1"/>
    <x v="7"/>
    <x v="19"/>
    <x v="7"/>
    <x v="0"/>
    <x v="6"/>
    <x v="86"/>
    <x v="0"/>
    <n v="1000"/>
    <n v="320"/>
    <m/>
    <n v="367"/>
    <n v="96"/>
    <n v="3"/>
    <n v="68"/>
    <n v="63"/>
    <n v="1.125"/>
    <n v="51.5"/>
    <n v="0.74119718309859151"/>
    <n v="0.4"/>
    <m/>
    <n v="0.27637212923316468"/>
    <n v="378"/>
    <n v="0.65"/>
    <m/>
    <m/>
    <m/>
    <n v="3"/>
    <m/>
    <m/>
    <n v="50"/>
    <m/>
    <m/>
    <n v="3"/>
    <m/>
    <m/>
    <m/>
    <m/>
    <m/>
    <n v="150"/>
    <n v="150"/>
    <s v="2 PGs"/>
  </r>
  <r>
    <n v="1419"/>
    <s v="VIETNAM"/>
    <x v="2"/>
    <x v="1"/>
    <x v="7"/>
    <x v="19"/>
    <x v="7"/>
    <x v="0"/>
    <x v="6"/>
    <x v="87"/>
    <x v="0"/>
    <n v="1000"/>
    <n v="320"/>
    <m/>
    <n v="340"/>
    <n v="96"/>
    <n v="5"/>
    <n v="63"/>
    <n v="63"/>
    <n v="0"/>
    <n v="65.428571428571431"/>
    <n v="0.96218487394957986"/>
    <n v="0.4"/>
    <m/>
    <n v="0.28571428571428575"/>
    <n v="523"/>
    <n v="0.65"/>
    <n v="2.8571428571428572"/>
    <m/>
    <m/>
    <m/>
    <m/>
    <m/>
    <n v="65.428571428571431"/>
    <m/>
    <m/>
    <m/>
    <m/>
    <m/>
    <m/>
    <m/>
    <m/>
    <n v="150"/>
    <n v="150"/>
    <s v="2 PGs"/>
  </r>
  <r>
    <n v="1420"/>
    <s v="VIETNAM"/>
    <x v="2"/>
    <x v="1"/>
    <x v="7"/>
    <x v="19"/>
    <x v="7"/>
    <x v="0"/>
    <x v="6"/>
    <x v="88"/>
    <x v="0"/>
    <n v="1000"/>
    <n v="320"/>
    <m/>
    <n v="704"/>
    <n v="96"/>
    <n v="13"/>
    <n v="123"/>
    <n v="63"/>
    <n v="0"/>
    <n v="90.857142857142861"/>
    <n v="0.66806722689075637"/>
    <n v="0.4"/>
    <m/>
    <n v="0.27597402597402598"/>
    <n v="787"/>
    <n v="0.7"/>
    <n v="8.2857142857142865"/>
    <m/>
    <m/>
    <m/>
    <m/>
    <m/>
    <n v="90.857142857142861"/>
    <m/>
    <m/>
    <m/>
    <m/>
    <m/>
    <m/>
    <m/>
    <m/>
    <n v="250"/>
    <n v="250"/>
    <s v="2 PGs"/>
  </r>
  <r>
    <n v="1421"/>
    <s v="VIETNAM"/>
    <x v="2"/>
    <x v="1"/>
    <x v="7"/>
    <x v="19"/>
    <x v="7"/>
    <x v="0"/>
    <x v="6"/>
    <x v="89"/>
    <x v="0"/>
    <n v="1000"/>
    <n v="320"/>
    <m/>
    <n v="670"/>
    <n v="96"/>
    <n v="54"/>
    <n v="142"/>
    <n v="63"/>
    <n v="19.75"/>
    <n v="154.71428571428572"/>
    <n v="0.89012390670553942"/>
    <n v="0.4"/>
    <m/>
    <n v="0.41791044776119407"/>
    <n v="680"/>
    <n v="0.7"/>
    <n v="32"/>
    <n v="14"/>
    <n v="2"/>
    <n v="14"/>
    <m/>
    <m/>
    <n v="138.71428571428572"/>
    <n v="15"/>
    <n v="14"/>
    <n v="14"/>
    <m/>
    <m/>
    <m/>
    <m/>
    <m/>
    <n v="250"/>
    <n v="250"/>
    <s v="2 PGs"/>
  </r>
  <r>
    <n v="1422"/>
    <s v="VIETNAM"/>
    <x v="2"/>
    <x v="1"/>
    <x v="7"/>
    <x v="19"/>
    <x v="7"/>
    <x v="0"/>
    <x v="6"/>
    <x v="90"/>
    <x v="0"/>
    <n v="1000"/>
    <n v="320"/>
    <m/>
    <n v="320"/>
    <n v="96"/>
    <n v="6"/>
    <n v="77"/>
    <n v="63"/>
    <n v="0"/>
    <n v="54.142857142857146"/>
    <n v="0.65232358003442348"/>
    <n v="0.4"/>
    <m/>
    <n v="0.3705357142857143"/>
    <n v="405"/>
    <n v="0.6"/>
    <n v="3.1428571428571428"/>
    <m/>
    <m/>
    <m/>
    <m/>
    <m/>
    <n v="47.142857142857146"/>
    <n v="10"/>
    <m/>
    <n v="9"/>
    <m/>
    <m/>
    <m/>
    <m/>
    <m/>
    <n v="150"/>
    <n v="150"/>
    <s v="2 PGs"/>
  </r>
  <r>
    <n v="1423"/>
    <s v="VIETNAM"/>
    <x v="2"/>
    <x v="1"/>
    <x v="7"/>
    <x v="19"/>
    <x v="7"/>
    <x v="0"/>
    <x v="6"/>
    <x v="130"/>
    <x v="0"/>
    <n v="1000"/>
    <n v="320"/>
    <m/>
    <n v="242"/>
    <n v="96"/>
    <m/>
    <n v="54"/>
    <n v="63"/>
    <n v="0"/>
    <n v="37.071428571428569"/>
    <n v="0.68650793650793651"/>
    <n v="0.4"/>
    <m/>
    <n v="0.31877213695395518"/>
    <n v="253"/>
    <n v="0.6"/>
    <m/>
    <m/>
    <m/>
    <m/>
    <m/>
    <m/>
    <n v="36.571428571428569"/>
    <n v="2"/>
    <m/>
    <m/>
    <m/>
    <m/>
    <m/>
    <m/>
    <m/>
    <n v="150"/>
    <n v="150"/>
    <s v="2 PGs"/>
  </r>
  <r>
    <n v="1424"/>
    <s v="VIETNAM"/>
    <x v="2"/>
    <x v="1"/>
    <x v="7"/>
    <x v="19"/>
    <x v="7"/>
    <x v="0"/>
    <x v="6"/>
    <x v="91"/>
    <x v="0"/>
    <n v="1000"/>
    <n v="320"/>
    <m/>
    <n v="144"/>
    <n v="96"/>
    <n v="5"/>
    <n v="37"/>
    <n v="63"/>
    <n v="0.375"/>
    <n v="31.5"/>
    <n v="0.7589285714285714"/>
    <n v="0.4"/>
    <m/>
    <n v="0.41666666666666669"/>
    <n v="204"/>
    <n v="0.6"/>
    <n v="1.4285714285714286"/>
    <m/>
    <m/>
    <n v="1"/>
    <m/>
    <m/>
    <n v="29"/>
    <m/>
    <m/>
    <n v="2"/>
    <n v="2"/>
    <m/>
    <m/>
    <m/>
    <m/>
    <n v="150"/>
    <n v="150"/>
    <s v="1 PG"/>
  </r>
  <r>
    <n v="1425"/>
    <s v="VIETNAM"/>
    <x v="2"/>
    <x v="1"/>
    <x v="7"/>
    <x v="19"/>
    <x v="7"/>
    <x v="0"/>
    <x v="6"/>
    <x v="222"/>
    <x v="0"/>
    <n v="1000"/>
    <n v="320"/>
    <m/>
    <n v="160"/>
    <n v="96"/>
    <n v="6"/>
    <n v="56"/>
    <n v="63"/>
    <n v="1.5"/>
    <n v="52.785714285714285"/>
    <n v="0.87557603686635943"/>
    <n v="0.4"/>
    <m/>
    <n v="0.5535714285714286"/>
    <n v="205"/>
    <n v="0.6"/>
    <n v="3.1428571428571428"/>
    <m/>
    <m/>
    <n v="4"/>
    <m/>
    <m/>
    <n v="50.285714285714285"/>
    <n v="2"/>
    <m/>
    <n v="4"/>
    <m/>
    <m/>
    <m/>
    <m/>
    <m/>
    <n v="150"/>
    <n v="150"/>
    <s v="1 PG"/>
  </r>
  <r>
    <n v="1426"/>
    <s v="VIETNAM"/>
    <x v="2"/>
    <x v="1"/>
    <x v="7"/>
    <x v="19"/>
    <x v="7"/>
    <x v="0"/>
    <x v="6"/>
    <x v="131"/>
    <x v="0"/>
    <n v="1000"/>
    <n v="320"/>
    <m/>
    <n v="320"/>
    <n v="96"/>
    <n v="6"/>
    <n v="44"/>
    <n v="63"/>
    <n v="1"/>
    <n v="44.25"/>
    <n v="0.90500000000000003"/>
    <n v="0.4"/>
    <m/>
    <n v="0.22321428571428573"/>
    <n v="306"/>
    <n v="0.6"/>
    <n v="4.4285714285714288"/>
    <n v="1"/>
    <m/>
    <m/>
    <m/>
    <m/>
    <n v="44"/>
    <n v="1"/>
    <m/>
    <m/>
    <m/>
    <m/>
    <m/>
    <m/>
    <m/>
    <n v="150"/>
    <n v="150"/>
    <s v="1 PG"/>
  </r>
  <r>
    <n v="1427"/>
    <s v="VIETNAM"/>
    <x v="2"/>
    <x v="1"/>
    <x v="7"/>
    <x v="19"/>
    <x v="7"/>
    <x v="0"/>
    <x v="6"/>
    <x v="92"/>
    <x v="0"/>
    <n v="1000"/>
    <n v="320"/>
    <m/>
    <n v="420"/>
    <n v="96"/>
    <n v="26"/>
    <n v="45"/>
    <n v="63"/>
    <n v="0"/>
    <n v="29.428571428571427"/>
    <n v="0.41448692152917505"/>
    <n v="0.4"/>
    <m/>
    <n v="0.24149659863945577"/>
    <n v="407"/>
    <n v="0.6"/>
    <n v="9.8571428571428577"/>
    <m/>
    <m/>
    <m/>
    <m/>
    <m/>
    <n v="29.428571428571427"/>
    <m/>
    <m/>
    <m/>
    <m/>
    <m/>
    <m/>
    <m/>
    <m/>
    <n v="150"/>
    <n v="150"/>
    <s v="1 PG"/>
  </r>
  <r>
    <n v="1428"/>
    <s v="VIETNAM"/>
    <x v="2"/>
    <x v="1"/>
    <x v="7"/>
    <x v="19"/>
    <x v="7"/>
    <x v="0"/>
    <x v="6"/>
    <x v="93"/>
    <x v="0"/>
    <n v="1000"/>
    <n v="320"/>
    <m/>
    <n v="176"/>
    <n v="96"/>
    <n v="7"/>
    <n v="28"/>
    <n v="63"/>
    <n v="2.125"/>
    <n v="19.214285714285715"/>
    <n v="0.60969387755102045"/>
    <n v="0.4"/>
    <m/>
    <n v="0.28409090909090912"/>
    <n v="208"/>
    <n v="0.6"/>
    <n v="3.1428571428571428"/>
    <n v="1"/>
    <m/>
    <n v="3"/>
    <m/>
    <m/>
    <n v="18.714285714285715"/>
    <m/>
    <m/>
    <n v="1"/>
    <m/>
    <m/>
    <m/>
    <m/>
    <m/>
    <n v="150"/>
    <n v="150"/>
    <s v="1 PG"/>
  </r>
  <r>
    <n v="1429"/>
    <s v="VIETNAM"/>
    <x v="2"/>
    <x v="1"/>
    <x v="7"/>
    <x v="19"/>
    <x v="7"/>
    <x v="0"/>
    <x v="6"/>
    <x v="94"/>
    <x v="0"/>
    <n v="1000"/>
    <n v="320"/>
    <m/>
    <n v="176"/>
    <n v="96"/>
    <n v="2"/>
    <n v="21"/>
    <n v="63"/>
    <n v="0"/>
    <n v="18.964285714285715"/>
    <n v="0.82453416149068326"/>
    <n v="0.4"/>
    <m/>
    <n v="0.18668831168831171"/>
    <n v="209"/>
    <n v="0.6"/>
    <n v="1.8571428571428572"/>
    <m/>
    <m/>
    <m/>
    <m/>
    <m/>
    <n v="18.714285714285715"/>
    <n v="1"/>
    <m/>
    <m/>
    <m/>
    <m/>
    <m/>
    <m/>
    <m/>
    <n v="150"/>
    <n v="150"/>
    <s v="1 PG"/>
  </r>
  <r>
    <n v="1430"/>
    <s v="VIETNAM"/>
    <x v="2"/>
    <x v="1"/>
    <x v="7"/>
    <x v="19"/>
    <x v="7"/>
    <x v="0"/>
    <x v="6"/>
    <x v="96"/>
    <x v="0"/>
    <n v="1000"/>
    <n v="320"/>
    <m/>
    <n v="192"/>
    <n v="96"/>
    <n v="3"/>
    <n v="57"/>
    <n v="63"/>
    <n v="0"/>
    <n v="62.714285714285715"/>
    <n v="1.0452380952380953"/>
    <n v="0.4"/>
    <m/>
    <n v="0.44642857142857151"/>
    <n v="210"/>
    <n v="0.6"/>
    <n v="2.1428571428571428"/>
    <m/>
    <m/>
    <m/>
    <m/>
    <m/>
    <n v="57.714285714285715"/>
    <m/>
    <m/>
    <n v="2"/>
    <m/>
    <n v="4"/>
    <m/>
    <m/>
    <m/>
    <n v="150"/>
    <n v="150"/>
    <s v="1 PG"/>
  </r>
  <r>
    <n v="1431"/>
    <s v="VIETNAM"/>
    <x v="2"/>
    <x v="1"/>
    <x v="7"/>
    <x v="19"/>
    <x v="7"/>
    <x v="0"/>
    <x v="6"/>
    <x v="99"/>
    <x v="0"/>
    <n v="1000"/>
    <n v="320"/>
    <m/>
    <n v="192"/>
    <n v="96"/>
    <m/>
    <n v="47"/>
    <n v="63"/>
    <n v="0"/>
    <n v="27.035714285714285"/>
    <n v="0.57522796352583583"/>
    <n v="0.4"/>
    <m/>
    <n v="0.34970238095238099"/>
    <n v="211"/>
    <n v="0.6"/>
    <m/>
    <m/>
    <m/>
    <m/>
    <m/>
    <m/>
    <n v="26.285714285714285"/>
    <n v="3"/>
    <m/>
    <m/>
    <m/>
    <m/>
    <m/>
    <m/>
    <m/>
    <n v="150"/>
    <n v="150"/>
    <s v="1 PG"/>
  </r>
  <r>
    <n v="1432"/>
    <s v="VIETNAM"/>
    <x v="2"/>
    <x v="1"/>
    <x v="7"/>
    <x v="19"/>
    <x v="7"/>
    <x v="0"/>
    <x v="6"/>
    <x v="101"/>
    <x v="0"/>
    <n v="1000"/>
    <n v="320"/>
    <m/>
    <n v="192"/>
    <n v="96"/>
    <n v="1"/>
    <n v="42"/>
    <n v="63"/>
    <n v="0"/>
    <n v="38.714285714285715"/>
    <n v="0.90033222591362128"/>
    <n v="0.4"/>
    <m/>
    <n v="0.31994047619047622"/>
    <n v="212"/>
    <n v="0.6"/>
    <n v="0.42857142857142855"/>
    <m/>
    <m/>
    <m/>
    <m/>
    <m/>
    <n v="38.714285714285715"/>
    <m/>
    <m/>
    <m/>
    <m/>
    <m/>
    <m/>
    <m/>
    <m/>
    <n v="150"/>
    <n v="150"/>
    <s v="1 PG"/>
  </r>
  <r>
    <n v="1433"/>
    <s v="VIETNAM"/>
    <x v="2"/>
    <x v="1"/>
    <x v="7"/>
    <x v="19"/>
    <x v="7"/>
    <x v="0"/>
    <x v="6"/>
    <x v="132"/>
    <x v="0"/>
    <n v="1000"/>
    <n v="320"/>
    <m/>
    <n v="160"/>
    <n v="96"/>
    <n v="9"/>
    <n v="38"/>
    <n v="63"/>
    <n v="2.75"/>
    <n v="29.785714285714285"/>
    <n v="0.69224924012158051"/>
    <n v="0.4"/>
    <m/>
    <n v="0.41964285714285715"/>
    <n v="213"/>
    <n v="0.6"/>
    <n v="2.7142857142857144"/>
    <n v="2"/>
    <m/>
    <n v="2"/>
    <m/>
    <m/>
    <n v="27.285714285714285"/>
    <n v="2"/>
    <m/>
    <n v="4"/>
    <m/>
    <m/>
    <m/>
    <m/>
    <m/>
    <n v="150"/>
    <n v="150"/>
    <s v="1 PG"/>
  </r>
  <r>
    <n v="1434"/>
    <s v="VIETNAM"/>
    <x v="2"/>
    <x v="1"/>
    <x v="7"/>
    <x v="19"/>
    <x v="7"/>
    <x v="0"/>
    <x v="6"/>
    <x v="134"/>
    <x v="0"/>
    <n v="1000"/>
    <n v="320"/>
    <m/>
    <n v="128"/>
    <n v="96"/>
    <n v="4"/>
    <n v="44"/>
    <n v="63"/>
    <n v="0.375"/>
    <n v="36.428571428571431"/>
    <n v="0.76674107142857151"/>
    <n v="0.4"/>
    <m/>
    <n v="0.5357142857142857"/>
    <n v="214"/>
    <n v="0.6"/>
    <n v="1.7142857142857142"/>
    <m/>
    <m/>
    <n v="1"/>
    <m/>
    <m/>
    <n v="30.428571428571427"/>
    <n v="4"/>
    <m/>
    <n v="10"/>
    <m/>
    <m/>
    <m/>
    <m/>
    <m/>
    <n v="150"/>
    <n v="150"/>
    <s v="1 PG"/>
  </r>
  <r>
    <n v="1435"/>
    <s v="VIETNAM"/>
    <x v="2"/>
    <x v="1"/>
    <x v="7"/>
    <x v="19"/>
    <x v="7"/>
    <x v="0"/>
    <x v="6"/>
    <x v="103"/>
    <x v="0"/>
    <n v="1000"/>
    <n v="320"/>
    <m/>
    <n v="260"/>
    <n v="96"/>
    <n v="8"/>
    <n v="45"/>
    <n v="63"/>
    <n v="3.25"/>
    <n v="41.071428571428569"/>
    <n v="0.83625336927223715"/>
    <n v="0.4"/>
    <m/>
    <n v="0.29120879120879123"/>
    <n v="215"/>
    <n v="0.6"/>
    <n v="3.5714285714285716"/>
    <n v="3"/>
    <n v="1"/>
    <m/>
    <m/>
    <m/>
    <n v="40.571428571428569"/>
    <n v="2"/>
    <m/>
    <m/>
    <m/>
    <m/>
    <m/>
    <m/>
    <m/>
    <n v="150"/>
    <n v="150"/>
    <s v="1 PG"/>
  </r>
  <r>
    <n v="1436"/>
    <s v="VIETNAM"/>
    <x v="2"/>
    <x v="1"/>
    <x v="7"/>
    <x v="19"/>
    <x v="9"/>
    <x v="1"/>
    <x v="6"/>
    <x v="223"/>
    <x v="2"/>
    <n v="150"/>
    <n v="129.6"/>
    <m/>
    <n v="176"/>
    <n v="23.4"/>
    <m/>
    <n v="11"/>
    <n v="8.4"/>
    <n v="0"/>
    <n v="10.214285714285715"/>
    <n v="0.92857142857142871"/>
    <n v="0.4"/>
    <m/>
    <n v="8.9285714285714288E-2"/>
    <n v="216"/>
    <n v="0.5"/>
    <m/>
    <m/>
    <m/>
    <m/>
    <m/>
    <m/>
    <n v="0.7142857142857143"/>
    <m/>
    <m/>
    <m/>
    <n v="2"/>
    <n v="8"/>
    <m/>
    <m/>
    <m/>
    <n v="100"/>
    <n v="100"/>
    <s v="1 PG"/>
  </r>
  <r>
    <n v="1437"/>
    <s v="VIETNAM"/>
    <x v="2"/>
    <x v="1"/>
    <x v="7"/>
    <x v="19"/>
    <x v="9"/>
    <x v="1"/>
    <x v="6"/>
    <x v="224"/>
    <x v="2"/>
    <n v="150"/>
    <n v="129.6"/>
    <m/>
    <n v="144"/>
    <n v="23.4"/>
    <m/>
    <n v="17"/>
    <n v="8.4"/>
    <n v="0"/>
    <n v="10.285714285714286"/>
    <n v="0.60504201680672276"/>
    <n v="0.4"/>
    <m/>
    <n v="0.16865079365079366"/>
    <n v="217"/>
    <n v="0.5"/>
    <m/>
    <m/>
    <m/>
    <m/>
    <m/>
    <m/>
    <n v="10.285714285714286"/>
    <m/>
    <m/>
    <m/>
    <m/>
    <m/>
    <m/>
    <m/>
    <m/>
    <n v="100"/>
    <n v="100"/>
    <s v="1 PG"/>
  </r>
  <r>
    <n v="1438"/>
    <s v="VIETNAM"/>
    <x v="2"/>
    <x v="1"/>
    <x v="7"/>
    <x v="19"/>
    <x v="9"/>
    <x v="1"/>
    <x v="6"/>
    <x v="225"/>
    <x v="2"/>
    <n v="150"/>
    <n v="129.6"/>
    <m/>
    <n v="160"/>
    <n v="23.4"/>
    <n v="23"/>
    <n v="34"/>
    <n v="8.4"/>
    <n v="1.125"/>
    <n v="20.571428571428573"/>
    <n v="0.38063909774436094"/>
    <n v="0.4"/>
    <m/>
    <n v="0.5089285714285714"/>
    <n v="218"/>
    <n v="0.5"/>
    <n v="12.571428571428571"/>
    <m/>
    <m/>
    <n v="3"/>
    <m/>
    <m/>
    <n v="19.571428571428573"/>
    <n v="4"/>
    <m/>
    <m/>
    <m/>
    <m/>
    <m/>
    <m/>
    <m/>
    <n v="100"/>
    <n v="100"/>
    <s v="1 PG"/>
  </r>
  <r>
    <n v="1439"/>
    <s v="VIETNAM"/>
    <x v="2"/>
    <x v="1"/>
    <x v="7"/>
    <x v="19"/>
    <x v="9"/>
    <x v="1"/>
    <x v="6"/>
    <x v="226"/>
    <x v="2"/>
    <n v="150"/>
    <n v="129.6"/>
    <m/>
    <n v="176"/>
    <n v="23.4"/>
    <m/>
    <n v="19"/>
    <n v="8.4"/>
    <n v="0"/>
    <n v="13.428571428571429"/>
    <n v="0.70676691729323304"/>
    <n v="0.4"/>
    <m/>
    <n v="0.15422077922077923"/>
    <n v="219"/>
    <n v="0.5"/>
    <m/>
    <m/>
    <m/>
    <m/>
    <m/>
    <m/>
    <n v="13.428571428571429"/>
    <m/>
    <m/>
    <m/>
    <m/>
    <m/>
    <m/>
    <m/>
    <m/>
    <n v="100"/>
    <n v="100"/>
    <s v="1 PG"/>
  </r>
  <r>
    <n v="1440"/>
    <s v="VIETNAM"/>
    <x v="2"/>
    <x v="1"/>
    <x v="7"/>
    <x v="19"/>
    <x v="9"/>
    <x v="1"/>
    <x v="6"/>
    <x v="227"/>
    <x v="2"/>
    <n v="150"/>
    <n v="129.6"/>
    <m/>
    <n v="160"/>
    <n v="23.4"/>
    <n v="21"/>
    <n v="36"/>
    <n v="8.4"/>
    <n v="5.5"/>
    <n v="19.285714285714285"/>
    <n v="0.43483709273182958"/>
    <n v="0.4"/>
    <m/>
    <n v="0.5089285714285714"/>
    <n v="220"/>
    <n v="0.5"/>
    <n v="9.7142857142857135"/>
    <n v="5"/>
    <m/>
    <m/>
    <n v="1"/>
    <m/>
    <n v="16.285714285714285"/>
    <m/>
    <m/>
    <n v="3"/>
    <n v="2"/>
    <m/>
    <m/>
    <m/>
    <m/>
    <n v="100"/>
    <n v="100"/>
    <s v="1 PG"/>
  </r>
  <r>
    <n v="1441"/>
    <s v="VIETNAM"/>
    <x v="2"/>
    <x v="1"/>
    <x v="7"/>
    <x v="19"/>
    <x v="9"/>
    <x v="1"/>
    <x v="6"/>
    <x v="228"/>
    <x v="2"/>
    <n v="150"/>
    <n v="129.6"/>
    <m/>
    <n v="128"/>
    <n v="23.4"/>
    <n v="3"/>
    <n v="15"/>
    <n v="8.4"/>
    <n v="2"/>
    <n v="8.25"/>
    <n v="0.56944444444444442"/>
    <n v="0.4"/>
    <m/>
    <n v="0.20089285714285715"/>
    <n v="221"/>
    <n v="0.5"/>
    <m/>
    <m/>
    <m/>
    <m/>
    <n v="1"/>
    <n v="2"/>
    <m/>
    <n v="6"/>
    <m/>
    <m/>
    <n v="9"/>
    <m/>
    <m/>
    <m/>
    <m/>
    <n v="100"/>
    <n v="100"/>
    <s v="1 PG"/>
  </r>
  <r>
    <n v="1442"/>
    <s v="VIETNAM"/>
    <x v="2"/>
    <x v="1"/>
    <x v="7"/>
    <x v="19"/>
    <x v="9"/>
    <x v="1"/>
    <x v="6"/>
    <x v="229"/>
    <x v="2"/>
    <n v="150"/>
    <n v="129.6"/>
    <m/>
    <n v="176"/>
    <n v="23.4"/>
    <m/>
    <n v="17"/>
    <n v="8.4"/>
    <n v="0"/>
    <n v="11.142857142857142"/>
    <n v="0.65546218487394958"/>
    <n v="0.4"/>
    <m/>
    <n v="0.13798701298701299"/>
    <n v="222"/>
    <n v="0.5"/>
    <m/>
    <m/>
    <m/>
    <m/>
    <m/>
    <m/>
    <n v="11.142857142857142"/>
    <m/>
    <m/>
    <m/>
    <m/>
    <m/>
    <m/>
    <m/>
    <m/>
    <n v="100"/>
    <n v="100"/>
    <s v="1 PG"/>
  </r>
  <r>
    <n v="1443"/>
    <s v="VIETNAM"/>
    <x v="2"/>
    <x v="1"/>
    <x v="7"/>
    <x v="19"/>
    <x v="0"/>
    <x v="0"/>
    <x v="10"/>
    <x v="71"/>
    <x v="0"/>
    <n v="1200"/>
    <n v="384"/>
    <m/>
    <n v="356"/>
    <n v="115.19999999999999"/>
    <n v="12"/>
    <n v="55"/>
    <n v="75.599999999999994"/>
    <n v="0"/>
    <n v="27"/>
    <n v="0.40298507462686567"/>
    <n v="0.4"/>
    <m/>
    <n v="0.26886035313001605"/>
    <n v="323"/>
    <n v="0.6"/>
    <n v="8.5714285714285712"/>
    <m/>
    <m/>
    <m/>
    <m/>
    <m/>
    <n v="20"/>
    <n v="2"/>
    <n v="4"/>
    <n v="4"/>
    <n v="4"/>
    <m/>
    <m/>
    <m/>
    <m/>
    <n v="150"/>
    <n v="150"/>
    <s v="1 PG"/>
  </r>
  <r>
    <n v="1444"/>
    <s v="VIETNAM"/>
    <x v="2"/>
    <x v="1"/>
    <x v="7"/>
    <x v="19"/>
    <x v="6"/>
    <x v="1"/>
    <x v="10"/>
    <x v="146"/>
    <x v="1"/>
    <n v="1200"/>
    <n v="400"/>
    <m/>
    <n v="392"/>
    <n v="72"/>
    <n v="4"/>
    <n v="29"/>
    <n v="26.4"/>
    <n v="2"/>
    <n v="18.25"/>
    <n v="0.61363636363636365"/>
    <n v="0.24"/>
    <m/>
    <n v="0.12026239067055394"/>
    <n v="424"/>
    <n v="0.6"/>
    <m/>
    <m/>
    <m/>
    <m/>
    <n v="4"/>
    <m/>
    <n v="3"/>
    <m/>
    <m/>
    <n v="17"/>
    <n v="9"/>
    <m/>
    <m/>
    <m/>
    <m/>
    <n v="150"/>
    <n v="150"/>
    <s v="1 PG"/>
  </r>
  <r>
    <n v="1445"/>
    <s v="VIETNAM"/>
    <x v="2"/>
    <x v="1"/>
    <x v="7"/>
    <x v="19"/>
    <x v="6"/>
    <x v="1"/>
    <x v="22"/>
    <x v="145"/>
    <x v="1"/>
    <n v="1200"/>
    <n v="400"/>
    <m/>
    <n v="424"/>
    <n v="72"/>
    <n v="2"/>
    <n v="6"/>
    <n v="26.4"/>
    <n v="1"/>
    <n v="4.6071428571428568"/>
    <n v="0.7008928571428571"/>
    <n v="0.24"/>
    <m/>
    <n v="2.6954177897574129E-2"/>
    <n v="425"/>
    <n v="0.6"/>
    <m/>
    <m/>
    <m/>
    <m/>
    <n v="2"/>
    <m/>
    <n v="0.8571428571428571"/>
    <m/>
    <m/>
    <m/>
    <n v="5"/>
    <m/>
    <m/>
    <m/>
    <m/>
    <n v="150"/>
    <n v="150"/>
    <s v="1 PG"/>
  </r>
  <r>
    <n v="1446"/>
    <s v="VIETNAM"/>
    <x v="2"/>
    <x v="1"/>
    <x v="7"/>
    <x v="19"/>
    <x v="0"/>
    <x v="0"/>
    <x v="9"/>
    <x v="70"/>
    <x v="0"/>
    <n v="1200"/>
    <n v="384"/>
    <m/>
    <n v="292"/>
    <n v="115.19999999999999"/>
    <n v="19"/>
    <n v="74"/>
    <n v="75.599999999999994"/>
    <n v="0"/>
    <n v="53.142857142857146"/>
    <n v="0.57142857142857151"/>
    <n v="0.4"/>
    <m/>
    <n v="0.45499021526418792"/>
    <n v="326"/>
    <n v="0.55000000000000004"/>
    <n v="13.142857142857142"/>
    <m/>
    <m/>
    <m/>
    <m/>
    <m/>
    <n v="53.142857142857146"/>
    <m/>
    <m/>
    <m/>
    <m/>
    <m/>
    <m/>
    <m/>
    <m/>
    <n v="150"/>
    <n v="150"/>
    <s v="1 PG"/>
  </r>
  <r>
    <n v="1447"/>
    <s v="VIETNAM"/>
    <x v="2"/>
    <x v="1"/>
    <x v="7"/>
    <x v="19"/>
    <x v="4"/>
    <x v="0"/>
    <x v="9"/>
    <x v="124"/>
    <x v="0"/>
    <n v="1000"/>
    <n v="320"/>
    <m/>
    <n v="192"/>
    <n v="96"/>
    <n v="25"/>
    <n v="61"/>
    <n v="63"/>
    <n v="2.75"/>
    <n v="34.464285714285715"/>
    <n v="0.43272425249169438"/>
    <n v="0.4"/>
    <m/>
    <n v="0.63988095238095244"/>
    <n v="227"/>
    <n v="0.6"/>
    <n v="11.857142857142858"/>
    <n v="2"/>
    <m/>
    <n v="2"/>
    <m/>
    <m/>
    <n v="32.714285714285715"/>
    <n v="3"/>
    <m/>
    <n v="2"/>
    <m/>
    <m/>
    <m/>
    <m/>
    <m/>
    <n v="150"/>
    <n v="150"/>
    <s v="1 PG"/>
  </r>
  <r>
    <n v="1448"/>
    <s v="VIETNAM"/>
    <x v="2"/>
    <x v="1"/>
    <x v="7"/>
    <x v="19"/>
    <x v="7"/>
    <x v="0"/>
    <x v="9"/>
    <x v="104"/>
    <x v="0"/>
    <n v="1000"/>
    <n v="320"/>
    <m/>
    <n v="360"/>
    <n v="96"/>
    <n v="21"/>
    <n v="55"/>
    <n v="63"/>
    <n v="4.75"/>
    <n v="56.75"/>
    <n v="0.80921052631578949"/>
    <n v="0.4"/>
    <m/>
    <n v="0.30158730158730163"/>
    <n v="328"/>
    <n v="0.6"/>
    <n v="8.7142857142857135"/>
    <n v="4"/>
    <m/>
    <n v="2"/>
    <m/>
    <m/>
    <n v="53"/>
    <n v="3"/>
    <m/>
    <n v="6"/>
    <m/>
    <m/>
    <m/>
    <m/>
    <m/>
    <n v="150"/>
    <n v="150"/>
    <s v="1 PG"/>
  </r>
  <r>
    <n v="1449"/>
    <s v="VIETNAM"/>
    <x v="2"/>
    <x v="1"/>
    <x v="7"/>
    <x v="19"/>
    <x v="7"/>
    <x v="0"/>
    <x v="9"/>
    <x v="105"/>
    <x v="0"/>
    <n v="1000"/>
    <n v="320"/>
    <m/>
    <n v="292"/>
    <n v="96"/>
    <n v="9"/>
    <n v="46"/>
    <n v="63"/>
    <n v="2"/>
    <n v="36.464285714285715"/>
    <n v="0.69935064935064939"/>
    <n v="0.4"/>
    <m/>
    <n v="0.2690802348336595"/>
    <n v="273"/>
    <n v="0.6"/>
    <n v="6"/>
    <n v="2"/>
    <m/>
    <m/>
    <m/>
    <m/>
    <n v="35.714285714285715"/>
    <n v="1"/>
    <m/>
    <n v="1"/>
    <m/>
    <m/>
    <m/>
    <m/>
    <m/>
    <n v="150"/>
    <n v="150"/>
    <s v="1 PG"/>
  </r>
  <r>
    <n v="1450"/>
    <s v="VIETNAM"/>
    <x v="0"/>
    <x v="1"/>
    <x v="8"/>
    <x v="20"/>
    <x v="0"/>
    <x v="0"/>
    <x v="2"/>
    <x v="5"/>
    <x v="0"/>
    <n v="1200"/>
    <n v="384"/>
    <m/>
    <n v="288"/>
    <n v="115.19999999999999"/>
    <n v="15"/>
    <n v="47"/>
    <n v="76.2"/>
    <n v="9.6666666666666661"/>
    <n v="19.583333333333332"/>
    <n v="0.47177419354838712"/>
    <n v="0.4"/>
    <m/>
    <n v="0.30753968253968256"/>
    <n v="432"/>
    <n v="0.7"/>
    <n v="9.6666666666666661"/>
    <m/>
    <m/>
    <m/>
    <m/>
    <m/>
    <n v="19.333333333333332"/>
    <n v="1"/>
    <m/>
    <m/>
    <m/>
    <m/>
    <m/>
    <m/>
    <m/>
    <n v="50"/>
    <n v="50"/>
    <s v="1 PG"/>
  </r>
  <r>
    <n v="1451"/>
    <s v="VIETNAM"/>
    <x v="0"/>
    <x v="1"/>
    <x v="8"/>
    <x v="20"/>
    <x v="0"/>
    <x v="0"/>
    <x v="3"/>
    <x v="6"/>
    <x v="0"/>
    <n v="1200"/>
    <n v="384"/>
    <m/>
    <n v="288"/>
    <n v="115.19999999999999"/>
    <n v="7"/>
    <n v="23"/>
    <n v="76.2"/>
    <n v="4.1666666666666661"/>
    <n v="6.5"/>
    <n v="0.35555555555555551"/>
    <n v="0.4"/>
    <m/>
    <n v="0.14880952380952381"/>
    <n v="355"/>
    <n v="0.7"/>
    <n v="3.1666666666666665"/>
    <m/>
    <m/>
    <n v="2"/>
    <m/>
    <m/>
    <n v="6.5"/>
    <m/>
    <m/>
    <m/>
    <m/>
    <m/>
    <m/>
    <m/>
    <m/>
    <n v="30"/>
    <n v="30"/>
    <s v="1 PG"/>
  </r>
  <r>
    <n v="1452"/>
    <s v="VIETNAM"/>
    <x v="0"/>
    <x v="1"/>
    <x v="8"/>
    <x v="20"/>
    <x v="0"/>
    <x v="1"/>
    <x v="30"/>
    <x v="207"/>
    <x v="0"/>
    <n v="1000"/>
    <n v="384"/>
    <m/>
    <n v="288"/>
    <n v="96"/>
    <m/>
    <n v="13"/>
    <n v="63.599999999999994"/>
    <n v="0"/>
    <n v="5.5"/>
    <n v="0.42307692307692307"/>
    <n v="0.4"/>
    <m/>
    <n v="6.4484126984126991E-2"/>
    <n v="540"/>
    <n v="0.65"/>
    <m/>
    <m/>
    <m/>
    <m/>
    <m/>
    <m/>
    <n v="5.5"/>
    <m/>
    <m/>
    <m/>
    <m/>
    <m/>
    <m/>
    <m/>
    <m/>
    <n v="30"/>
    <n v="30"/>
    <s v="1 PG"/>
  </r>
  <r>
    <n v="1453"/>
    <s v="VIETNAM"/>
    <x v="0"/>
    <x v="1"/>
    <x v="8"/>
    <x v="21"/>
    <x v="0"/>
    <x v="0"/>
    <x v="2"/>
    <x v="5"/>
    <x v="0"/>
    <n v="1200"/>
    <n v="384"/>
    <m/>
    <n v="288"/>
    <n v="115.19999999999999"/>
    <n v="17"/>
    <n v="42"/>
    <n v="76.2"/>
    <n v="6.833333333333333"/>
    <n v="14.916666666666666"/>
    <n v="0.36864406779661019"/>
    <n v="0.4"/>
    <m/>
    <n v="0.29265873015873017"/>
    <n v="411"/>
    <n v="0.7"/>
    <n v="6.833333333333333"/>
    <m/>
    <m/>
    <m/>
    <m/>
    <m/>
    <n v="14.666666666666666"/>
    <n v="1"/>
    <m/>
    <m/>
    <m/>
    <m/>
    <m/>
    <m/>
    <m/>
    <n v="50"/>
    <n v="50"/>
    <s v="1 PG"/>
  </r>
  <r>
    <n v="1454"/>
    <s v="VIETNAM"/>
    <x v="0"/>
    <x v="1"/>
    <x v="8"/>
    <x v="21"/>
    <x v="0"/>
    <x v="0"/>
    <x v="3"/>
    <x v="6"/>
    <x v="0"/>
    <n v="1200"/>
    <n v="384"/>
    <m/>
    <n v="288"/>
    <n v="115.19999999999999"/>
    <n v="7"/>
    <n v="23"/>
    <n v="76.2"/>
    <n v="3.833333333333333"/>
    <n v="9.1666666666666661"/>
    <n v="0.43333333333333335"/>
    <n v="0.4"/>
    <m/>
    <n v="0.14880952380952381"/>
    <n v="355"/>
    <n v="0.7"/>
    <n v="1.3333333333333333"/>
    <m/>
    <m/>
    <n v="5"/>
    <m/>
    <m/>
    <n v="9.1666666666666661"/>
    <m/>
    <m/>
    <m/>
    <m/>
    <m/>
    <m/>
    <m/>
    <m/>
    <n v="30"/>
    <n v="30"/>
    <s v="1 PG"/>
  </r>
  <r>
    <n v="1455"/>
    <s v="VIETNAM"/>
    <x v="0"/>
    <x v="1"/>
    <x v="8"/>
    <x v="21"/>
    <x v="0"/>
    <x v="1"/>
    <x v="30"/>
    <x v="207"/>
    <x v="0"/>
    <n v="1000"/>
    <n v="384"/>
    <m/>
    <n v="288"/>
    <n v="96"/>
    <n v="1"/>
    <n v="16"/>
    <n v="63.599999999999994"/>
    <n v="1"/>
    <n v="5.666666666666667"/>
    <n v="0.39215686274509803"/>
    <n v="0.4"/>
    <m/>
    <n v="8.4325396825396831E-2"/>
    <n v="377"/>
    <n v="0.65"/>
    <n v="1"/>
    <m/>
    <m/>
    <m/>
    <m/>
    <m/>
    <n v="5.666666666666667"/>
    <m/>
    <m/>
    <m/>
    <m/>
    <m/>
    <m/>
    <m/>
    <m/>
    <n v="30"/>
    <n v="30"/>
    <s v="1 PG"/>
  </r>
  <r>
    <n v="1456"/>
    <s v="VIETNAM"/>
    <x v="0"/>
    <x v="1"/>
    <x v="8"/>
    <x v="22"/>
    <x v="3"/>
    <x v="0"/>
    <x v="0"/>
    <x v="10"/>
    <x v="1"/>
    <n v="2700"/>
    <n v="648"/>
    <m/>
    <n v="928"/>
    <n v="194.4"/>
    <n v="41"/>
    <n v="142"/>
    <n v="128.4"/>
    <n v="23.083333333333332"/>
    <n v="89.583333333333343"/>
    <n v="0.61566484517304187"/>
    <n v="0.4"/>
    <m/>
    <n v="0.28171182266009859"/>
    <n v="1100"/>
    <n v="0.8"/>
    <n v="18.833333333333332"/>
    <n v="9"/>
    <m/>
    <n v="4"/>
    <m/>
    <m/>
    <n v="58.333333333333336"/>
    <n v="5"/>
    <m/>
    <n v="60"/>
    <m/>
    <m/>
    <m/>
    <m/>
    <m/>
    <n v="150"/>
    <n v="150"/>
    <s v="2 PGs"/>
  </r>
  <r>
    <n v="1457"/>
    <s v="VIETNAM"/>
    <x v="0"/>
    <x v="1"/>
    <x v="8"/>
    <x v="22"/>
    <x v="3"/>
    <x v="0"/>
    <x v="0"/>
    <x v="32"/>
    <x v="1"/>
    <n v="2700"/>
    <n v="648"/>
    <m/>
    <n v="576"/>
    <n v="194.4"/>
    <n v="82"/>
    <n v="112"/>
    <n v="128.4"/>
    <n v="36.833333333333329"/>
    <n v="87.416666666666671"/>
    <n v="0.64046391752577314"/>
    <n v="0.4"/>
    <m/>
    <n v="0.48115079365079366"/>
    <n v="729"/>
    <n v="0.8"/>
    <n v="24.333333333333332"/>
    <n v="14"/>
    <m/>
    <n v="18"/>
    <m/>
    <m/>
    <n v="74.666666666666671"/>
    <n v="19"/>
    <m/>
    <n v="16"/>
    <m/>
    <m/>
    <m/>
    <m/>
    <m/>
    <n v="150"/>
    <n v="150"/>
    <s v="2 PGs"/>
  </r>
  <r>
    <n v="1458"/>
    <s v="VIETNAM"/>
    <x v="0"/>
    <x v="1"/>
    <x v="8"/>
    <x v="22"/>
    <x v="3"/>
    <x v="0"/>
    <x v="1"/>
    <x v="11"/>
    <x v="1"/>
    <n v="2700"/>
    <n v="648"/>
    <m/>
    <n v="624"/>
    <n v="194.4"/>
    <n v="34"/>
    <n v="111"/>
    <n v="128.4"/>
    <n v="15.833333333333334"/>
    <n v="62.166666666666664"/>
    <n v="0.53793103448275859"/>
    <n v="0.4"/>
    <m/>
    <n v="0.331959706959707"/>
    <n v="766"/>
    <n v="0.75"/>
    <n v="8.8333333333333339"/>
    <n v="7"/>
    <n v="2"/>
    <n v="9"/>
    <m/>
    <m/>
    <n v="33.666666666666664"/>
    <n v="7"/>
    <n v="2"/>
    <n v="52"/>
    <m/>
    <m/>
    <m/>
    <m/>
    <m/>
    <n v="150"/>
    <n v="150"/>
    <s v="2 PGs"/>
  </r>
  <r>
    <n v="1459"/>
    <s v="VIETNAM"/>
    <x v="0"/>
    <x v="1"/>
    <x v="8"/>
    <x v="22"/>
    <x v="0"/>
    <x v="0"/>
    <x v="1"/>
    <x v="17"/>
    <x v="0"/>
    <n v="1200"/>
    <n v="384"/>
    <m/>
    <n v="312"/>
    <n v="115.19999999999999"/>
    <n v="49"/>
    <n v="44"/>
    <n v="76.2"/>
    <n v="35.833333333333336"/>
    <n v="30.333333333333332"/>
    <n v="0.71146953405017921"/>
    <n v="0.4"/>
    <m/>
    <n v="0.42582417582417587"/>
    <n v="455"/>
    <n v="0.65"/>
    <n v="32.833333333333336"/>
    <m/>
    <m/>
    <n v="6"/>
    <m/>
    <m/>
    <n v="25.833333333333332"/>
    <m/>
    <m/>
    <n v="9"/>
    <m/>
    <m/>
    <m/>
    <m/>
    <m/>
    <n v="100"/>
    <n v="100"/>
    <s v="1 PG"/>
  </r>
  <r>
    <n v="1460"/>
    <s v="VIETNAM"/>
    <x v="0"/>
    <x v="1"/>
    <x v="8"/>
    <x v="22"/>
    <x v="0"/>
    <x v="0"/>
    <x v="1"/>
    <x v="4"/>
    <x v="0"/>
    <n v="1200"/>
    <n v="384"/>
    <m/>
    <n v="288"/>
    <n v="115.19999999999999"/>
    <n v="10"/>
    <n v="37"/>
    <n v="76.2"/>
    <n v="7.25"/>
    <n v="24.416666666666668"/>
    <n v="0.67375886524822692"/>
    <n v="0.4"/>
    <m/>
    <n v="0.23313492063492064"/>
    <n v="226"/>
    <n v="0"/>
    <n v="5.5"/>
    <m/>
    <n v="2"/>
    <n v="2"/>
    <m/>
    <m/>
    <n v="21.166666666666668"/>
    <n v="3"/>
    <m/>
    <n v="5"/>
    <m/>
    <m/>
    <m/>
    <m/>
    <m/>
    <n v="100"/>
    <n v="100"/>
    <s v="1 PG"/>
  </r>
  <r>
    <n v="1461"/>
    <s v="VIETNAM"/>
    <x v="0"/>
    <x v="1"/>
    <x v="8"/>
    <x v="22"/>
    <x v="0"/>
    <x v="0"/>
    <x v="4"/>
    <x v="18"/>
    <x v="0"/>
    <n v="1200"/>
    <n v="384"/>
    <m/>
    <n v="384"/>
    <n v="115.19999999999999"/>
    <n v="32"/>
    <n v="74"/>
    <n v="76.2"/>
    <n v="18.583333333333336"/>
    <n v="47.333333333333336"/>
    <n v="0.62185534591194969"/>
    <n v="0.4"/>
    <m/>
    <n v="0.39434523809523814"/>
    <n v="322"/>
    <n v="0.75"/>
    <n v="15.333333333333334"/>
    <n v="3"/>
    <m/>
    <n v="5"/>
    <m/>
    <m/>
    <n v="41.333333333333336"/>
    <n v="10"/>
    <m/>
    <n v="7"/>
    <m/>
    <m/>
    <m/>
    <m/>
    <m/>
    <n v="100"/>
    <n v="100"/>
    <s v="1 PG"/>
  </r>
  <r>
    <n v="1462"/>
    <s v="VIETNAM"/>
    <x v="0"/>
    <x v="1"/>
    <x v="8"/>
    <x v="22"/>
    <x v="0"/>
    <x v="0"/>
    <x v="4"/>
    <x v="19"/>
    <x v="0"/>
    <n v="1200"/>
    <n v="384"/>
    <m/>
    <n v="320"/>
    <n v="115.19999999999999"/>
    <n v="15"/>
    <n v="79"/>
    <n v="76.2"/>
    <n v="14.5"/>
    <n v="65.25"/>
    <n v="0.84840425531914898"/>
    <n v="0.4"/>
    <m/>
    <n v="0.41964285714285715"/>
    <n v="354"/>
    <n v="0.7"/>
    <n v="13"/>
    <n v="6"/>
    <m/>
    <m/>
    <m/>
    <m/>
    <n v="63"/>
    <n v="7"/>
    <m/>
    <n v="1"/>
    <m/>
    <m/>
    <m/>
    <m/>
    <m/>
    <n v="100"/>
    <n v="100"/>
    <s v="1 PG"/>
  </r>
  <r>
    <n v="1463"/>
    <s v="VIETNAM"/>
    <x v="0"/>
    <x v="1"/>
    <x v="8"/>
    <x v="22"/>
    <x v="0"/>
    <x v="0"/>
    <x v="2"/>
    <x v="5"/>
    <x v="0"/>
    <n v="1200"/>
    <n v="384"/>
    <m/>
    <n v="328"/>
    <n v="115.19999999999999"/>
    <n v="14"/>
    <n v="37"/>
    <n v="76.2"/>
    <n v="10"/>
    <n v="19.166666666666668"/>
    <n v="0.57189542483660138"/>
    <n v="0.4"/>
    <m/>
    <n v="0.22212543554006969"/>
    <n v="432"/>
    <n v="0.7"/>
    <n v="10"/>
    <m/>
    <m/>
    <m/>
    <m/>
    <m/>
    <n v="19.166666666666668"/>
    <m/>
    <m/>
    <m/>
    <m/>
    <m/>
    <m/>
    <m/>
    <m/>
    <n v="100"/>
    <n v="100"/>
    <s v="1 PG"/>
  </r>
  <r>
    <n v="1464"/>
    <s v="VIETNAM"/>
    <x v="0"/>
    <x v="1"/>
    <x v="8"/>
    <x v="22"/>
    <x v="0"/>
    <x v="0"/>
    <x v="3"/>
    <x v="6"/>
    <x v="0"/>
    <n v="1200"/>
    <n v="384"/>
    <m/>
    <n v="320"/>
    <n v="115.19999999999999"/>
    <n v="7"/>
    <n v="23"/>
    <n v="76.2"/>
    <n v="3.833333333333333"/>
    <n v="11.166666666666666"/>
    <n v="0.5"/>
    <n v="0.4"/>
    <m/>
    <n v="0.13392857142857142"/>
    <n v="355"/>
    <n v="0.7"/>
    <n v="1.3333333333333333"/>
    <m/>
    <m/>
    <n v="5"/>
    <m/>
    <m/>
    <n v="9.1666666666666661"/>
    <m/>
    <m/>
    <n v="4"/>
    <m/>
    <m/>
    <m/>
    <m/>
    <m/>
    <n v="100"/>
    <n v="100"/>
    <s v="1 PG"/>
  </r>
  <r>
    <n v="1465"/>
    <s v="VIETNAM"/>
    <x v="0"/>
    <x v="1"/>
    <x v="8"/>
    <x v="22"/>
    <x v="4"/>
    <x v="0"/>
    <x v="0"/>
    <x v="37"/>
    <x v="0"/>
    <n v="1000"/>
    <n v="320"/>
    <m/>
    <n v="288"/>
    <n v="96"/>
    <n v="1"/>
    <n v="26"/>
    <n v="63.599999999999994"/>
    <n v="0.5"/>
    <n v="29.416666666666668"/>
    <n v="1.1080246913580247"/>
    <n v="0.4"/>
    <m/>
    <n v="0.13392857142857142"/>
    <n v="226"/>
    <n v="0.65"/>
    <m/>
    <m/>
    <m/>
    <n v="1"/>
    <m/>
    <m/>
    <n v="28.666666666666668"/>
    <n v="1"/>
    <m/>
    <n v="1"/>
    <m/>
    <m/>
    <m/>
    <m/>
    <m/>
    <n v="100"/>
    <n v="100"/>
    <s v="1 PG"/>
  </r>
  <r>
    <n v="1466"/>
    <s v="VIETNAM"/>
    <x v="0"/>
    <x v="1"/>
    <x v="8"/>
    <x v="22"/>
    <x v="4"/>
    <x v="0"/>
    <x v="0"/>
    <x v="38"/>
    <x v="0"/>
    <n v="1000"/>
    <n v="320"/>
    <m/>
    <n v="244"/>
    <n v="96"/>
    <n v="6"/>
    <n v="55"/>
    <n v="63.599999999999994"/>
    <n v="2.75"/>
    <n v="36"/>
    <n v="0.63524590163934425"/>
    <n v="0.4"/>
    <m/>
    <n v="0.35714285714285715"/>
    <n v="354"/>
    <n v="0.65"/>
    <n v="2"/>
    <n v="1"/>
    <m/>
    <n v="1"/>
    <m/>
    <m/>
    <n v="24"/>
    <m/>
    <m/>
    <n v="24"/>
    <m/>
    <m/>
    <m/>
    <m/>
    <m/>
    <n v="100"/>
    <n v="100"/>
    <s v="1 PG"/>
  </r>
  <r>
    <n v="1467"/>
    <s v="VIETNAM"/>
    <x v="0"/>
    <x v="1"/>
    <x v="8"/>
    <x v="22"/>
    <x v="4"/>
    <x v="0"/>
    <x v="0"/>
    <x v="106"/>
    <x v="0"/>
    <n v="1000"/>
    <n v="320"/>
    <m/>
    <n v="292"/>
    <n v="96"/>
    <n v="6"/>
    <n v="22"/>
    <n v="63.599999999999994"/>
    <n v="11.833333333333334"/>
    <n v="14.083333333333334"/>
    <n v="0.92559523809523814"/>
    <n v="0.4"/>
    <m/>
    <n v="0.13698630136986303"/>
    <n v="311"/>
    <n v="0.7"/>
    <n v="3.8333333333333335"/>
    <n v="8"/>
    <m/>
    <n v="12"/>
    <m/>
    <m/>
    <n v="12.833333333333334"/>
    <n v="1"/>
    <m/>
    <n v="2"/>
    <m/>
    <m/>
    <m/>
    <m/>
    <m/>
    <n v="100"/>
    <n v="100"/>
    <s v="1 PG"/>
  </r>
  <r>
    <n v="1468"/>
    <s v="VIETNAM"/>
    <x v="0"/>
    <x v="1"/>
    <x v="8"/>
    <x v="22"/>
    <x v="5"/>
    <x v="0"/>
    <x v="0"/>
    <x v="42"/>
    <x v="1"/>
    <n v="1500"/>
    <n v="480"/>
    <m/>
    <n v="496"/>
    <n v="144"/>
    <n v="22"/>
    <n v="71"/>
    <n v="94.8"/>
    <n v="20.166666666666664"/>
    <n v="55.25"/>
    <n v="0.81093189964157697"/>
    <n v="0.4"/>
    <m/>
    <n v="0.26785714285714285"/>
    <n v="509"/>
    <n v="0.7"/>
    <n v="11.666666666666666"/>
    <n v="8"/>
    <m/>
    <n v="13"/>
    <m/>
    <m/>
    <n v="43.5"/>
    <n v="5"/>
    <m/>
    <n v="21"/>
    <m/>
    <m/>
    <m/>
    <m/>
    <m/>
    <n v="120"/>
    <n v="120"/>
    <s v="2 PGs"/>
  </r>
  <r>
    <n v="1469"/>
    <s v="VIETNAM"/>
    <x v="0"/>
    <x v="1"/>
    <x v="8"/>
    <x v="22"/>
    <x v="5"/>
    <x v="0"/>
    <x v="0"/>
    <x v="43"/>
    <x v="1"/>
    <n v="1500"/>
    <n v="480"/>
    <m/>
    <n v="464"/>
    <n v="144"/>
    <n v="20"/>
    <n v="44"/>
    <n v="94.8"/>
    <n v="6.1666666666666661"/>
    <n v="27.333333333333332"/>
    <n v="0.5234375"/>
    <n v="0.4"/>
    <m/>
    <n v="0.1970443349753695"/>
    <n v="689"/>
    <n v="0.7"/>
    <n v="3.6666666666666665"/>
    <n v="2"/>
    <m/>
    <n v="4"/>
    <m/>
    <m/>
    <n v="16.833333333333332"/>
    <n v="2"/>
    <m/>
    <n v="20"/>
    <m/>
    <m/>
    <m/>
    <m/>
    <m/>
    <n v="120"/>
    <n v="120"/>
    <s v="2 PGs"/>
  </r>
  <r>
    <n v="1470"/>
    <s v="VIETNAM"/>
    <x v="0"/>
    <x v="1"/>
    <x v="8"/>
    <x v="22"/>
    <x v="5"/>
    <x v="0"/>
    <x v="0"/>
    <x v="44"/>
    <x v="1"/>
    <n v="1500"/>
    <n v="480"/>
    <m/>
    <n v="432"/>
    <n v="144"/>
    <n v="11"/>
    <n v="85"/>
    <n v="94.8"/>
    <n v="5.8333333333333339"/>
    <n v="45.5"/>
    <n v="0.53472222222222221"/>
    <n v="0.4"/>
    <m/>
    <n v="0.3174603174603175"/>
    <n v="544"/>
    <n v="0.65"/>
    <n v="3.8333333333333335"/>
    <n v="2"/>
    <m/>
    <n v="3"/>
    <m/>
    <m/>
    <n v="19"/>
    <n v="12"/>
    <m/>
    <n v="47"/>
    <m/>
    <m/>
    <m/>
    <m/>
    <m/>
    <n v="120"/>
    <n v="120"/>
    <s v="2 PGs"/>
  </r>
  <r>
    <n v="1471"/>
    <s v="VIETNAM"/>
    <x v="0"/>
    <x v="1"/>
    <x v="8"/>
    <x v="22"/>
    <x v="5"/>
    <x v="0"/>
    <x v="0"/>
    <x v="45"/>
    <x v="1"/>
    <n v="1500"/>
    <n v="480"/>
    <m/>
    <n v="464"/>
    <n v="144"/>
    <n v="25"/>
    <n v="81"/>
    <n v="94.8"/>
    <n v="11.625"/>
    <n v="36.625"/>
    <n v="0.455188679245283"/>
    <n v="0.4"/>
    <m/>
    <n v="0.32635467980295574"/>
    <n v="340"/>
    <n v="0.7"/>
    <m/>
    <n v="1"/>
    <n v="13"/>
    <n v="13"/>
    <m/>
    <m/>
    <m/>
    <n v="7"/>
    <n v="37"/>
    <n v="42"/>
    <m/>
    <m/>
    <m/>
    <m/>
    <m/>
    <n v="120"/>
    <n v="120"/>
    <s v="2 PGs"/>
  </r>
  <r>
    <n v="1472"/>
    <s v="VIETNAM"/>
    <x v="0"/>
    <x v="1"/>
    <x v="8"/>
    <x v="22"/>
    <x v="1"/>
    <x v="0"/>
    <x v="0"/>
    <x v="7"/>
    <x v="1"/>
    <n v="4200"/>
    <n v="1008"/>
    <m/>
    <n v="876"/>
    <n v="302.39999999999998"/>
    <n v="32"/>
    <n v="211"/>
    <n v="199.79999999999998"/>
    <n v="20.25"/>
    <n v="199"/>
    <n v="0.90226337448559668"/>
    <n v="0.4"/>
    <m/>
    <n v="0.39628180039138949"/>
    <n v="711"/>
    <n v="0.7"/>
    <n v="12.5"/>
    <n v="11"/>
    <m/>
    <n v="10"/>
    <m/>
    <m/>
    <n v="185.5"/>
    <n v="14"/>
    <m/>
    <n v="20"/>
    <m/>
    <m/>
    <m/>
    <m/>
    <m/>
    <n v="150"/>
    <n v="150"/>
    <s v="2 PGs"/>
  </r>
  <r>
    <n v="1473"/>
    <s v="VIETNAM"/>
    <x v="0"/>
    <x v="1"/>
    <x v="8"/>
    <x v="22"/>
    <x v="2"/>
    <x v="0"/>
    <x v="0"/>
    <x v="20"/>
    <x v="1"/>
    <n v="1200"/>
    <n v="480"/>
    <m/>
    <n v="544"/>
    <n v="115.19999999999999"/>
    <n v="17"/>
    <n v="67"/>
    <n v="76.2"/>
    <n v="8.5"/>
    <n v="53"/>
    <n v="0.7321428571428571"/>
    <n v="0.4"/>
    <m/>
    <n v="0.22058823529411767"/>
    <n v="670"/>
    <n v="0.75"/>
    <n v="2.5"/>
    <m/>
    <m/>
    <n v="12"/>
    <m/>
    <m/>
    <n v="44.5"/>
    <n v="4"/>
    <m/>
    <n v="15"/>
    <m/>
    <m/>
    <m/>
    <m/>
    <m/>
    <n v="100"/>
    <n v="100"/>
    <s v="2 PGs"/>
  </r>
  <r>
    <n v="1474"/>
    <s v="VIETNAM"/>
    <x v="0"/>
    <x v="1"/>
    <x v="8"/>
    <x v="22"/>
    <x v="2"/>
    <x v="0"/>
    <x v="0"/>
    <x v="8"/>
    <x v="1"/>
    <n v="1200"/>
    <n v="480"/>
    <m/>
    <n v="480"/>
    <n v="115.19999999999999"/>
    <n v="57"/>
    <n v="141"/>
    <n v="76.2"/>
    <n v="59"/>
    <n v="113.875"/>
    <n v="0.87310606060606055"/>
    <n v="0.4"/>
    <m/>
    <n v="0.5892857142857143"/>
    <n v="653"/>
    <n v="0.75"/>
    <n v="47"/>
    <m/>
    <m/>
    <n v="24"/>
    <m/>
    <m/>
    <n v="97"/>
    <n v="12"/>
    <n v="13"/>
    <n v="18"/>
    <m/>
    <m/>
    <m/>
    <m/>
    <m/>
    <n v="100"/>
    <n v="100"/>
    <s v="2 PGs"/>
  </r>
  <r>
    <n v="1475"/>
    <s v="VIETNAM"/>
    <x v="0"/>
    <x v="1"/>
    <x v="8"/>
    <x v="22"/>
    <x v="2"/>
    <x v="0"/>
    <x v="0"/>
    <x v="21"/>
    <x v="1"/>
    <n v="1200"/>
    <n v="480"/>
    <m/>
    <n v="400"/>
    <n v="115.19999999999999"/>
    <n v="9"/>
    <n v="44"/>
    <n v="76.2"/>
    <n v="4.666666666666667"/>
    <n v="22.5"/>
    <n v="0.51257861635220126"/>
    <n v="0.4"/>
    <m/>
    <n v="0.18928571428571428"/>
    <n v="345"/>
    <n v="0.75"/>
    <n v="1.6666666666666667"/>
    <m/>
    <m/>
    <n v="6"/>
    <m/>
    <m/>
    <n v="15.5"/>
    <n v="11"/>
    <m/>
    <n v="7"/>
    <n v="1"/>
    <m/>
    <m/>
    <m/>
    <m/>
    <n v="100"/>
    <n v="100"/>
    <s v="2 PGs"/>
  </r>
  <r>
    <n v="1476"/>
    <s v="VIETNAM"/>
    <x v="0"/>
    <x v="1"/>
    <x v="8"/>
    <x v="22"/>
    <x v="2"/>
    <x v="0"/>
    <x v="0"/>
    <x v="22"/>
    <x v="1"/>
    <n v="1200"/>
    <n v="480"/>
    <m/>
    <n v="388"/>
    <n v="115.19999999999999"/>
    <n v="6"/>
    <n v="35"/>
    <n v="76.2"/>
    <n v="5"/>
    <n v="23.833333333333332"/>
    <n v="0.7032520325203252"/>
    <n v="0.4"/>
    <m/>
    <n v="0.15095729013254788"/>
    <n v="874"/>
    <n v="0.65"/>
    <n v="5"/>
    <m/>
    <m/>
    <m/>
    <m/>
    <m/>
    <n v="21.833333333333332"/>
    <m/>
    <m/>
    <n v="4"/>
    <m/>
    <m/>
    <m/>
    <m/>
    <m/>
    <n v="100"/>
    <n v="100"/>
    <s v="2 PGs"/>
  </r>
  <r>
    <n v="1477"/>
    <s v="VIETNAM"/>
    <x v="0"/>
    <x v="1"/>
    <x v="8"/>
    <x v="22"/>
    <x v="2"/>
    <x v="0"/>
    <x v="17"/>
    <x v="112"/>
    <x v="1"/>
    <n v="1200"/>
    <n v="480"/>
    <m/>
    <n v="411"/>
    <n v="115.19999999999999"/>
    <n v="15"/>
    <n v="42"/>
    <n v="76.2"/>
    <n v="10.833333333333334"/>
    <n v="30.166666666666668"/>
    <n v="0.7192982456140351"/>
    <n v="0.4"/>
    <m/>
    <n v="0.19812304483837331"/>
    <n v="366"/>
    <n v="0.65"/>
    <n v="10.833333333333334"/>
    <m/>
    <m/>
    <m/>
    <m/>
    <m/>
    <n v="27.666666666666668"/>
    <m/>
    <m/>
    <n v="5"/>
    <m/>
    <m/>
    <m/>
    <m/>
    <m/>
    <n v="100"/>
    <n v="100"/>
    <s v="1 PG"/>
  </r>
  <r>
    <n v="1478"/>
    <s v="VIETNAM"/>
    <x v="0"/>
    <x v="1"/>
    <x v="8"/>
    <x v="22"/>
    <x v="2"/>
    <x v="0"/>
    <x v="4"/>
    <x v="111"/>
    <x v="1"/>
    <n v="1200"/>
    <n v="480"/>
    <m/>
    <n v="320"/>
    <n v="115.19999999999999"/>
    <m/>
    <n v="50"/>
    <n v="76.2"/>
    <n v="0"/>
    <n v="34.916666666666664"/>
    <n v="0.69833333333333325"/>
    <n v="0.4"/>
    <m/>
    <n v="0.22321428571428573"/>
    <n v="294"/>
    <n v="0.65"/>
    <m/>
    <m/>
    <m/>
    <m/>
    <m/>
    <m/>
    <n v="32.666666666666664"/>
    <n v="1"/>
    <m/>
    <n v="4"/>
    <m/>
    <m/>
    <m/>
    <m/>
    <m/>
    <n v="100"/>
    <n v="100"/>
    <s v="1 PG"/>
  </r>
  <r>
    <n v="1479"/>
    <s v="VIETNAM"/>
    <x v="0"/>
    <x v="1"/>
    <x v="8"/>
    <x v="22"/>
    <x v="2"/>
    <x v="1"/>
    <x v="2"/>
    <x v="113"/>
    <x v="1"/>
    <n v="1200"/>
    <n v="480"/>
    <m/>
    <n v="388"/>
    <n v="115.19999999999999"/>
    <n v="3"/>
    <n v="35"/>
    <n v="76.2"/>
    <n v="1.1666666666666667"/>
    <n v="22.166666666666668"/>
    <n v="0.61403508771929827"/>
    <n v="0.24"/>
    <m/>
    <n v="0.13991163475699561"/>
    <n v="412"/>
    <n v="0.65"/>
    <n v="1.1666666666666667"/>
    <m/>
    <m/>
    <m/>
    <m/>
    <m/>
    <n v="22.166666666666668"/>
    <m/>
    <m/>
    <m/>
    <m/>
    <m/>
    <m/>
    <m/>
    <m/>
    <n v="100"/>
    <n v="100"/>
    <s v="1 PG"/>
  </r>
  <r>
    <n v="1480"/>
    <s v="VIETNAM"/>
    <x v="0"/>
    <x v="1"/>
    <x v="8"/>
    <x v="22"/>
    <x v="7"/>
    <x v="0"/>
    <x v="0"/>
    <x v="53"/>
    <x v="0"/>
    <n v="1000"/>
    <n v="320"/>
    <m/>
    <n v="228"/>
    <n v="96"/>
    <n v="10"/>
    <n v="21"/>
    <n v="63.599999999999994"/>
    <n v="7.666666666666667"/>
    <n v="14.083333333333334"/>
    <n v="0.70161290322580649"/>
    <n v="0.4"/>
    <m/>
    <n v="0.19423558897243109"/>
    <n v="239"/>
    <n v="0.8"/>
    <n v="7.166666666666667"/>
    <m/>
    <m/>
    <n v="1"/>
    <m/>
    <m/>
    <n v="13.333333333333334"/>
    <n v="1"/>
    <m/>
    <n v="1"/>
    <m/>
    <m/>
    <m/>
    <m/>
    <m/>
    <n v="100"/>
    <n v="100"/>
    <s v="1 PG"/>
  </r>
  <r>
    <n v="1481"/>
    <s v="VIETNAM"/>
    <x v="0"/>
    <x v="1"/>
    <x v="8"/>
    <x v="22"/>
    <x v="7"/>
    <x v="0"/>
    <x v="0"/>
    <x v="54"/>
    <x v="0"/>
    <n v="1000"/>
    <n v="320"/>
    <m/>
    <n v="448"/>
    <n v="96"/>
    <n v="19"/>
    <n v="81"/>
    <n v="63.599999999999994"/>
    <n v="13.666666666666666"/>
    <n v="63"/>
    <n v="0.76666666666666672"/>
    <n v="0.4"/>
    <m/>
    <n v="0.31887755102040821"/>
    <n v="711"/>
    <n v="0.8"/>
    <n v="13.666666666666666"/>
    <m/>
    <m/>
    <m/>
    <m/>
    <m/>
    <n v="63"/>
    <m/>
    <m/>
    <m/>
    <m/>
    <m/>
    <m/>
    <m/>
    <m/>
    <n v="100"/>
    <n v="100"/>
    <s v="2 PGs"/>
  </r>
  <r>
    <n v="1482"/>
    <s v="VIETNAM"/>
    <x v="0"/>
    <x v="1"/>
    <x v="8"/>
    <x v="22"/>
    <x v="7"/>
    <x v="0"/>
    <x v="0"/>
    <x v="58"/>
    <x v="0"/>
    <n v="1000"/>
    <n v="320"/>
    <m/>
    <n v="272"/>
    <n v="96"/>
    <n v="13"/>
    <n v="44"/>
    <n v="63.599999999999994"/>
    <n v="7.416666666666667"/>
    <n v="30.333333333333332"/>
    <n v="0.66228070175438591"/>
    <n v="0.4"/>
    <m/>
    <n v="0.29936974789915971"/>
    <n v="300"/>
    <n v="0.65"/>
    <n v="4.666666666666667"/>
    <n v="3"/>
    <m/>
    <n v="4"/>
    <m/>
    <m/>
    <n v="26.833333333333332"/>
    <n v="6"/>
    <m/>
    <n v="4"/>
    <m/>
    <m/>
    <m/>
    <m/>
    <m/>
    <n v="100"/>
    <n v="100"/>
    <s v="2 PGs"/>
  </r>
  <r>
    <n v="1483"/>
    <s v="VIETNAM"/>
    <x v="0"/>
    <x v="1"/>
    <x v="8"/>
    <x v="22"/>
    <x v="7"/>
    <x v="0"/>
    <x v="4"/>
    <x v="60"/>
    <x v="0"/>
    <n v="1000"/>
    <n v="320"/>
    <m/>
    <n v="304"/>
    <n v="96"/>
    <n v="14"/>
    <n v="36"/>
    <n v="63.599999999999994"/>
    <n v="10.333333333333332"/>
    <n v="25.583333333333332"/>
    <n v="0.71833333333333327"/>
    <n v="0.4"/>
    <m/>
    <n v="0.23496240601503762"/>
    <n v="366"/>
    <n v="0.65"/>
    <n v="7.833333333333333"/>
    <n v="2"/>
    <m/>
    <n v="4"/>
    <m/>
    <m/>
    <n v="22.333333333333332"/>
    <n v="5"/>
    <m/>
    <n v="4"/>
    <m/>
    <m/>
    <m/>
    <m/>
    <m/>
    <n v="100"/>
    <n v="100"/>
    <s v="1 PG"/>
  </r>
  <r>
    <n v="1484"/>
    <s v="VIETNAM"/>
    <x v="0"/>
    <x v="1"/>
    <x v="8"/>
    <x v="22"/>
    <x v="7"/>
    <x v="1"/>
    <x v="4"/>
    <x v="219"/>
    <x v="0"/>
    <n v="1000"/>
    <n v="320"/>
    <m/>
    <n v="276"/>
    <n v="96"/>
    <m/>
    <n v="30"/>
    <n v="63.599999999999994"/>
    <n v="0"/>
    <n v="21.333333333333332"/>
    <n v="0.71111111111111103"/>
    <n v="0.4"/>
    <m/>
    <n v="0.15527950310559008"/>
    <n v="290"/>
    <n v="0.65"/>
    <m/>
    <m/>
    <m/>
    <m/>
    <m/>
    <m/>
    <n v="21.333333333333332"/>
    <m/>
    <m/>
    <m/>
    <m/>
    <m/>
    <m/>
    <m/>
    <m/>
    <n v="100"/>
    <n v="100"/>
    <s v="1 PG"/>
  </r>
  <r>
    <n v="1485"/>
    <s v="VIETNAM"/>
    <x v="0"/>
    <x v="1"/>
    <x v="8"/>
    <x v="22"/>
    <x v="7"/>
    <x v="1"/>
    <x v="24"/>
    <x v="210"/>
    <x v="0"/>
    <n v="1000"/>
    <n v="320"/>
    <m/>
    <n v="288"/>
    <n v="57.599999999999994"/>
    <m/>
    <n v="21"/>
    <n v="21"/>
    <n v="0"/>
    <n v="11.333333333333334"/>
    <n v="0.53968253968253976"/>
    <n v="0.24"/>
    <m/>
    <n v="0.10416666666666667"/>
    <n v="312"/>
    <n v="0.65"/>
    <m/>
    <m/>
    <m/>
    <m/>
    <m/>
    <m/>
    <n v="11.333333333333334"/>
    <m/>
    <m/>
    <m/>
    <m/>
    <m/>
    <m/>
    <m/>
    <m/>
    <n v="80"/>
    <n v="80"/>
    <s v="1 PG"/>
  </r>
  <r>
    <n v="1486"/>
    <s v="VIETNAM"/>
    <x v="0"/>
    <x v="1"/>
    <x v="8"/>
    <x v="22"/>
    <x v="7"/>
    <x v="1"/>
    <x v="27"/>
    <x v="211"/>
    <x v="0"/>
    <n v="1000"/>
    <n v="320"/>
    <m/>
    <n v="288"/>
    <n v="57.599999999999994"/>
    <n v="20"/>
    <n v="41"/>
    <n v="21"/>
    <n v="7.041666666666667"/>
    <n v="15.083333333333334"/>
    <n v="0.36270491803278687"/>
    <n v="0.24"/>
    <m/>
    <n v="0.30257936507936511"/>
    <n v="420"/>
    <n v="0.65"/>
    <n v="4.166666666666667"/>
    <n v="7"/>
    <n v="3"/>
    <m/>
    <m/>
    <m/>
    <n v="9.3333333333333339"/>
    <n v="7"/>
    <n v="6"/>
    <n v="2"/>
    <n v="1"/>
    <m/>
    <m/>
    <m/>
    <m/>
    <n v="80"/>
    <n v="80"/>
    <s v="1 PG"/>
  </r>
  <r>
    <n v="1487"/>
    <s v="VIETNAM"/>
    <x v="0"/>
    <x v="1"/>
    <x v="8"/>
    <x v="22"/>
    <x v="7"/>
    <x v="1"/>
    <x v="23"/>
    <x v="209"/>
    <x v="0"/>
    <n v="1000"/>
    <n v="320"/>
    <m/>
    <n v="288"/>
    <n v="57.599999999999994"/>
    <n v="27"/>
    <n v="39"/>
    <n v="21"/>
    <n v="12.291666666666668"/>
    <n v="17.5"/>
    <n v="0.4513888888888889"/>
    <n v="0.24"/>
    <m/>
    <n v="0.32738095238095238"/>
    <n v="438"/>
    <n v="0.65"/>
    <n v="6.666666666666667"/>
    <n v="5"/>
    <n v="5"/>
    <n v="5"/>
    <m/>
    <m/>
    <n v="10"/>
    <n v="7"/>
    <n v="4"/>
    <n v="7"/>
    <n v="1"/>
    <m/>
    <m/>
    <m/>
    <m/>
    <n v="80"/>
    <n v="80"/>
    <s v="1 PG"/>
  </r>
  <r>
    <n v="1488"/>
    <s v="VIETNAM"/>
    <x v="0"/>
    <x v="1"/>
    <x v="8"/>
    <x v="22"/>
    <x v="9"/>
    <x v="1"/>
    <x v="0"/>
    <x v="230"/>
    <x v="2"/>
    <n v="180"/>
    <n v="144"/>
    <m/>
    <n v="144"/>
    <n v="22.8"/>
    <n v="3"/>
    <n v="15"/>
    <n v="8.4"/>
    <n v="1.3333333333333333"/>
    <n v="7.833333333333333"/>
    <n v="0.50925925925925919"/>
    <n v="0.24"/>
    <m/>
    <n v="0.17857142857142858"/>
    <n v="125"/>
    <n v="0.65"/>
    <n v="1.3333333333333333"/>
    <m/>
    <m/>
    <m/>
    <m/>
    <m/>
    <n v="7.833333333333333"/>
    <m/>
    <m/>
    <m/>
    <m/>
    <m/>
    <m/>
    <m/>
    <m/>
    <n v="50"/>
    <n v="50"/>
    <s v="1 PG"/>
  </r>
  <r>
    <n v="1489"/>
    <s v="VIETNAM"/>
    <x v="0"/>
    <x v="1"/>
    <x v="8"/>
    <x v="22"/>
    <x v="9"/>
    <x v="1"/>
    <x v="0"/>
    <x v="231"/>
    <x v="2"/>
    <n v="180"/>
    <n v="144"/>
    <m/>
    <n v="144"/>
    <n v="22.8"/>
    <n v="8"/>
    <n v="7"/>
    <n v="8.4"/>
    <n v="4.833333333333333"/>
    <n v="4.666666666666667"/>
    <n v="0.6333333333333333"/>
    <n v="0.24"/>
    <m/>
    <n v="0.14880952380952381"/>
    <n v="154"/>
    <n v="0.7"/>
    <n v="4.833333333333333"/>
    <m/>
    <m/>
    <m/>
    <m/>
    <m/>
    <n v="4.666666666666667"/>
    <m/>
    <m/>
    <m/>
    <m/>
    <m/>
    <m/>
    <m/>
    <m/>
    <n v="50"/>
    <n v="50"/>
    <s v="1 PG"/>
  </r>
  <r>
    <n v="1490"/>
    <s v="VIETNAM"/>
    <x v="0"/>
    <x v="1"/>
    <x v="8"/>
    <x v="22"/>
    <x v="9"/>
    <x v="1"/>
    <x v="0"/>
    <x v="232"/>
    <x v="2"/>
    <n v="180"/>
    <n v="144"/>
    <m/>
    <n v="96"/>
    <n v="22.8"/>
    <n v="7"/>
    <n v="4"/>
    <n v="8.4"/>
    <n v="2.8333333333333335"/>
    <n v="1.5"/>
    <n v="0.39393939393939398"/>
    <n v="0.24"/>
    <m/>
    <n v="0.16369047619047622"/>
    <n v="137"/>
    <n v="0.75"/>
    <n v="2.8333333333333335"/>
    <m/>
    <m/>
    <m/>
    <m/>
    <m/>
    <n v="1.5"/>
    <m/>
    <m/>
    <m/>
    <m/>
    <m/>
    <m/>
    <m/>
    <m/>
    <n v="50"/>
    <n v="50"/>
    <s v="1 PG"/>
  </r>
  <r>
    <n v="1491"/>
    <s v="VIETNAM"/>
    <x v="0"/>
    <x v="1"/>
    <x v="8"/>
    <x v="22"/>
    <x v="9"/>
    <x v="1"/>
    <x v="0"/>
    <x v="233"/>
    <x v="2"/>
    <n v="180"/>
    <n v="144"/>
    <m/>
    <n v="96"/>
    <n v="22.8"/>
    <n v="6"/>
    <n v="8"/>
    <n v="8.4"/>
    <n v="3.5"/>
    <n v="4.666666666666667"/>
    <n v="0.58333333333333337"/>
    <n v="0.24"/>
    <m/>
    <n v="0.20833333333333337"/>
    <n v="98"/>
    <n v="0.65"/>
    <n v="3.5"/>
    <m/>
    <m/>
    <m/>
    <m/>
    <m/>
    <n v="4.666666666666667"/>
    <m/>
    <m/>
    <m/>
    <m/>
    <m/>
    <m/>
    <m/>
    <m/>
    <n v="50"/>
    <n v="50"/>
    <s v="1 PG"/>
  </r>
  <r>
    <n v="1492"/>
    <s v="VIETNAM"/>
    <x v="0"/>
    <x v="1"/>
    <x v="8"/>
    <x v="22"/>
    <x v="9"/>
    <x v="1"/>
    <x v="0"/>
    <x v="234"/>
    <x v="2"/>
    <n v="180"/>
    <n v="144"/>
    <m/>
    <n v="128"/>
    <n v="22.8"/>
    <m/>
    <n v="8"/>
    <n v="8.4"/>
    <n v="0"/>
    <n v="3.8333333333333335"/>
    <n v="0.47916666666666669"/>
    <n v="0.24"/>
    <m/>
    <n v="8.9285714285714288E-2"/>
    <n v="132"/>
    <n v="0.65"/>
    <m/>
    <m/>
    <m/>
    <m/>
    <m/>
    <m/>
    <n v="3.8333333333333335"/>
    <m/>
    <m/>
    <m/>
    <m/>
    <m/>
    <m/>
    <m/>
    <m/>
    <n v="50"/>
    <n v="50"/>
    <s v="1 PG"/>
  </r>
  <r>
    <n v="1493"/>
    <s v="VIETNAM"/>
    <x v="0"/>
    <x v="1"/>
    <x v="8"/>
    <x v="22"/>
    <x v="9"/>
    <x v="1"/>
    <x v="0"/>
    <x v="235"/>
    <x v="2"/>
    <n v="180"/>
    <n v="144"/>
    <m/>
    <n v="144"/>
    <n v="22.8"/>
    <m/>
    <n v="10"/>
    <n v="8.4"/>
    <n v="0"/>
    <n v="4"/>
    <n v="0.4"/>
    <n v="0.24"/>
    <m/>
    <n v="9.9206349206349215E-2"/>
    <n v="111"/>
    <n v="0.7"/>
    <m/>
    <m/>
    <m/>
    <m/>
    <m/>
    <m/>
    <n v="4"/>
    <m/>
    <m/>
    <m/>
    <m/>
    <m/>
    <m/>
    <m/>
    <m/>
    <n v="50"/>
    <n v="50"/>
    <s v="1 PG"/>
  </r>
  <r>
    <n v="1494"/>
    <s v="VIETNAM"/>
    <x v="0"/>
    <x v="1"/>
    <x v="8"/>
    <x v="22"/>
    <x v="9"/>
    <x v="1"/>
    <x v="0"/>
    <x v="236"/>
    <x v="2"/>
    <n v="180"/>
    <n v="144"/>
    <m/>
    <n v="96"/>
    <n v="22.8"/>
    <n v="11"/>
    <n v="11"/>
    <n v="8.4"/>
    <n v="5.5833333333333339"/>
    <n v="5.916666666666667"/>
    <n v="0.52272727272727271"/>
    <n v="0.24"/>
    <m/>
    <n v="0.32738095238095244"/>
    <n v="165"/>
    <n v="0.65"/>
    <n v="3.3333333333333335"/>
    <n v="1"/>
    <m/>
    <n v="4"/>
    <m/>
    <m/>
    <n v="4.166666666666667"/>
    <n v="1"/>
    <m/>
    <n v="3"/>
    <m/>
    <m/>
    <m/>
    <m/>
    <m/>
    <n v="50"/>
    <n v="50"/>
    <s v="1 PG"/>
  </r>
  <r>
    <n v="1495"/>
    <s v="VIETNAM"/>
    <x v="0"/>
    <x v="1"/>
    <x v="8"/>
    <x v="22"/>
    <x v="10"/>
    <x v="1"/>
    <x v="0"/>
    <x v="181"/>
    <x v="2"/>
    <n v="288"/>
    <n v="162"/>
    <m/>
    <n v="178"/>
    <n v="34.56"/>
    <n v="4"/>
    <n v="17"/>
    <n v="15"/>
    <n v="2.1666666666666665"/>
    <n v="10"/>
    <n v="0.57936507936507931"/>
    <n v="0.24"/>
    <m/>
    <n v="0.16853932584269662"/>
    <n v="224"/>
    <n v="0.65"/>
    <n v="2.1666666666666665"/>
    <m/>
    <m/>
    <m/>
    <m/>
    <m/>
    <n v="10"/>
    <m/>
    <m/>
    <m/>
    <m/>
    <m/>
    <m/>
    <m/>
    <m/>
    <n v="50"/>
    <n v="50"/>
    <s v="1 PG"/>
  </r>
  <r>
    <n v="1496"/>
    <s v="VIETNAM"/>
    <x v="1"/>
    <x v="1"/>
    <x v="8"/>
    <x v="22"/>
    <x v="2"/>
    <x v="0"/>
    <x v="5"/>
    <x v="23"/>
    <x v="1"/>
    <n v="1200"/>
    <n v="384"/>
    <m/>
    <n v="432"/>
    <n v="115.19999999999999"/>
    <n v="28"/>
    <n v="54"/>
    <n v="76.2"/>
    <n v="16.5"/>
    <n v="30.166666666666668"/>
    <n v="0.56910569105691067"/>
    <n v="0.4"/>
    <m/>
    <n v="0.27116402116402116"/>
    <n v="448"/>
    <n v="0.7"/>
    <n v="9"/>
    <m/>
    <m/>
    <n v="15"/>
    <m/>
    <m/>
    <n v="16.166666666666668"/>
    <n v="6"/>
    <m/>
    <n v="25"/>
    <m/>
    <m/>
    <m/>
    <m/>
    <m/>
    <n v="100"/>
    <n v="100"/>
    <s v="2 PGs"/>
  </r>
  <r>
    <n v="1497"/>
    <s v="VIETNAM"/>
    <x v="1"/>
    <x v="1"/>
    <x v="8"/>
    <x v="22"/>
    <x v="2"/>
    <x v="1"/>
    <x v="20"/>
    <x v="119"/>
    <x v="1"/>
    <n v="1200"/>
    <n v="384"/>
    <m/>
    <n v="384"/>
    <n v="115.19999999999999"/>
    <m/>
    <n v="20"/>
    <n v="25.2"/>
    <n v="0"/>
    <n v="14.166666666666666"/>
    <n v="0.70833333333333326"/>
    <n v="0.24"/>
    <m/>
    <n v="7.4404761904761918E-2"/>
    <n v="280"/>
    <n v="0.65"/>
    <m/>
    <m/>
    <m/>
    <m/>
    <m/>
    <m/>
    <n v="14.166666666666666"/>
    <m/>
    <m/>
    <m/>
    <m/>
    <m/>
    <m/>
    <m/>
    <m/>
    <n v="100"/>
    <n v="100"/>
    <s v="1 PG"/>
  </r>
  <r>
    <n v="1498"/>
    <s v="VIETNAM"/>
    <x v="1"/>
    <x v="1"/>
    <x v="8"/>
    <x v="22"/>
    <x v="7"/>
    <x v="0"/>
    <x v="5"/>
    <x v="120"/>
    <x v="0"/>
    <n v="1000"/>
    <n v="320"/>
    <m/>
    <n v="320"/>
    <n v="96"/>
    <n v="6"/>
    <n v="65"/>
    <n v="63.599999999999994"/>
    <n v="4.5"/>
    <n v="53.166666666666664"/>
    <n v="0.81220657276995301"/>
    <n v="0.4"/>
    <m/>
    <n v="0.3169642857142857"/>
    <n v="569"/>
    <n v="0.65"/>
    <n v="3.5"/>
    <n v="4"/>
    <m/>
    <m/>
    <m/>
    <m/>
    <n v="47.666666666666664"/>
    <n v="8"/>
    <m/>
    <n v="7"/>
    <m/>
    <m/>
    <m/>
    <m/>
    <m/>
    <n v="100"/>
    <n v="100"/>
    <s v="2 PGs"/>
  </r>
  <r>
    <n v="1499"/>
    <s v="VIETNAM"/>
    <x v="1"/>
    <x v="1"/>
    <x v="8"/>
    <x v="22"/>
    <x v="7"/>
    <x v="0"/>
    <x v="7"/>
    <x v="63"/>
    <x v="0"/>
    <n v="1000"/>
    <n v="320"/>
    <m/>
    <n v="368"/>
    <n v="96"/>
    <m/>
    <n v="25"/>
    <n v="63.599999999999994"/>
    <n v="0"/>
    <n v="10.5"/>
    <n v="0.42"/>
    <n v="0.4"/>
    <m/>
    <n v="9.7049689440993805E-2"/>
    <n v="530"/>
    <n v="0.65"/>
    <m/>
    <m/>
    <m/>
    <m/>
    <m/>
    <m/>
    <n v="10.5"/>
    <m/>
    <m/>
    <m/>
    <m/>
    <m/>
    <m/>
    <m/>
    <m/>
    <n v="100"/>
    <n v="100"/>
    <s v="1 PG"/>
  </r>
  <r>
    <n v="1500"/>
    <s v="VIETNAM"/>
    <x v="1"/>
    <x v="1"/>
    <x v="8"/>
    <x v="22"/>
    <x v="7"/>
    <x v="1"/>
    <x v="25"/>
    <x v="221"/>
    <x v="0"/>
    <n v="1000"/>
    <n v="320"/>
    <m/>
    <n v="196"/>
    <n v="21"/>
    <n v="15"/>
    <m/>
    <n v="21"/>
    <n v="7.5"/>
    <n v="7.5"/>
    <n v="1"/>
    <n v="0.24"/>
    <m/>
    <n v="0.10932944606413995"/>
    <n v="233"/>
    <n v="0.65"/>
    <n v="7.5"/>
    <m/>
    <m/>
    <m/>
    <m/>
    <m/>
    <n v="7.5"/>
    <m/>
    <m/>
    <m/>
    <m/>
    <m/>
    <m/>
    <m/>
    <m/>
    <n v="100"/>
    <n v="100"/>
    <s v="1 PG"/>
  </r>
  <r>
    <n v="1501"/>
    <s v="VIETNAM"/>
    <x v="1"/>
    <x v="1"/>
    <x v="8"/>
    <x v="22"/>
    <x v="7"/>
    <x v="1"/>
    <x v="29"/>
    <x v="237"/>
    <x v="0"/>
    <n v="1000"/>
    <n v="320"/>
    <m/>
    <n v="224"/>
    <n v="57.599999999999994"/>
    <n v="9"/>
    <n v="22"/>
    <n v="21"/>
    <n v="7.833333333333333"/>
    <n v="16.333333333333332"/>
    <n v="0.77956989247311825"/>
    <n v="0.24"/>
    <m/>
    <n v="0.19770408163265307"/>
    <n v="355"/>
    <n v="0.65"/>
    <n v="7.833333333333333"/>
    <m/>
    <m/>
    <m/>
    <m/>
    <m/>
    <n v="16.333333333333332"/>
    <m/>
    <m/>
    <m/>
    <m/>
    <m/>
    <m/>
    <m/>
    <m/>
    <n v="100"/>
    <n v="100"/>
    <s v="1 PG"/>
  </r>
  <r>
    <n v="1502"/>
    <s v="VIETNAM"/>
    <x v="2"/>
    <x v="1"/>
    <x v="8"/>
    <x v="22"/>
    <x v="3"/>
    <x v="0"/>
    <x v="6"/>
    <x v="24"/>
    <x v="1"/>
    <n v="2700"/>
    <n v="648"/>
    <m/>
    <n v="832"/>
    <n v="194.4"/>
    <n v="52"/>
    <n v="152"/>
    <n v="127.8"/>
    <n v="38.464285714285715"/>
    <n v="121.07142857142857"/>
    <n v="0.78203781512605042"/>
    <n v="0.4"/>
    <m/>
    <n v="0.26098901098901101"/>
    <n v="1032"/>
    <n v="0.7"/>
    <n v="32.714285714285715"/>
    <n v="9"/>
    <m/>
    <n v="7"/>
    <m/>
    <m/>
    <n v="110.57142857142857"/>
    <n v="5"/>
    <n v="6"/>
    <n v="14"/>
    <m/>
    <m/>
    <m/>
    <m/>
    <m/>
    <n v="250"/>
    <n v="250"/>
    <s v="2 PGs"/>
  </r>
  <r>
    <n v="1503"/>
    <s v="VIETNAM"/>
    <x v="2"/>
    <x v="1"/>
    <x v="8"/>
    <x v="22"/>
    <x v="3"/>
    <x v="0"/>
    <x v="6"/>
    <x v="121"/>
    <x v="1"/>
    <n v="2700"/>
    <n v="648"/>
    <m/>
    <n v="888"/>
    <n v="194.4"/>
    <n v="41"/>
    <n v="116"/>
    <n v="127.8"/>
    <n v="37.785714285714285"/>
    <n v="98.785714285714292"/>
    <n v="0.86988171064604192"/>
    <n v="0.4"/>
    <m/>
    <n v="0.18661518661518664"/>
    <n v="1114"/>
    <n v="0.7"/>
    <n v="20.285714285714285"/>
    <m/>
    <m/>
    <n v="35"/>
    <m/>
    <m/>
    <n v="83.285714285714292"/>
    <n v="30"/>
    <m/>
    <n v="16"/>
    <m/>
    <m/>
    <m/>
    <m/>
    <m/>
    <n v="250"/>
    <n v="250"/>
    <s v="2 PGs"/>
  </r>
  <r>
    <n v="1504"/>
    <s v="VIETNAM"/>
    <x v="2"/>
    <x v="1"/>
    <x v="8"/>
    <x v="22"/>
    <x v="2"/>
    <x v="0"/>
    <x v="6"/>
    <x v="29"/>
    <x v="1"/>
    <n v="1200"/>
    <n v="384"/>
    <m/>
    <n v="352"/>
    <n v="115.19999999999999"/>
    <n v="6"/>
    <n v="38"/>
    <n v="76.2"/>
    <n v="3.3571428571428572"/>
    <n v="23.678571428571427"/>
    <n v="0.61444805194805197"/>
    <n v="0.4"/>
    <m/>
    <n v="0.15422077922077923"/>
    <n v="593"/>
    <n v="0.65"/>
    <n v="2.8571428571428572"/>
    <m/>
    <m/>
    <n v="1"/>
    <m/>
    <m/>
    <n v="20.428571428571427"/>
    <n v="1"/>
    <m/>
    <n v="6"/>
    <m/>
    <m/>
    <m/>
    <m/>
    <m/>
    <n v="150"/>
    <n v="150"/>
    <s v="2 PGs"/>
  </r>
  <r>
    <n v="1505"/>
    <s v="VIETNAM"/>
    <x v="2"/>
    <x v="1"/>
    <x v="8"/>
    <x v="22"/>
    <x v="2"/>
    <x v="0"/>
    <x v="6"/>
    <x v="31"/>
    <x v="1"/>
    <n v="1200"/>
    <n v="384"/>
    <m/>
    <n v="512"/>
    <n v="115.19999999999999"/>
    <n v="9"/>
    <n v="46"/>
    <n v="76.2"/>
    <n v="7.4285714285714288"/>
    <n v="31.5"/>
    <n v="0.70779220779220786"/>
    <n v="0.4"/>
    <m/>
    <n v="0.1283482142857143"/>
    <n v="588"/>
    <n v="0.65"/>
    <n v="6.4285714285714288"/>
    <m/>
    <m/>
    <n v="2"/>
    <m/>
    <m/>
    <n v="30"/>
    <m/>
    <m/>
    <n v="3"/>
    <m/>
    <m/>
    <m/>
    <m/>
    <m/>
    <n v="150"/>
    <n v="150"/>
    <s v="2 PGs"/>
  </r>
  <r>
    <n v="1506"/>
    <s v="VIETNAM"/>
    <x v="2"/>
    <x v="1"/>
    <x v="8"/>
    <x v="22"/>
    <x v="2"/>
    <x v="0"/>
    <x v="6"/>
    <x v="30"/>
    <x v="1"/>
    <n v="1200"/>
    <n v="384"/>
    <m/>
    <n v="364"/>
    <n v="115.19999999999999"/>
    <n v="11"/>
    <n v="50"/>
    <n v="76.2"/>
    <n v="6.0714285714285712"/>
    <n v="32.142857142857139"/>
    <n v="0.62646370023419196"/>
    <n v="0.4"/>
    <m/>
    <n v="0.19623233908948196"/>
    <n v="583"/>
    <n v="0.65"/>
    <n v="4.5714285714285712"/>
    <m/>
    <m/>
    <n v="3"/>
    <m/>
    <m/>
    <n v="29.142857142857142"/>
    <m/>
    <m/>
    <n v="6"/>
    <m/>
    <m/>
    <m/>
    <m/>
    <m/>
    <n v="150"/>
    <n v="150"/>
    <s v="2 PGs"/>
  </r>
  <r>
    <n v="1507"/>
    <s v="VIETNAM"/>
    <x v="2"/>
    <x v="1"/>
    <x v="8"/>
    <x v="22"/>
    <x v="7"/>
    <x v="0"/>
    <x v="6"/>
    <x v="83"/>
    <x v="0"/>
    <n v="1000"/>
    <n v="320"/>
    <m/>
    <n v="260"/>
    <n v="96"/>
    <n v="15"/>
    <n v="56"/>
    <n v="63.599999999999994"/>
    <n v="5.1428571428571432"/>
    <n v="24.285714285714285"/>
    <n v="0.41448692152917505"/>
    <n v="0.4"/>
    <m/>
    <n v="0.30769230769230771"/>
    <n v="583"/>
    <n v="0.6"/>
    <n v="5.1428571428571432"/>
    <m/>
    <m/>
    <m/>
    <m/>
    <m/>
    <n v="24.285714285714285"/>
    <m/>
    <m/>
    <m/>
    <m/>
    <m/>
    <m/>
    <m/>
    <m/>
    <n v="150"/>
    <n v="150"/>
    <s v="1 PG"/>
  </r>
  <r>
    <n v="1508"/>
    <s v="VIETNAM"/>
    <x v="2"/>
    <x v="1"/>
    <x v="8"/>
    <x v="22"/>
    <x v="7"/>
    <x v="0"/>
    <x v="6"/>
    <x v="125"/>
    <x v="0"/>
    <n v="1000"/>
    <n v="320"/>
    <m/>
    <n v="225"/>
    <n v="96"/>
    <m/>
    <n v="37"/>
    <n v="63.599999999999994"/>
    <n v="0"/>
    <n v="32.428571428571431"/>
    <n v="0.87644787644787647"/>
    <n v="0.4"/>
    <m/>
    <n v="0.23492063492063492"/>
    <n v="322"/>
    <n v="0.6"/>
    <m/>
    <m/>
    <m/>
    <m/>
    <m/>
    <m/>
    <n v="32.428571428571431"/>
    <m/>
    <m/>
    <m/>
    <m/>
    <m/>
    <m/>
    <m/>
    <m/>
    <n v="150"/>
    <n v="150"/>
    <s v="1 PG"/>
  </r>
  <r>
    <n v="1509"/>
    <s v="VIETNAM"/>
    <x v="2"/>
    <x v="1"/>
    <x v="8"/>
    <x v="22"/>
    <x v="7"/>
    <x v="0"/>
    <x v="6"/>
    <x v="84"/>
    <x v="0"/>
    <n v="1000"/>
    <n v="320"/>
    <m/>
    <n v="256"/>
    <n v="96"/>
    <n v="4"/>
    <n v="48"/>
    <n v="63.599999999999994"/>
    <n v="1.5714285714285714"/>
    <n v="33.482142857142861"/>
    <n v="0.6741071428571429"/>
    <n v="0.4"/>
    <m/>
    <n v="0.26785714285714285"/>
    <n v="366"/>
    <n v="0.6"/>
    <n v="1.5714285714285714"/>
    <m/>
    <m/>
    <m/>
    <m/>
    <m/>
    <n v="31.857142857142858"/>
    <n v="1"/>
    <n v="1"/>
    <n v="2"/>
    <m/>
    <m/>
    <m/>
    <m/>
    <m/>
    <n v="150"/>
    <n v="150"/>
    <s v="1 PG"/>
  </r>
  <r>
    <n v="1510"/>
    <s v="VIETNAM"/>
    <x v="2"/>
    <x v="1"/>
    <x v="8"/>
    <x v="22"/>
    <x v="7"/>
    <x v="0"/>
    <x v="6"/>
    <x v="126"/>
    <x v="0"/>
    <n v="1000"/>
    <n v="320"/>
    <m/>
    <n v="225"/>
    <n v="96"/>
    <n v="3"/>
    <n v="51"/>
    <n v="63.599999999999994"/>
    <n v="1.5714285714285714"/>
    <n v="38.857142857142854"/>
    <n v="0.74867724867724861"/>
    <n v="0.4"/>
    <m/>
    <n v="0.32380952380952382"/>
    <n v="321"/>
    <n v="0.6"/>
    <n v="1.5714285714285714"/>
    <m/>
    <m/>
    <m/>
    <m/>
    <m/>
    <n v="37.857142857142854"/>
    <m/>
    <m/>
    <n v="2"/>
    <m/>
    <m/>
    <m/>
    <m/>
    <m/>
    <n v="150"/>
    <n v="150"/>
    <s v="1 PG"/>
  </r>
  <r>
    <n v="1511"/>
    <s v="VIETNAM"/>
    <x v="2"/>
    <x v="1"/>
    <x v="8"/>
    <x v="22"/>
    <x v="7"/>
    <x v="0"/>
    <x v="6"/>
    <x v="127"/>
    <x v="0"/>
    <n v="1000"/>
    <n v="320"/>
    <m/>
    <n v="370"/>
    <n v="96"/>
    <n v="4"/>
    <n v="37"/>
    <n v="63.599999999999994"/>
    <n v="2.2142857142857144"/>
    <n v="21.892857142857142"/>
    <n v="0.58797909407665505"/>
    <n v="0.4"/>
    <m/>
    <n v="0.14285714285714285"/>
    <n v="330"/>
    <n v="0.6"/>
    <n v="1.7142857142857142"/>
    <n v="2"/>
    <m/>
    <m/>
    <m/>
    <m/>
    <n v="21.142857142857142"/>
    <n v="1"/>
    <m/>
    <n v="1"/>
    <m/>
    <m/>
    <m/>
    <m/>
    <m/>
    <n v="150"/>
    <n v="150"/>
    <s v="1 PG"/>
  </r>
  <r>
    <n v="1512"/>
    <s v="VIETNAM"/>
    <x v="2"/>
    <x v="1"/>
    <x v="8"/>
    <x v="22"/>
    <x v="7"/>
    <x v="0"/>
    <x v="6"/>
    <x v="128"/>
    <x v="0"/>
    <n v="1000"/>
    <n v="320"/>
    <m/>
    <n v="354"/>
    <n v="96"/>
    <n v="2"/>
    <n v="30"/>
    <n v="63.599999999999994"/>
    <n v="1.4285714285714286"/>
    <n v="30"/>
    <n v="0.9821428571428571"/>
    <n v="0.4"/>
    <m/>
    <n v="0.12106537530266345"/>
    <n v="348"/>
    <n v="0.6"/>
    <n v="1.4285714285714286"/>
    <m/>
    <m/>
    <m/>
    <m/>
    <m/>
    <n v="30"/>
    <m/>
    <m/>
    <m/>
    <m/>
    <m/>
    <m/>
    <m/>
    <m/>
    <n v="150"/>
    <n v="150"/>
    <s v="1 PG"/>
  </r>
  <r>
    <n v="1513"/>
    <s v="VIETNAM"/>
    <x v="2"/>
    <x v="1"/>
    <x v="8"/>
    <x v="22"/>
    <x v="7"/>
    <x v="0"/>
    <x v="6"/>
    <x v="129"/>
    <x v="0"/>
    <n v="1000"/>
    <n v="320"/>
    <m/>
    <n v="290"/>
    <n v="96"/>
    <n v="1"/>
    <n v="37"/>
    <n v="63.599999999999994"/>
    <n v="0.5"/>
    <n v="30.714285714285715"/>
    <n v="0.82142857142857151"/>
    <n v="0.4"/>
    <m/>
    <n v="0.18226600985221675"/>
    <n v="316"/>
    <n v="0.6"/>
    <m/>
    <m/>
    <m/>
    <n v="1"/>
    <m/>
    <m/>
    <n v="29.714285714285715"/>
    <m/>
    <m/>
    <n v="2"/>
    <m/>
    <m/>
    <m/>
    <m/>
    <m/>
    <n v="150"/>
    <n v="150"/>
    <s v="1 PG"/>
  </r>
  <r>
    <n v="1514"/>
    <s v="VIETNAM"/>
    <x v="2"/>
    <x v="1"/>
    <x v="8"/>
    <x v="22"/>
    <x v="7"/>
    <x v="0"/>
    <x v="6"/>
    <x v="85"/>
    <x v="0"/>
    <n v="1000"/>
    <n v="320"/>
    <m/>
    <n v="340"/>
    <n v="96"/>
    <m/>
    <n v="74"/>
    <n v="63.599999999999994"/>
    <n v="0"/>
    <n v="62.714285714285715"/>
    <n v="0.84749034749034746"/>
    <n v="0.4"/>
    <m/>
    <n v="0.31092436974789922"/>
    <n v="430"/>
    <n v="0.65"/>
    <m/>
    <m/>
    <m/>
    <m/>
    <m/>
    <m/>
    <n v="62.714285714285715"/>
    <m/>
    <m/>
    <m/>
    <m/>
    <m/>
    <m/>
    <m/>
    <m/>
    <n v="150"/>
    <n v="150"/>
    <s v="1 PG"/>
  </r>
  <r>
    <n v="1515"/>
    <s v="VIETNAM"/>
    <x v="2"/>
    <x v="1"/>
    <x v="8"/>
    <x v="22"/>
    <x v="7"/>
    <x v="0"/>
    <x v="6"/>
    <x v="86"/>
    <x v="0"/>
    <n v="1000"/>
    <n v="320"/>
    <m/>
    <n v="332"/>
    <n v="96"/>
    <n v="3"/>
    <n v="54"/>
    <n v="63.599999999999994"/>
    <n v="1.5"/>
    <n v="56.5"/>
    <n v="1.0175438596491229"/>
    <n v="0.4"/>
    <m/>
    <n v="0.23235800344234081"/>
    <n v="355"/>
    <n v="0.65"/>
    <m/>
    <m/>
    <m/>
    <n v="3"/>
    <m/>
    <m/>
    <n v="55"/>
    <m/>
    <m/>
    <n v="3"/>
    <m/>
    <m/>
    <m/>
    <m/>
    <m/>
    <n v="150"/>
    <n v="150"/>
    <s v="1 PG"/>
  </r>
  <r>
    <n v="1516"/>
    <s v="VIETNAM"/>
    <x v="2"/>
    <x v="1"/>
    <x v="8"/>
    <x v="22"/>
    <x v="7"/>
    <x v="0"/>
    <x v="6"/>
    <x v="87"/>
    <x v="0"/>
    <n v="1000"/>
    <n v="320"/>
    <m/>
    <n v="552"/>
    <n v="96"/>
    <n v="3"/>
    <n v="69"/>
    <n v="63.599999999999994"/>
    <n v="2"/>
    <n v="66.5"/>
    <n v="0.95138888888888884"/>
    <n v="0.4"/>
    <m/>
    <n v="0.17857142857142858"/>
    <n v="565"/>
    <n v="0.65"/>
    <n v="2"/>
    <m/>
    <m/>
    <m/>
    <m/>
    <m/>
    <n v="64"/>
    <m/>
    <m/>
    <n v="5"/>
    <m/>
    <m/>
    <m/>
    <m/>
    <m/>
    <n v="250"/>
    <n v="250"/>
    <s v="2 PGs"/>
  </r>
  <r>
    <n v="1517"/>
    <s v="VIETNAM"/>
    <x v="2"/>
    <x v="1"/>
    <x v="8"/>
    <x v="22"/>
    <x v="7"/>
    <x v="0"/>
    <x v="6"/>
    <x v="88"/>
    <x v="0"/>
    <n v="1000"/>
    <n v="320"/>
    <m/>
    <n v="652"/>
    <n v="96"/>
    <n v="12"/>
    <n v="113"/>
    <n v="63.599999999999994"/>
    <n v="7"/>
    <n v="89.285714285714292"/>
    <n v="0.77028571428571435"/>
    <n v="0.4"/>
    <m/>
    <n v="0.24758983347940405"/>
    <n v="835"/>
    <n v="0.7"/>
    <n v="7"/>
    <m/>
    <m/>
    <m/>
    <m/>
    <m/>
    <n v="89.285714285714292"/>
    <m/>
    <m/>
    <m/>
    <m/>
    <m/>
    <m/>
    <m/>
    <m/>
    <n v="250"/>
    <n v="250"/>
    <s v="2 PGs"/>
  </r>
  <r>
    <n v="1518"/>
    <s v="VIETNAM"/>
    <x v="2"/>
    <x v="1"/>
    <x v="8"/>
    <x v="22"/>
    <x v="7"/>
    <x v="0"/>
    <x v="6"/>
    <x v="89"/>
    <x v="0"/>
    <n v="1000"/>
    <n v="320"/>
    <m/>
    <n v="656"/>
    <n v="96"/>
    <n v="31"/>
    <n v="119"/>
    <n v="63.599999999999994"/>
    <n v="25.607142857142858"/>
    <n v="114.78571428571429"/>
    <n v="0.93595238095238098"/>
    <n v="0.4"/>
    <m/>
    <n v="0.25914634146341464"/>
    <n v="816"/>
    <n v="0.7"/>
    <n v="20.857142857142858"/>
    <n v="7"/>
    <m/>
    <n v="6"/>
    <m/>
    <m/>
    <n v="107.28571428571429"/>
    <n v="5"/>
    <n v="6"/>
    <n v="8"/>
    <m/>
    <m/>
    <m/>
    <m/>
    <m/>
    <n v="250"/>
    <n v="250"/>
    <s v="2 PGs"/>
  </r>
  <r>
    <n v="1519"/>
    <s v="VIETNAM"/>
    <x v="2"/>
    <x v="1"/>
    <x v="8"/>
    <x v="22"/>
    <x v="7"/>
    <x v="0"/>
    <x v="6"/>
    <x v="90"/>
    <x v="0"/>
    <n v="1000"/>
    <n v="320"/>
    <m/>
    <n v="356"/>
    <n v="96"/>
    <n v="4"/>
    <n v="71"/>
    <n v="63.599999999999994"/>
    <n v="2.2857142857142856"/>
    <n v="64.75"/>
    <n v="0.89380952380952394"/>
    <n v="0.4"/>
    <m/>
    <n v="0.28491171749598715"/>
    <n v="383"/>
    <n v="0.65"/>
    <n v="2.2857142857142856"/>
    <m/>
    <m/>
    <m/>
    <m/>
    <m/>
    <n v="58"/>
    <n v="7"/>
    <m/>
    <n v="10"/>
    <m/>
    <m/>
    <m/>
    <m/>
    <m/>
    <n v="150"/>
    <n v="150"/>
    <s v="2 PGs"/>
  </r>
  <r>
    <n v="1520"/>
    <s v="VIETNAM"/>
    <x v="2"/>
    <x v="1"/>
    <x v="8"/>
    <x v="22"/>
    <x v="7"/>
    <x v="0"/>
    <x v="6"/>
    <x v="130"/>
    <x v="0"/>
    <n v="1000"/>
    <n v="320"/>
    <m/>
    <n v="360"/>
    <n v="96"/>
    <n v="2"/>
    <n v="55"/>
    <n v="63.599999999999994"/>
    <n v="1"/>
    <n v="43"/>
    <n v="0.77192982456140347"/>
    <n v="0.4"/>
    <m/>
    <n v="0.21825396825396828"/>
    <n v="403"/>
    <n v="0.6"/>
    <m/>
    <m/>
    <m/>
    <n v="2"/>
    <m/>
    <m/>
    <n v="43"/>
    <m/>
    <m/>
    <m/>
    <m/>
    <m/>
    <m/>
    <m/>
    <m/>
    <n v="150"/>
    <n v="150"/>
    <s v="2 PGs"/>
  </r>
  <r>
    <n v="1521"/>
    <s v="VIETNAM"/>
    <x v="2"/>
    <x v="1"/>
    <x v="8"/>
    <x v="22"/>
    <x v="7"/>
    <x v="0"/>
    <x v="6"/>
    <x v="91"/>
    <x v="0"/>
    <n v="1000"/>
    <n v="320"/>
    <m/>
    <n v="176"/>
    <n v="96"/>
    <m/>
    <n v="51"/>
    <n v="63.599999999999994"/>
    <n v="0"/>
    <n v="55.428571428571431"/>
    <n v="1.0868347338935576"/>
    <n v="0.4"/>
    <m/>
    <n v="0.41396103896103897"/>
    <n v="387"/>
    <n v="0.6"/>
    <m/>
    <m/>
    <m/>
    <m/>
    <m/>
    <m/>
    <n v="52.428571428571431"/>
    <n v="2"/>
    <n v="4"/>
    <n v="2"/>
    <m/>
    <m/>
    <m/>
    <m/>
    <m/>
    <n v="150"/>
    <n v="150"/>
    <s v="1 PG"/>
  </r>
  <r>
    <n v="1522"/>
    <s v="VIETNAM"/>
    <x v="2"/>
    <x v="1"/>
    <x v="8"/>
    <x v="22"/>
    <x v="7"/>
    <x v="0"/>
    <x v="6"/>
    <x v="222"/>
    <x v="0"/>
    <n v="1000"/>
    <n v="320"/>
    <m/>
    <n v="251"/>
    <n v="96"/>
    <n v="6"/>
    <n v="55"/>
    <n v="63.599999999999994"/>
    <n v="3.5714285714285716"/>
    <n v="60"/>
    <n v="1.0421545667447307"/>
    <n v="0.4"/>
    <m/>
    <n v="0.31303357996585091"/>
    <n v="308"/>
    <n v="0.6"/>
    <n v="2.5714285714285716"/>
    <m/>
    <m/>
    <n v="2"/>
    <m/>
    <m/>
    <n v="57"/>
    <n v="2"/>
    <m/>
    <n v="5"/>
    <m/>
    <m/>
    <m/>
    <m/>
    <m/>
    <n v="150"/>
    <n v="150"/>
    <s v="1 PG"/>
  </r>
  <r>
    <n v="1523"/>
    <s v="VIETNAM"/>
    <x v="2"/>
    <x v="1"/>
    <x v="8"/>
    <x v="22"/>
    <x v="7"/>
    <x v="0"/>
    <x v="6"/>
    <x v="131"/>
    <x v="0"/>
    <n v="1000"/>
    <n v="320"/>
    <m/>
    <n v="252"/>
    <n v="96"/>
    <n v="3"/>
    <n v="49"/>
    <n v="63.599999999999994"/>
    <n v="2.4285714285714284"/>
    <n v="48.535714285714285"/>
    <n v="0.98008241758241765"/>
    <n v="0.4"/>
    <m/>
    <n v="0.27777777777777779"/>
    <n v="378"/>
    <n v="0.6"/>
    <n v="2.4285714285714284"/>
    <m/>
    <m/>
    <m/>
    <m/>
    <m/>
    <n v="48.285714285714285"/>
    <n v="1"/>
    <m/>
    <m/>
    <m/>
    <m/>
    <m/>
    <m/>
    <m/>
    <n v="150"/>
    <n v="150"/>
    <s v="1 PG"/>
  </r>
  <r>
    <n v="1524"/>
    <s v="VIETNAM"/>
    <x v="2"/>
    <x v="1"/>
    <x v="8"/>
    <x v="22"/>
    <x v="7"/>
    <x v="0"/>
    <x v="6"/>
    <x v="92"/>
    <x v="0"/>
    <n v="1000"/>
    <n v="320"/>
    <m/>
    <n v="288"/>
    <n v="96"/>
    <n v="13"/>
    <n v="35"/>
    <n v="63.599999999999994"/>
    <n v="12.428571428571429"/>
    <n v="35"/>
    <n v="0.98809523809523814"/>
    <n v="0.4"/>
    <m/>
    <n v="0.1736111111111111"/>
    <n v="397"/>
    <n v="0.6"/>
    <n v="12.428571428571429"/>
    <m/>
    <m/>
    <m/>
    <m/>
    <m/>
    <n v="30"/>
    <m/>
    <m/>
    <n v="10"/>
    <m/>
    <m/>
    <m/>
    <m/>
    <m/>
    <n v="150"/>
    <n v="150"/>
    <s v="1 PG"/>
  </r>
  <r>
    <n v="1525"/>
    <s v="VIETNAM"/>
    <x v="2"/>
    <x v="1"/>
    <x v="8"/>
    <x v="22"/>
    <x v="7"/>
    <x v="0"/>
    <x v="6"/>
    <x v="93"/>
    <x v="0"/>
    <n v="1000"/>
    <n v="320"/>
    <m/>
    <n v="276"/>
    <n v="96"/>
    <n v="7"/>
    <n v="39"/>
    <n v="63.599999999999994"/>
    <n v="3.5"/>
    <n v="30.214285714285715"/>
    <n v="0.73291925465838514"/>
    <n v="0.4"/>
    <m/>
    <n v="0.2018633540372671"/>
    <n v="302"/>
    <n v="0.6"/>
    <n v="2"/>
    <m/>
    <m/>
    <n v="3"/>
    <m/>
    <m/>
    <n v="29.714285714285715"/>
    <n v="2"/>
    <m/>
    <m/>
    <m/>
    <m/>
    <m/>
    <m/>
    <m/>
    <n v="150"/>
    <n v="150"/>
    <s v="1 PG"/>
  </r>
  <r>
    <n v="1526"/>
    <s v="VIETNAM"/>
    <x v="2"/>
    <x v="1"/>
    <x v="8"/>
    <x v="22"/>
    <x v="7"/>
    <x v="0"/>
    <x v="6"/>
    <x v="94"/>
    <x v="0"/>
    <n v="1000"/>
    <n v="320"/>
    <m/>
    <n v="276"/>
    <n v="96"/>
    <n v="1"/>
    <n v="23"/>
    <n v="63.599999999999994"/>
    <n v="0.7142857142857143"/>
    <n v="23"/>
    <n v="0.98809523809523814"/>
    <n v="0.4"/>
    <m/>
    <n v="0.11904761904761905"/>
    <n v="319"/>
    <n v="0.6"/>
    <n v="0.7142857142857143"/>
    <m/>
    <m/>
    <m/>
    <m/>
    <m/>
    <n v="23"/>
    <m/>
    <m/>
    <m/>
    <m/>
    <m/>
    <m/>
    <m/>
    <m/>
    <n v="150"/>
    <n v="150"/>
    <s v="1 PG"/>
  </r>
  <r>
    <n v="1527"/>
    <s v="VIETNAM"/>
    <x v="2"/>
    <x v="1"/>
    <x v="8"/>
    <x v="22"/>
    <x v="7"/>
    <x v="0"/>
    <x v="6"/>
    <x v="96"/>
    <x v="0"/>
    <n v="1000"/>
    <n v="320"/>
    <m/>
    <n v="392"/>
    <n v="96"/>
    <n v="2"/>
    <n v="40"/>
    <n v="63.599999999999994"/>
    <n v="1.5714285714285714"/>
    <n v="35.946428571428569"/>
    <n v="0.89328231292517002"/>
    <n v="0.4"/>
    <m/>
    <n v="0.1457725947521866"/>
    <n v="384"/>
    <n v="0.6"/>
    <n v="1.5714285714285714"/>
    <m/>
    <m/>
    <m/>
    <m/>
    <m/>
    <n v="34.571428571428569"/>
    <m/>
    <n v="1"/>
    <n v="2"/>
    <m/>
    <m/>
    <m/>
    <m/>
    <m/>
    <n v="150"/>
    <n v="150"/>
    <s v="1 PG"/>
  </r>
  <r>
    <n v="1528"/>
    <s v="VIETNAM"/>
    <x v="2"/>
    <x v="1"/>
    <x v="8"/>
    <x v="22"/>
    <x v="7"/>
    <x v="0"/>
    <x v="6"/>
    <x v="99"/>
    <x v="0"/>
    <n v="1000"/>
    <n v="320"/>
    <m/>
    <n v="360"/>
    <n v="96"/>
    <n v="1"/>
    <n v="47"/>
    <n v="63.599999999999994"/>
    <n v="0.5714285714285714"/>
    <n v="27.892857142857142"/>
    <n v="0.59300595238095244"/>
    <n v="0.4"/>
    <m/>
    <n v="0.18650793650793654"/>
    <n v="372"/>
    <n v="0.6"/>
    <n v="0.5714285714285714"/>
    <m/>
    <m/>
    <m/>
    <m/>
    <m/>
    <n v="26.142857142857142"/>
    <n v="3"/>
    <m/>
    <n v="2"/>
    <m/>
    <m/>
    <m/>
    <m/>
    <m/>
    <n v="150"/>
    <n v="150"/>
    <s v="1 PG"/>
  </r>
  <r>
    <n v="1529"/>
    <s v="VIETNAM"/>
    <x v="2"/>
    <x v="1"/>
    <x v="8"/>
    <x v="22"/>
    <x v="7"/>
    <x v="0"/>
    <x v="6"/>
    <x v="101"/>
    <x v="0"/>
    <n v="1000"/>
    <n v="320"/>
    <m/>
    <n v="316"/>
    <n v="96"/>
    <n v="11"/>
    <n v="48"/>
    <n v="63.599999999999994"/>
    <n v="5.6071428571428577"/>
    <n v="32.357142857142861"/>
    <n v="0.64346246973365628"/>
    <n v="0.4"/>
    <m/>
    <n v="0.21699819168173601"/>
    <n v="317"/>
    <n v="0.6"/>
    <n v="2.8571428571428572"/>
    <n v="3"/>
    <m/>
    <n v="4"/>
    <m/>
    <m/>
    <n v="30.857142857142858"/>
    <n v="2"/>
    <m/>
    <n v="2"/>
    <m/>
    <m/>
    <m/>
    <m/>
    <m/>
    <n v="150"/>
    <n v="150"/>
    <s v="1 PG"/>
  </r>
  <r>
    <n v="1530"/>
    <s v="VIETNAM"/>
    <x v="2"/>
    <x v="1"/>
    <x v="8"/>
    <x v="22"/>
    <x v="7"/>
    <x v="0"/>
    <x v="6"/>
    <x v="132"/>
    <x v="0"/>
    <n v="1000"/>
    <n v="320"/>
    <m/>
    <n v="316"/>
    <n v="96"/>
    <n v="4"/>
    <n v="36"/>
    <n v="63.599999999999994"/>
    <n v="2.8571428571428572"/>
    <n v="32.232142857142861"/>
    <n v="0.8772321428571429"/>
    <n v="0.4"/>
    <m/>
    <n v="0.16274864376130199"/>
    <n v="393"/>
    <n v="0.6"/>
    <n v="2.8571428571428572"/>
    <m/>
    <m/>
    <m/>
    <m/>
    <m/>
    <n v="30.857142857142858"/>
    <n v="2"/>
    <n v="1"/>
    <n v="1"/>
    <m/>
    <m/>
    <m/>
    <m/>
    <m/>
    <n v="150"/>
    <n v="150"/>
    <s v="1 PG"/>
  </r>
  <r>
    <n v="1531"/>
    <s v="VIETNAM"/>
    <x v="2"/>
    <x v="1"/>
    <x v="8"/>
    <x v="22"/>
    <x v="7"/>
    <x v="0"/>
    <x v="6"/>
    <x v="134"/>
    <x v="0"/>
    <n v="1000"/>
    <n v="320"/>
    <m/>
    <n v="276"/>
    <n v="96"/>
    <n v="7"/>
    <n v="48"/>
    <n v="63.599999999999994"/>
    <n v="2.9285714285714284"/>
    <n v="46.142857142857146"/>
    <n v="0.89220779220779234"/>
    <n v="0.4"/>
    <m/>
    <n v="0.24844720496894412"/>
    <n v="335"/>
    <n v="0.6"/>
    <n v="2.4285714285714284"/>
    <n v="2"/>
    <m/>
    <m/>
    <m/>
    <m/>
    <n v="43.142857142857146"/>
    <n v="2"/>
    <m/>
    <n v="5"/>
    <m/>
    <m/>
    <m/>
    <m/>
    <m/>
    <n v="150"/>
    <n v="150"/>
    <s v="1 PG"/>
  </r>
  <r>
    <n v="1532"/>
    <s v="VIETNAM"/>
    <x v="2"/>
    <x v="1"/>
    <x v="8"/>
    <x v="22"/>
    <x v="7"/>
    <x v="0"/>
    <x v="6"/>
    <x v="103"/>
    <x v="0"/>
    <n v="1000"/>
    <n v="320"/>
    <m/>
    <n v="285"/>
    <n v="96"/>
    <n v="7"/>
    <n v="55"/>
    <n v="63.599999999999994"/>
    <n v="4.2857142857142856"/>
    <n v="43.178571428571431"/>
    <n v="0.76555299539170507"/>
    <n v="0.4"/>
    <m/>
    <n v="0.27568922305764409"/>
    <n v="330"/>
    <n v="0.6"/>
    <n v="3.2857142857142856"/>
    <n v="1"/>
    <n v="2"/>
    <m/>
    <m/>
    <m/>
    <n v="40.428571428571431"/>
    <n v="3"/>
    <m/>
    <n v="4"/>
    <m/>
    <m/>
    <m/>
    <m/>
    <m/>
    <n v="150"/>
    <n v="150"/>
    <s v="1 PG"/>
  </r>
  <r>
    <n v="1533"/>
    <s v="VIETNAM"/>
    <x v="2"/>
    <x v="1"/>
    <x v="8"/>
    <x v="22"/>
    <x v="9"/>
    <x v="1"/>
    <x v="6"/>
    <x v="238"/>
    <x v="2"/>
    <n v="150"/>
    <n v="129.6"/>
    <m/>
    <n v="112"/>
    <n v="23.4"/>
    <m/>
    <n v="16"/>
    <n v="21"/>
    <n v="0"/>
    <n v="10.857142857142858"/>
    <n v="0.6785714285714286"/>
    <n v="0.4"/>
    <m/>
    <n v="0.20408163265306126"/>
    <n v="142"/>
    <n v="0.5"/>
    <m/>
    <m/>
    <m/>
    <m/>
    <m/>
    <m/>
    <n v="10.857142857142858"/>
    <m/>
    <m/>
    <m/>
    <m/>
    <m/>
    <m/>
    <m/>
    <m/>
    <n v="100"/>
    <n v="100"/>
    <s v="1 PG"/>
  </r>
  <r>
    <n v="1534"/>
    <s v="VIETNAM"/>
    <x v="2"/>
    <x v="1"/>
    <x v="8"/>
    <x v="22"/>
    <x v="9"/>
    <x v="1"/>
    <x v="6"/>
    <x v="239"/>
    <x v="2"/>
    <n v="150"/>
    <n v="129.6"/>
    <m/>
    <n v="128"/>
    <n v="23.4"/>
    <n v="2"/>
    <n v="6"/>
    <n v="21"/>
    <n v="1.25"/>
    <n v="7"/>
    <n v="1.03125"/>
    <n v="0.4"/>
    <m/>
    <n v="6.6964285714285712E-2"/>
    <n v="122"/>
    <n v="0.5"/>
    <m/>
    <m/>
    <m/>
    <n v="1"/>
    <n v="1"/>
    <m/>
    <m/>
    <m/>
    <m/>
    <n v="2"/>
    <n v="8"/>
    <m/>
    <m/>
    <m/>
    <m/>
    <n v="100"/>
    <n v="100"/>
    <s v="1 PG"/>
  </r>
  <r>
    <n v="1535"/>
    <s v="VIETNAM"/>
    <x v="2"/>
    <x v="1"/>
    <x v="8"/>
    <x v="22"/>
    <x v="9"/>
    <x v="1"/>
    <x v="6"/>
    <x v="240"/>
    <x v="2"/>
    <n v="150"/>
    <n v="129.6"/>
    <m/>
    <n v="136"/>
    <n v="23.4"/>
    <n v="10"/>
    <n v="16"/>
    <n v="21"/>
    <n v="8.2857142857142865"/>
    <n v="14.571428571428571"/>
    <n v="0.87912087912087911"/>
    <n v="0.4"/>
    <m/>
    <n v="0.16806722689075632"/>
    <n v="183"/>
    <n v="0.5"/>
    <n v="8.2857142857142865"/>
    <m/>
    <m/>
    <m/>
    <m/>
    <m/>
    <n v="13.571428571428571"/>
    <m/>
    <m/>
    <n v="2"/>
    <m/>
    <m/>
    <m/>
    <m/>
    <m/>
    <n v="100"/>
    <n v="100"/>
    <s v="1 PG"/>
  </r>
  <r>
    <n v="1536"/>
    <s v="VIETNAM"/>
    <x v="2"/>
    <x v="1"/>
    <x v="8"/>
    <x v="22"/>
    <x v="9"/>
    <x v="1"/>
    <x v="6"/>
    <x v="241"/>
    <x v="2"/>
    <n v="150"/>
    <n v="129.6"/>
    <m/>
    <n v="96"/>
    <n v="23.4"/>
    <n v="1"/>
    <n v="23"/>
    <n v="21"/>
    <n v="1"/>
    <n v="18.214285714285715"/>
    <n v="0.80059523809523814"/>
    <n v="0.4"/>
    <m/>
    <n v="0.34226190476190482"/>
    <n v="181"/>
    <n v="0.5"/>
    <n v="1"/>
    <m/>
    <m/>
    <m/>
    <m/>
    <m/>
    <n v="17.714285714285715"/>
    <m/>
    <m/>
    <n v="1"/>
    <m/>
    <m/>
    <m/>
    <m/>
    <m/>
    <n v="100"/>
    <n v="100"/>
    <s v="1 PG"/>
  </r>
  <r>
    <n v="1537"/>
    <s v="VIETNAM"/>
    <x v="2"/>
    <x v="1"/>
    <x v="8"/>
    <x v="22"/>
    <x v="9"/>
    <x v="1"/>
    <x v="6"/>
    <x v="242"/>
    <x v="2"/>
    <n v="150"/>
    <n v="129.6"/>
    <m/>
    <n v="136"/>
    <n v="23.4"/>
    <n v="10"/>
    <n v="20"/>
    <n v="21"/>
    <n v="8.2857142857142847"/>
    <n v="14.642857142857142"/>
    <n v="0.76428571428571423"/>
    <n v="0.4"/>
    <m/>
    <n v="0.21008403361344541"/>
    <n v="156"/>
    <n v="0.5"/>
    <n v="6.2857142857142856"/>
    <m/>
    <m/>
    <m/>
    <m/>
    <n v="2"/>
    <n v="13.142857142857142"/>
    <m/>
    <m/>
    <m/>
    <n v="2"/>
    <m/>
    <m/>
    <m/>
    <m/>
    <n v="100"/>
    <n v="100"/>
    <s v="1 PG"/>
  </r>
  <r>
    <n v="1538"/>
    <s v="VIETNAM"/>
    <x v="2"/>
    <x v="1"/>
    <x v="8"/>
    <x v="22"/>
    <x v="9"/>
    <x v="1"/>
    <x v="6"/>
    <x v="243"/>
    <x v="2"/>
    <n v="150"/>
    <n v="129.6"/>
    <m/>
    <n v="136"/>
    <n v="23.4"/>
    <n v="14"/>
    <n v="23"/>
    <n v="21"/>
    <n v="8.75"/>
    <n v="16.571428571428569"/>
    <n v="0.68436293436293427"/>
    <n v="0.4"/>
    <m/>
    <n v="0.24159663865546221"/>
    <n v="255"/>
    <n v="0.5"/>
    <n v="8"/>
    <n v="1"/>
    <m/>
    <n v="1"/>
    <m/>
    <m/>
    <n v="14.571428571428571"/>
    <m/>
    <m/>
    <n v="4"/>
    <m/>
    <m/>
    <m/>
    <m/>
    <m/>
    <n v="100"/>
    <n v="100"/>
    <s v="1 PG"/>
  </r>
  <r>
    <n v="1539"/>
    <s v="VIETNAM"/>
    <x v="2"/>
    <x v="1"/>
    <x v="8"/>
    <x v="22"/>
    <x v="9"/>
    <x v="1"/>
    <x v="6"/>
    <x v="244"/>
    <x v="2"/>
    <n v="150"/>
    <n v="129.6"/>
    <m/>
    <n v="130"/>
    <n v="23.4"/>
    <n v="3"/>
    <n v="4"/>
    <n v="21"/>
    <n v="2.5714285714285716"/>
    <n v="3.4285714285714284"/>
    <n v="0.8571428571428571"/>
    <n v="0.4"/>
    <m/>
    <n v="4.3956043956043959E-2"/>
    <n v="142"/>
    <n v="0.5"/>
    <n v="2.5714285714285716"/>
    <m/>
    <m/>
    <m/>
    <m/>
    <m/>
    <n v="3.4285714285714284"/>
    <m/>
    <m/>
    <m/>
    <m/>
    <m/>
    <m/>
    <m/>
    <m/>
    <n v="100"/>
    <n v="100"/>
    <s v="1 PG"/>
  </r>
  <r>
    <n v="1540"/>
    <s v="VIETNAM"/>
    <x v="2"/>
    <x v="1"/>
    <x v="8"/>
    <x v="22"/>
    <x v="0"/>
    <x v="1"/>
    <x v="11"/>
    <x v="72"/>
    <x v="0"/>
    <n v="1200"/>
    <n v="384"/>
    <m/>
    <n v="368"/>
    <n v="69"/>
    <n v="4"/>
    <n v="39"/>
    <n v="25.2"/>
    <n v="3.1428571428571428"/>
    <n v="31.5"/>
    <n v="0.80564784053156158"/>
    <n v="0.4"/>
    <m/>
    <n v="0.15139751552795033"/>
    <n v="344"/>
    <n v="0.55000000000000004"/>
    <n v="3.1428571428571428"/>
    <m/>
    <m/>
    <m/>
    <m/>
    <m/>
    <n v="30"/>
    <n v="3"/>
    <n v="2"/>
    <m/>
    <m/>
    <m/>
    <m/>
    <m/>
    <m/>
    <n v="150"/>
    <n v="150"/>
    <s v="1 PG"/>
  </r>
  <r>
    <n v="1541"/>
    <s v="VIETNAM"/>
    <x v="2"/>
    <x v="1"/>
    <x v="8"/>
    <x v="22"/>
    <x v="0"/>
    <x v="1"/>
    <x v="12"/>
    <x v="73"/>
    <x v="0"/>
    <n v="1200"/>
    <n v="384"/>
    <m/>
    <n v="352"/>
    <n v="69"/>
    <m/>
    <n v="54"/>
    <n v="25.2"/>
    <n v="0"/>
    <n v="32"/>
    <n v="0.59259259259259256"/>
    <n v="0.4"/>
    <m/>
    <n v="0.21915584415584419"/>
    <n v="364"/>
    <n v="0.55000000000000004"/>
    <m/>
    <m/>
    <m/>
    <m/>
    <m/>
    <m/>
    <n v="28"/>
    <n v="8"/>
    <m/>
    <n v="4"/>
    <m/>
    <m/>
    <m/>
    <m/>
    <m/>
    <n v="150"/>
    <n v="150"/>
    <s v="1 PG"/>
  </r>
  <r>
    <n v="1542"/>
    <s v="VIETNAM"/>
    <x v="2"/>
    <x v="1"/>
    <x v="8"/>
    <x v="22"/>
    <x v="0"/>
    <x v="1"/>
    <x v="13"/>
    <x v="74"/>
    <x v="0"/>
    <n v="1200"/>
    <n v="384"/>
    <m/>
    <n v="384"/>
    <n v="69"/>
    <m/>
    <n v="49"/>
    <n v="25.2"/>
    <n v="0"/>
    <n v="32.232142857142861"/>
    <n v="0.65779883381924209"/>
    <n v="0.4"/>
    <m/>
    <n v="0.18229166666666669"/>
    <n v="405"/>
    <n v="0.55000000000000004"/>
    <m/>
    <m/>
    <m/>
    <m/>
    <m/>
    <m/>
    <n v="30.857142857142858"/>
    <n v="4"/>
    <n v="1"/>
    <m/>
    <m/>
    <m/>
    <m/>
    <m/>
    <m/>
    <n v="150"/>
    <n v="150"/>
    <s v="1 PG"/>
  </r>
  <r>
    <n v="1543"/>
    <s v="VIETNAM"/>
    <x v="2"/>
    <x v="1"/>
    <x v="8"/>
    <x v="22"/>
    <x v="0"/>
    <x v="1"/>
    <x v="14"/>
    <x v="75"/>
    <x v="0"/>
    <n v="1200"/>
    <n v="384"/>
    <m/>
    <n v="364"/>
    <n v="69"/>
    <m/>
    <n v="42"/>
    <n v="25.2"/>
    <n v="0"/>
    <n v="32.714285714285715"/>
    <n v="0.77891156462585032"/>
    <n v="0.4"/>
    <m/>
    <n v="0.16483516483516483"/>
    <n v="370"/>
    <n v="0.55000000000000004"/>
    <m/>
    <m/>
    <m/>
    <m/>
    <m/>
    <m/>
    <n v="32.714285714285715"/>
    <m/>
    <m/>
    <m/>
    <m/>
    <m/>
    <m/>
    <m/>
    <m/>
    <n v="150"/>
    <n v="150"/>
    <s v="1 PG"/>
  </r>
  <r>
    <n v="1544"/>
    <s v="VIETNAM"/>
    <x v="2"/>
    <x v="1"/>
    <x v="8"/>
    <x v="22"/>
    <x v="0"/>
    <x v="1"/>
    <x v="15"/>
    <x v="76"/>
    <x v="0"/>
    <n v="1200"/>
    <n v="384"/>
    <m/>
    <n v="368"/>
    <n v="69"/>
    <n v="3"/>
    <n v="40"/>
    <n v="25.2"/>
    <n v="3.2857142857142856"/>
    <n v="32.428571428571431"/>
    <n v="0.83056478405315615"/>
    <n v="0.4"/>
    <m/>
    <n v="0.15527950310559008"/>
    <n v="373"/>
    <n v="0.55000000000000004"/>
    <n v="3.2857142857142856"/>
    <m/>
    <m/>
    <m/>
    <m/>
    <m/>
    <n v="32.428571428571431"/>
    <m/>
    <m/>
    <m/>
    <m/>
    <m/>
    <m/>
    <m/>
    <m/>
    <n v="150"/>
    <n v="150"/>
    <s v="1 PG"/>
  </r>
  <r>
    <n v="1545"/>
    <s v="VIETNAM"/>
    <x v="2"/>
    <x v="1"/>
    <x v="8"/>
    <x v="22"/>
    <x v="0"/>
    <x v="1"/>
    <x v="16"/>
    <x v="77"/>
    <x v="0"/>
    <n v="1200"/>
    <n v="384"/>
    <m/>
    <n v="364"/>
    <n v="69"/>
    <n v="8"/>
    <n v="54"/>
    <n v="25.2"/>
    <n v="3.7142857142857144"/>
    <n v="28.75"/>
    <n v="0.52361751152073732"/>
    <n v="0.4"/>
    <m/>
    <n v="0.2119309262166405"/>
    <n v="375"/>
    <n v="0.55000000000000004"/>
    <n v="3.7142857142857144"/>
    <m/>
    <m/>
    <m/>
    <m/>
    <m/>
    <n v="27"/>
    <n v="1"/>
    <m/>
    <n v="3"/>
    <m/>
    <m/>
    <m/>
    <m/>
    <m/>
    <n v="150"/>
    <n v="150"/>
    <s v="1 PG"/>
  </r>
  <r>
    <n v="1546"/>
    <s v="VIETNAM"/>
    <x v="2"/>
    <x v="1"/>
    <x v="8"/>
    <x v="22"/>
    <x v="0"/>
    <x v="1"/>
    <x v="21"/>
    <x v="122"/>
    <x v="0"/>
    <n v="1200"/>
    <n v="384"/>
    <m/>
    <n v="388"/>
    <n v="69"/>
    <m/>
    <n v="41"/>
    <n v="25.2"/>
    <n v="0"/>
    <n v="30.571428571428573"/>
    <n v="0.74564459930313598"/>
    <n v="0.4"/>
    <m/>
    <n v="0.15095729013254788"/>
    <n v="388"/>
    <n v="0.55000000000000004"/>
    <m/>
    <m/>
    <m/>
    <m/>
    <m/>
    <m/>
    <n v="30.571428571428573"/>
    <m/>
    <m/>
    <m/>
    <m/>
    <m/>
    <m/>
    <m/>
    <m/>
    <n v="150"/>
    <n v="150"/>
    <s v="1 PG"/>
  </r>
  <r>
    <n v="1547"/>
    <s v="VIETNAM"/>
    <x v="2"/>
    <x v="1"/>
    <x v="8"/>
    <x v="22"/>
    <x v="0"/>
    <x v="1"/>
    <x v="22"/>
    <x v="123"/>
    <x v="0"/>
    <n v="1200"/>
    <n v="384"/>
    <m/>
    <n v="392"/>
    <n v="69"/>
    <n v="7"/>
    <n v="40"/>
    <n v="25.2"/>
    <n v="3.8928571428571428"/>
    <n v="30.964285714285715"/>
    <n v="0.74164133738601834"/>
    <n v="0.4"/>
    <m/>
    <n v="0.1457725947521866"/>
    <n v="436"/>
    <n v="0.55000000000000004"/>
    <n v="3.1428571428571428"/>
    <n v="3"/>
    <m/>
    <m/>
    <m/>
    <m/>
    <n v="29.714285714285715"/>
    <n v="1"/>
    <m/>
    <n v="2"/>
    <m/>
    <m/>
    <m/>
    <m/>
    <m/>
    <n v="150"/>
    <n v="150"/>
    <s v="1 PG"/>
  </r>
  <r>
    <n v="1548"/>
    <s v="VIETNAM"/>
    <x v="2"/>
    <x v="1"/>
    <x v="8"/>
    <x v="22"/>
    <x v="4"/>
    <x v="0"/>
    <x v="9"/>
    <x v="124"/>
    <x v="0"/>
    <n v="1000"/>
    <n v="320"/>
    <m/>
    <n v="276"/>
    <n v="96"/>
    <n v="26"/>
    <n v="72"/>
    <n v="63.599999999999994"/>
    <n v="16"/>
    <n v="39.178571428571431"/>
    <n v="0.56304664723032072"/>
    <n v="0.4"/>
    <m/>
    <n v="0.37267080745341619"/>
    <n v="323"/>
    <n v="0.6"/>
    <n v="15"/>
    <n v="2"/>
    <m/>
    <n v="1"/>
    <m/>
    <m/>
    <n v="37.428571428571431"/>
    <n v="1"/>
    <m/>
    <n v="3"/>
    <m/>
    <m/>
    <m/>
    <m/>
    <m/>
    <n v="150"/>
    <n v="150"/>
    <s v="1 PG"/>
  </r>
  <r>
    <n v="1549"/>
    <s v="VIETNAM"/>
    <x v="2"/>
    <x v="1"/>
    <x v="8"/>
    <x v="22"/>
    <x v="7"/>
    <x v="0"/>
    <x v="9"/>
    <x v="104"/>
    <x v="0"/>
    <n v="1000"/>
    <n v="320"/>
    <m/>
    <n v="360"/>
    <n v="96"/>
    <n v="15"/>
    <n v="47"/>
    <n v="63.599999999999994"/>
    <n v="10.892857142857142"/>
    <n v="39.571428571428569"/>
    <n v="0.81394009216589847"/>
    <n v="0.4"/>
    <m/>
    <n v="0.18650793650793654"/>
    <n v="387"/>
    <n v="0.6"/>
    <n v="9.1428571428571423"/>
    <n v="3"/>
    <m/>
    <n v="2"/>
    <m/>
    <m/>
    <n v="38.571428571428569"/>
    <n v="2"/>
    <m/>
    <n v="1"/>
    <m/>
    <m/>
    <m/>
    <m/>
    <m/>
    <n v="150"/>
    <n v="150"/>
    <s v="1 PG"/>
  </r>
  <r>
    <n v="1550"/>
    <s v="VIETNAM"/>
    <x v="2"/>
    <x v="1"/>
    <x v="8"/>
    <x v="22"/>
    <x v="7"/>
    <x v="0"/>
    <x v="9"/>
    <x v="105"/>
    <x v="0"/>
    <n v="1000"/>
    <n v="320"/>
    <m/>
    <n v="360"/>
    <n v="96"/>
    <n v="4"/>
    <n v="54"/>
    <n v="63.599999999999994"/>
    <n v="2.2142857142857144"/>
    <n v="43.678571428571431"/>
    <n v="0.79125615763546808"/>
    <n v="0.4"/>
    <m/>
    <n v="0.2142857142857143"/>
    <n v="355"/>
    <n v="0.6"/>
    <n v="1.7142857142857142"/>
    <n v="2"/>
    <m/>
    <m/>
    <m/>
    <m/>
    <n v="43.428571428571431"/>
    <n v="1"/>
    <m/>
    <m/>
    <m/>
    <m/>
    <m/>
    <m/>
    <m/>
    <n v="150"/>
    <n v="150"/>
    <s v="1 PG"/>
  </r>
  <r>
    <n v="1551"/>
    <s v="VIETNAM"/>
    <x v="0"/>
    <x v="1"/>
    <x v="8"/>
    <x v="23"/>
    <x v="3"/>
    <x v="0"/>
    <x v="0"/>
    <x v="10"/>
    <x v="1"/>
    <n v="2700"/>
    <n v="280"/>
    <m/>
    <n v="640"/>
    <n v="194.4"/>
    <n v="47"/>
    <n v="137"/>
    <n v="128.4"/>
    <n v="39.75"/>
    <n v="107.75"/>
    <n v="0.80163043478260865"/>
    <n v="0.4"/>
    <m/>
    <n v="0.4107142857142857"/>
    <n v="853"/>
    <n v="0.8"/>
    <n v="37"/>
    <n v="3"/>
    <m/>
    <n v="4"/>
    <m/>
    <m/>
    <n v="97"/>
    <n v="5"/>
    <m/>
    <n v="19"/>
    <m/>
    <m/>
    <m/>
    <m/>
    <m/>
    <n v="150"/>
    <n v="150"/>
    <s v="2 PGs"/>
  </r>
  <r>
    <n v="1552"/>
    <s v="VIETNAM"/>
    <x v="0"/>
    <x v="1"/>
    <x v="8"/>
    <x v="23"/>
    <x v="3"/>
    <x v="0"/>
    <x v="0"/>
    <x v="32"/>
    <x v="1"/>
    <n v="2700"/>
    <n v="280"/>
    <m/>
    <n v="560"/>
    <n v="194.4"/>
    <n v="64"/>
    <n v="129"/>
    <n v="128.4"/>
    <n v="48.333333333333336"/>
    <n v="96.041666666666671"/>
    <n v="0.74805699481865284"/>
    <n v="0.4"/>
    <m/>
    <n v="0.49234693877551022"/>
    <n v="674"/>
    <n v="0.8"/>
    <n v="38.833333333333336"/>
    <n v="12"/>
    <m/>
    <n v="13"/>
    <m/>
    <m/>
    <n v="80.666666666666671"/>
    <n v="11"/>
    <n v="3"/>
    <n v="23"/>
    <m/>
    <m/>
    <m/>
    <m/>
    <m/>
    <n v="150"/>
    <n v="150"/>
    <s v="2 PGs"/>
  </r>
  <r>
    <n v="1553"/>
    <s v="VIETNAM"/>
    <x v="0"/>
    <x v="1"/>
    <x v="8"/>
    <x v="23"/>
    <x v="3"/>
    <x v="0"/>
    <x v="1"/>
    <x v="11"/>
    <x v="1"/>
    <n v="2700"/>
    <n v="280"/>
    <m/>
    <n v="608"/>
    <n v="194.4"/>
    <n v="59"/>
    <n v="162"/>
    <n v="128.4"/>
    <n v="32.708333333333329"/>
    <n v="181.41666666666666"/>
    <n v="0.96889140271493213"/>
    <n v="0.4"/>
    <m/>
    <n v="0.51926691729323315"/>
    <n v="678"/>
    <n v="0.75"/>
    <n v="24.833333333333332"/>
    <n v="3"/>
    <n v="3"/>
    <n v="12"/>
    <m/>
    <m/>
    <n v="154.16666666666666"/>
    <n v="8"/>
    <n v="6"/>
    <n v="46"/>
    <m/>
    <m/>
    <m/>
    <m/>
    <m/>
    <n v="150"/>
    <n v="150"/>
    <s v="2 PGs"/>
  </r>
  <r>
    <n v="1554"/>
    <s v="VIETNAM"/>
    <x v="0"/>
    <x v="1"/>
    <x v="8"/>
    <x v="23"/>
    <x v="0"/>
    <x v="0"/>
    <x v="1"/>
    <x v="17"/>
    <x v="0"/>
    <n v="1200"/>
    <n v="280"/>
    <m/>
    <n v="324"/>
    <n v="115.19999999999999"/>
    <n v="47"/>
    <n v="45"/>
    <n v="76.2"/>
    <n v="44.166666666666664"/>
    <n v="32.666666666666671"/>
    <n v="0.83514492753623204"/>
    <n v="0.4"/>
    <m/>
    <n v="0.40564373897707234"/>
    <n v="433"/>
    <n v="0.65"/>
    <n v="38.666666666666664"/>
    <m/>
    <m/>
    <n v="11"/>
    <m/>
    <m/>
    <n v="30.166666666666668"/>
    <n v="10"/>
    <m/>
    <m/>
    <m/>
    <m/>
    <m/>
    <m/>
    <m/>
    <n v="100"/>
    <n v="100"/>
    <s v="1 PG"/>
  </r>
  <r>
    <n v="1555"/>
    <s v="VIETNAM"/>
    <x v="0"/>
    <x v="1"/>
    <x v="8"/>
    <x v="23"/>
    <x v="0"/>
    <x v="0"/>
    <x v="1"/>
    <x v="4"/>
    <x v="0"/>
    <n v="1200"/>
    <n v="280"/>
    <m/>
    <n v="288"/>
    <n v="115.19999999999999"/>
    <n v="19"/>
    <n v="45"/>
    <n v="76.2"/>
    <n v="12.833333333333334"/>
    <n v="26.75"/>
    <n v="0.61848958333333337"/>
    <n v="0.4"/>
    <m/>
    <n v="0.31746031746031744"/>
    <n v="230"/>
    <n v="0.7"/>
    <n v="10.833333333333334"/>
    <m/>
    <m/>
    <n v="4"/>
    <m/>
    <m/>
    <n v="23"/>
    <n v="3"/>
    <m/>
    <n v="6"/>
    <m/>
    <m/>
    <m/>
    <m/>
    <m/>
    <n v="100"/>
    <n v="100"/>
    <s v="1 PG"/>
  </r>
  <r>
    <n v="1556"/>
    <s v="VIETNAM"/>
    <x v="0"/>
    <x v="1"/>
    <x v="8"/>
    <x v="23"/>
    <x v="0"/>
    <x v="0"/>
    <x v="4"/>
    <x v="18"/>
    <x v="0"/>
    <n v="1200"/>
    <n v="280"/>
    <m/>
    <n v="256"/>
    <n v="115.19999999999999"/>
    <n v="66"/>
    <n v="96"/>
    <n v="76.2"/>
    <n v="43"/>
    <n v="69"/>
    <n v="0.69135802469135799"/>
    <n v="0.4"/>
    <m/>
    <n v="0.90401785714285721"/>
    <n v="381"/>
    <n v="0.75"/>
    <n v="35.5"/>
    <n v="6"/>
    <m/>
    <n v="12"/>
    <m/>
    <m/>
    <n v="56.5"/>
    <n v="10"/>
    <m/>
    <n v="20"/>
    <m/>
    <m/>
    <m/>
    <m/>
    <m/>
    <n v="100"/>
    <n v="100"/>
    <s v="1 PG"/>
  </r>
  <r>
    <n v="1557"/>
    <s v="VIETNAM"/>
    <x v="0"/>
    <x v="1"/>
    <x v="8"/>
    <x v="23"/>
    <x v="0"/>
    <x v="0"/>
    <x v="4"/>
    <x v="19"/>
    <x v="0"/>
    <n v="1200"/>
    <n v="280"/>
    <m/>
    <n v="320"/>
    <n v="115.19999999999999"/>
    <n v="31"/>
    <n v="90"/>
    <n v="76.2"/>
    <n v="18.25"/>
    <n v="59.333333333333336"/>
    <n v="0.64118457300275489"/>
    <n v="0.4"/>
    <m/>
    <n v="0.5401785714285714"/>
    <n v="357"/>
    <n v="0.7"/>
    <n v="14"/>
    <n v="9"/>
    <m/>
    <n v="4"/>
    <m/>
    <m/>
    <n v="55.833333333333336"/>
    <n v="6"/>
    <m/>
    <n v="4"/>
    <m/>
    <m/>
    <m/>
    <m/>
    <m/>
    <n v="100"/>
    <n v="100"/>
    <s v="1 PG"/>
  </r>
  <r>
    <n v="1558"/>
    <s v="VIETNAM"/>
    <x v="0"/>
    <x v="1"/>
    <x v="8"/>
    <x v="23"/>
    <x v="0"/>
    <x v="0"/>
    <x v="2"/>
    <x v="5"/>
    <x v="0"/>
    <n v="1200"/>
    <n v="280"/>
    <m/>
    <n v="320"/>
    <n v="115.19999999999999"/>
    <n v="23"/>
    <n v="44"/>
    <n v="76.2"/>
    <n v="13.5"/>
    <n v="20.666666666666668"/>
    <n v="0.50995024875621897"/>
    <n v="0.4"/>
    <m/>
    <n v="0.29910714285714285"/>
    <n v="355"/>
    <n v="0.7"/>
    <n v="13.5"/>
    <m/>
    <m/>
    <m/>
    <m/>
    <m/>
    <n v="20.666666666666668"/>
    <m/>
    <m/>
    <m/>
    <m/>
    <m/>
    <m/>
    <m/>
    <m/>
    <n v="100"/>
    <n v="100"/>
    <s v="1 PG"/>
  </r>
  <r>
    <n v="1559"/>
    <s v="VIETNAM"/>
    <x v="0"/>
    <x v="1"/>
    <x v="8"/>
    <x v="23"/>
    <x v="0"/>
    <x v="0"/>
    <x v="3"/>
    <x v="6"/>
    <x v="0"/>
    <n v="1200"/>
    <n v="280"/>
    <m/>
    <n v="320"/>
    <n v="115.19999999999999"/>
    <n v="8"/>
    <n v="32"/>
    <n v="76.2"/>
    <n v="3.333333333333333"/>
    <n v="7.5"/>
    <n v="0.27083333333333331"/>
    <n v="0.4"/>
    <m/>
    <n v="0.17857142857142858"/>
    <n v="389"/>
    <n v="0.7"/>
    <n v="1.8333333333333333"/>
    <m/>
    <m/>
    <n v="3"/>
    <m/>
    <m/>
    <n v="5"/>
    <m/>
    <m/>
    <n v="5"/>
    <m/>
    <m/>
    <m/>
    <m/>
    <m/>
    <n v="100"/>
    <n v="100"/>
    <s v="1 PG"/>
  </r>
  <r>
    <n v="1560"/>
    <s v="VIETNAM"/>
    <x v="0"/>
    <x v="1"/>
    <x v="8"/>
    <x v="23"/>
    <x v="4"/>
    <x v="0"/>
    <x v="0"/>
    <x v="37"/>
    <x v="0"/>
    <n v="1000"/>
    <n v="280"/>
    <m/>
    <n v="276"/>
    <n v="96"/>
    <n v="4"/>
    <n v="23"/>
    <n v="63.599999999999994"/>
    <n v="4.166666666666667"/>
    <n v="21.416666666666668"/>
    <n v="0.94753086419753096"/>
    <n v="0.4"/>
    <m/>
    <n v="0.13975155279503107"/>
    <n v="233"/>
    <n v="0.65"/>
    <n v="4.166666666666667"/>
    <m/>
    <m/>
    <m/>
    <m/>
    <m/>
    <n v="20.166666666666668"/>
    <n v="1"/>
    <m/>
    <n v="2"/>
    <m/>
    <m/>
    <m/>
    <m/>
    <m/>
    <n v="100"/>
    <n v="100"/>
    <s v="1 PG"/>
  </r>
  <r>
    <n v="1561"/>
    <s v="VIETNAM"/>
    <x v="0"/>
    <x v="1"/>
    <x v="8"/>
    <x v="23"/>
    <x v="4"/>
    <x v="0"/>
    <x v="0"/>
    <x v="38"/>
    <x v="0"/>
    <n v="1000"/>
    <n v="280"/>
    <m/>
    <n v="288"/>
    <n v="96"/>
    <n v="1"/>
    <n v="29"/>
    <n v="63.599999999999994"/>
    <n v="0.33333333333333331"/>
    <n v="18"/>
    <n v="0.61111111111111105"/>
    <n v="0.4"/>
    <m/>
    <n v="0.14880952380952381"/>
    <n v="340"/>
    <n v="0.65"/>
    <n v="0.33333333333333331"/>
    <m/>
    <m/>
    <m/>
    <m/>
    <m/>
    <n v="18"/>
    <m/>
    <m/>
    <m/>
    <m/>
    <m/>
    <m/>
    <m/>
    <m/>
    <n v="100"/>
    <n v="100"/>
    <s v="1 PG"/>
  </r>
  <r>
    <n v="1562"/>
    <s v="VIETNAM"/>
    <x v="0"/>
    <x v="1"/>
    <x v="8"/>
    <x v="23"/>
    <x v="4"/>
    <x v="0"/>
    <x v="0"/>
    <x v="106"/>
    <x v="0"/>
    <n v="1000"/>
    <n v="280"/>
    <m/>
    <n v="240"/>
    <n v="96"/>
    <n v="7"/>
    <n v="43"/>
    <n v="63.599999999999994"/>
    <n v="3.1666666666666665"/>
    <n v="26.416666666666668"/>
    <n v="0.59166666666666667"/>
    <n v="0.4"/>
    <m/>
    <n v="0.29761904761904762"/>
    <n v="283"/>
    <n v="0.7"/>
    <n v="3.1666666666666665"/>
    <m/>
    <m/>
    <m/>
    <m/>
    <m/>
    <n v="25.166666666666668"/>
    <n v="1"/>
    <m/>
    <n v="2"/>
    <m/>
    <m/>
    <m/>
    <m/>
    <m/>
    <n v="100"/>
    <n v="100"/>
    <s v="1 PG"/>
  </r>
  <r>
    <n v="1563"/>
    <s v="VIETNAM"/>
    <x v="0"/>
    <x v="1"/>
    <x v="8"/>
    <x v="23"/>
    <x v="5"/>
    <x v="0"/>
    <x v="0"/>
    <x v="42"/>
    <x v="1"/>
    <n v="1500"/>
    <n v="280"/>
    <m/>
    <n v="560"/>
    <n v="144"/>
    <n v="27"/>
    <n v="77"/>
    <n v="94.8"/>
    <n v="18"/>
    <n v="58.833333333333336"/>
    <n v="0.73878205128205132"/>
    <n v="0.4"/>
    <m/>
    <n v="0.26530612244897961"/>
    <n v="574"/>
    <n v="0.7"/>
    <n v="13.5"/>
    <n v="2"/>
    <m/>
    <n v="8"/>
    <m/>
    <m/>
    <n v="47.833333333333336"/>
    <m/>
    <m/>
    <n v="22"/>
    <m/>
    <m/>
    <m/>
    <m/>
    <m/>
    <n v="120"/>
    <n v="120"/>
    <s v="2 PGs"/>
  </r>
  <r>
    <n v="1564"/>
    <s v="VIETNAM"/>
    <x v="0"/>
    <x v="1"/>
    <x v="8"/>
    <x v="23"/>
    <x v="5"/>
    <x v="0"/>
    <x v="0"/>
    <x v="43"/>
    <x v="1"/>
    <n v="1500"/>
    <n v="280"/>
    <m/>
    <n v="512"/>
    <n v="144"/>
    <n v="18"/>
    <n v="59"/>
    <n v="94.8"/>
    <n v="8.25"/>
    <n v="32.208333333333329"/>
    <n v="0.52543290043290036"/>
    <n v="0.4"/>
    <m/>
    <n v="0.21484375"/>
    <n v="720"/>
    <n v="0.7"/>
    <n v="4.5"/>
    <n v="5"/>
    <m/>
    <n v="5"/>
    <m/>
    <m/>
    <n v="21.333333333333332"/>
    <n v="10"/>
    <n v="1"/>
    <n v="16"/>
    <m/>
    <m/>
    <m/>
    <m/>
    <m/>
    <n v="120"/>
    <n v="120"/>
    <s v="2 PGs"/>
  </r>
  <r>
    <n v="1565"/>
    <s v="VIETNAM"/>
    <x v="0"/>
    <x v="1"/>
    <x v="8"/>
    <x v="23"/>
    <x v="5"/>
    <x v="0"/>
    <x v="0"/>
    <x v="44"/>
    <x v="1"/>
    <n v="1500"/>
    <n v="280"/>
    <m/>
    <n v="576"/>
    <n v="144"/>
    <n v="9"/>
    <n v="74"/>
    <n v="94.8"/>
    <n v="6"/>
    <n v="39.666666666666664"/>
    <n v="0.55020080321285136"/>
    <n v="0.4"/>
    <m/>
    <n v="0.20585317460317462"/>
    <n v="455"/>
    <n v="0.65"/>
    <n v="5"/>
    <n v="2"/>
    <m/>
    <n v="1"/>
    <m/>
    <m/>
    <n v="12.666666666666666"/>
    <m/>
    <m/>
    <n v="54"/>
    <m/>
    <m/>
    <m/>
    <m/>
    <m/>
    <n v="120"/>
    <n v="120"/>
    <s v="2 PGs"/>
  </r>
  <r>
    <n v="1566"/>
    <s v="VIETNAM"/>
    <x v="0"/>
    <x v="1"/>
    <x v="8"/>
    <x v="23"/>
    <x v="5"/>
    <x v="0"/>
    <x v="0"/>
    <x v="45"/>
    <x v="1"/>
    <n v="1500"/>
    <n v="280"/>
    <m/>
    <n v="480"/>
    <n v="144"/>
    <n v="30"/>
    <n v="64"/>
    <n v="94.8"/>
    <n v="12"/>
    <n v="27"/>
    <n v="0.41489361702127658"/>
    <n v="0.4"/>
    <m/>
    <n v="0.27976190476190477"/>
    <n v="452"/>
    <n v="0.7"/>
    <m/>
    <n v="5"/>
    <n v="22"/>
    <n v="5"/>
    <m/>
    <m/>
    <m/>
    <n v="9"/>
    <n v="66"/>
    <m/>
    <m/>
    <m/>
    <m/>
    <m/>
    <m/>
    <n v="120"/>
    <n v="120"/>
    <s v="2 PGs"/>
  </r>
  <r>
    <n v="1567"/>
    <s v="VIETNAM"/>
    <x v="0"/>
    <x v="1"/>
    <x v="8"/>
    <x v="23"/>
    <x v="1"/>
    <x v="0"/>
    <x v="0"/>
    <x v="7"/>
    <x v="1"/>
    <n v="4200"/>
    <n v="280"/>
    <m/>
    <n v="784"/>
    <n v="302.39999999999998"/>
    <n v="42"/>
    <n v="107"/>
    <n v="199.79999999999998"/>
    <n v="26.083333333333336"/>
    <n v="98"/>
    <n v="0.83277404921700227"/>
    <n v="0.4"/>
    <m/>
    <n v="0.27150145772594753"/>
    <n v="774"/>
    <n v="0.7"/>
    <n v="15.833333333333334"/>
    <n v="13"/>
    <m/>
    <n v="14"/>
    <m/>
    <m/>
    <n v="74.5"/>
    <n v="22"/>
    <m/>
    <n v="36"/>
    <m/>
    <m/>
    <m/>
    <m/>
    <m/>
    <n v="150"/>
    <n v="150"/>
    <s v="2 PGs"/>
  </r>
  <r>
    <n v="1568"/>
    <s v="VIETNAM"/>
    <x v="0"/>
    <x v="1"/>
    <x v="8"/>
    <x v="23"/>
    <x v="2"/>
    <x v="0"/>
    <x v="0"/>
    <x v="20"/>
    <x v="1"/>
    <n v="1200"/>
    <n v="280"/>
    <m/>
    <n v="464"/>
    <n v="115.19999999999999"/>
    <n v="34"/>
    <n v="67"/>
    <n v="76.2"/>
    <n v="35.166666666666671"/>
    <n v="53.833333333333329"/>
    <n v="0.88118811881188119"/>
    <n v="0.4"/>
    <m/>
    <n v="0.31096059113300495"/>
    <n v="587"/>
    <n v="0.75"/>
    <n v="28.666666666666668"/>
    <m/>
    <m/>
    <n v="13"/>
    <m/>
    <m/>
    <n v="25.333333333333332"/>
    <n v="14"/>
    <m/>
    <n v="50"/>
    <m/>
    <m/>
    <m/>
    <m/>
    <m/>
    <n v="100"/>
    <n v="100"/>
    <s v="2 PGs"/>
  </r>
  <r>
    <n v="1569"/>
    <s v="VIETNAM"/>
    <x v="0"/>
    <x v="1"/>
    <x v="8"/>
    <x v="23"/>
    <x v="2"/>
    <x v="0"/>
    <x v="0"/>
    <x v="8"/>
    <x v="1"/>
    <n v="1200"/>
    <n v="280"/>
    <m/>
    <n v="384"/>
    <n v="115.19999999999999"/>
    <n v="50"/>
    <n v="125"/>
    <n v="76.2"/>
    <n v="35"/>
    <n v="96.916666666666671"/>
    <n v="0.75380952380952393"/>
    <n v="0.4"/>
    <m/>
    <n v="0.65104166666666674"/>
    <n v="634"/>
    <n v="0.75"/>
    <n v="25.5"/>
    <m/>
    <m/>
    <n v="19"/>
    <m/>
    <m/>
    <n v="82.666666666666671"/>
    <n v="7"/>
    <m/>
    <n v="25"/>
    <m/>
    <m/>
    <m/>
    <m/>
    <m/>
    <n v="100"/>
    <n v="100"/>
    <s v="2 PGs"/>
  </r>
  <r>
    <n v="1570"/>
    <s v="VIETNAM"/>
    <x v="0"/>
    <x v="1"/>
    <x v="8"/>
    <x v="23"/>
    <x v="2"/>
    <x v="0"/>
    <x v="0"/>
    <x v="21"/>
    <x v="1"/>
    <n v="1200"/>
    <n v="280"/>
    <m/>
    <n v="384"/>
    <n v="115.19999999999999"/>
    <n v="3"/>
    <n v="47"/>
    <n v="76.2"/>
    <n v="1.5"/>
    <n v="41.083333333333336"/>
    <n v="0.85166666666666668"/>
    <n v="0.4"/>
    <m/>
    <n v="0.18601190476190479"/>
    <n v="377"/>
    <n v="0.75"/>
    <m/>
    <m/>
    <m/>
    <n v="3"/>
    <m/>
    <m/>
    <n v="34.333333333333336"/>
    <n v="9"/>
    <m/>
    <n v="9"/>
    <m/>
    <m/>
    <m/>
    <m/>
    <m/>
    <n v="100"/>
    <n v="100"/>
    <s v="2 PGs"/>
  </r>
  <r>
    <n v="1571"/>
    <s v="VIETNAM"/>
    <x v="0"/>
    <x v="1"/>
    <x v="8"/>
    <x v="23"/>
    <x v="2"/>
    <x v="0"/>
    <x v="0"/>
    <x v="22"/>
    <x v="1"/>
    <n v="1200"/>
    <n v="280"/>
    <m/>
    <n v="384"/>
    <n v="115.19999999999999"/>
    <n v="9"/>
    <n v="60"/>
    <n v="76.2"/>
    <n v="7.5"/>
    <n v="46.166666666666664"/>
    <n v="0.77777777777777779"/>
    <n v="0.4"/>
    <m/>
    <n v="0.2566964285714286"/>
    <n v="782"/>
    <n v="0.65"/>
    <n v="7.5"/>
    <m/>
    <m/>
    <m/>
    <m/>
    <m/>
    <n v="39.166666666666664"/>
    <m/>
    <m/>
    <n v="14"/>
    <m/>
    <m/>
    <m/>
    <m/>
    <m/>
    <n v="100"/>
    <n v="100"/>
    <s v="2 PGs"/>
  </r>
  <r>
    <n v="1572"/>
    <s v="VIETNAM"/>
    <x v="0"/>
    <x v="1"/>
    <x v="8"/>
    <x v="23"/>
    <x v="2"/>
    <x v="0"/>
    <x v="17"/>
    <x v="112"/>
    <x v="1"/>
    <n v="1200"/>
    <n v="280"/>
    <m/>
    <n v="412"/>
    <n v="115.19999999999999"/>
    <n v="13"/>
    <n v="33"/>
    <n v="76.2"/>
    <n v="9.5"/>
    <n v="23.166666666666668"/>
    <n v="0.71014492753623204"/>
    <n v="0.4"/>
    <m/>
    <n v="0.15950069348127602"/>
    <n v="455"/>
    <n v="0.65"/>
    <n v="9.5"/>
    <m/>
    <m/>
    <m/>
    <m/>
    <m/>
    <n v="23.166666666666668"/>
    <m/>
    <m/>
    <m/>
    <m/>
    <m/>
    <m/>
    <m/>
    <m/>
    <n v="100"/>
    <n v="100"/>
    <s v="1 PG"/>
  </r>
  <r>
    <n v="1573"/>
    <s v="VIETNAM"/>
    <x v="0"/>
    <x v="1"/>
    <x v="8"/>
    <x v="23"/>
    <x v="2"/>
    <x v="0"/>
    <x v="4"/>
    <x v="111"/>
    <x v="1"/>
    <n v="1200"/>
    <n v="280"/>
    <m/>
    <n v="394"/>
    <n v="115.19999999999999"/>
    <m/>
    <n v="21"/>
    <n v="76.2"/>
    <n v="0"/>
    <n v="21.5"/>
    <n v="1.0238095238095237"/>
    <n v="0.4"/>
    <m/>
    <n v="7.6142131979695438E-2"/>
    <n v="232"/>
    <n v="0.65"/>
    <m/>
    <m/>
    <m/>
    <m/>
    <m/>
    <m/>
    <n v="21"/>
    <m/>
    <m/>
    <n v="1"/>
    <m/>
    <m/>
    <m/>
    <m/>
    <m/>
    <n v="100"/>
    <n v="100"/>
    <s v="1 PG"/>
  </r>
  <r>
    <n v="1574"/>
    <s v="VIETNAM"/>
    <x v="0"/>
    <x v="1"/>
    <x v="8"/>
    <x v="23"/>
    <x v="2"/>
    <x v="1"/>
    <x v="2"/>
    <x v="113"/>
    <x v="1"/>
    <n v="1200"/>
    <n v="280"/>
    <m/>
    <n v="387"/>
    <n v="115.19999999999999"/>
    <n v="5"/>
    <n v="35"/>
    <n v="76.2"/>
    <n v="3"/>
    <n v="26.333333333333332"/>
    <n v="0.73333333333333328"/>
    <n v="0.24"/>
    <m/>
    <n v="0.14765596160944999"/>
    <n v="333"/>
    <n v="0.65"/>
    <n v="3"/>
    <m/>
    <m/>
    <m/>
    <m/>
    <m/>
    <n v="26.333333333333332"/>
    <m/>
    <m/>
    <m/>
    <m/>
    <m/>
    <m/>
    <m/>
    <m/>
    <n v="100"/>
    <n v="100"/>
    <s v="1 PG"/>
  </r>
  <r>
    <n v="1575"/>
    <s v="VIETNAM"/>
    <x v="0"/>
    <x v="1"/>
    <x v="8"/>
    <x v="23"/>
    <x v="7"/>
    <x v="0"/>
    <x v="0"/>
    <x v="53"/>
    <x v="0"/>
    <n v="1000"/>
    <n v="280"/>
    <m/>
    <n v="268"/>
    <n v="96"/>
    <n v="9"/>
    <n v="20"/>
    <n v="63.599999999999994"/>
    <n v="7.5"/>
    <n v="14.333333333333334"/>
    <n v="0.75287356321839094"/>
    <n v="0.4"/>
    <m/>
    <n v="0.15458422174840086"/>
    <n v="275"/>
    <n v="0.8"/>
    <n v="6"/>
    <m/>
    <m/>
    <n v="3"/>
    <m/>
    <m/>
    <n v="14.333333333333334"/>
    <m/>
    <m/>
    <m/>
    <m/>
    <m/>
    <m/>
    <m/>
    <m/>
    <n v="100"/>
    <n v="100"/>
    <s v="1 PG"/>
  </r>
  <r>
    <n v="1576"/>
    <s v="VIETNAM"/>
    <x v="0"/>
    <x v="1"/>
    <x v="8"/>
    <x v="23"/>
    <x v="7"/>
    <x v="0"/>
    <x v="0"/>
    <x v="54"/>
    <x v="0"/>
    <n v="1000"/>
    <n v="280"/>
    <m/>
    <n v="448"/>
    <n v="96"/>
    <n v="16"/>
    <n v="56"/>
    <n v="63.599999999999994"/>
    <n v="9.8333333333333339"/>
    <n v="37.666666666666664"/>
    <n v="0.65972222222222221"/>
    <n v="0.4"/>
    <m/>
    <n v="0.22959183673469391"/>
    <n v="650"/>
    <n v="0.8"/>
    <n v="9.8333333333333339"/>
    <m/>
    <m/>
    <m/>
    <m/>
    <m/>
    <n v="37.666666666666664"/>
    <m/>
    <m/>
    <m/>
    <m/>
    <m/>
    <m/>
    <m/>
    <m/>
    <n v="100"/>
    <n v="100"/>
    <s v="2 PGs"/>
  </r>
  <r>
    <n v="1577"/>
    <s v="VIETNAM"/>
    <x v="0"/>
    <x v="1"/>
    <x v="8"/>
    <x v="23"/>
    <x v="7"/>
    <x v="0"/>
    <x v="0"/>
    <x v="58"/>
    <x v="0"/>
    <n v="1000"/>
    <n v="280"/>
    <m/>
    <n v="288"/>
    <n v="96"/>
    <n v="22"/>
    <n v="58"/>
    <n v="63.599999999999994"/>
    <n v="11.166666666666668"/>
    <n v="38.166666666666671"/>
    <n v="0.61666666666666681"/>
    <n v="0.4"/>
    <m/>
    <n v="0.39682539682539686"/>
    <n v="347"/>
    <n v="0.65"/>
    <n v="6.166666666666667"/>
    <n v="6"/>
    <m/>
    <n v="7"/>
    <m/>
    <m/>
    <n v="31.166666666666668"/>
    <n v="8"/>
    <m/>
    <n v="10"/>
    <m/>
    <m/>
    <m/>
    <m/>
    <m/>
    <n v="100"/>
    <n v="100"/>
    <s v="2 PGs"/>
  </r>
  <r>
    <n v="1578"/>
    <s v="VIETNAM"/>
    <x v="0"/>
    <x v="1"/>
    <x v="8"/>
    <x v="23"/>
    <x v="7"/>
    <x v="0"/>
    <x v="4"/>
    <x v="60"/>
    <x v="0"/>
    <n v="1000"/>
    <n v="280"/>
    <m/>
    <n v="260"/>
    <n v="96"/>
    <n v="17"/>
    <n v="36"/>
    <n v="63.599999999999994"/>
    <n v="9.9166666666666679"/>
    <n v="25.041666666666668"/>
    <n v="0.65959119496855345"/>
    <n v="0.4"/>
    <m/>
    <n v="0.29120879120879123"/>
    <n v="250"/>
    <n v="0.65"/>
    <n v="7.666666666666667"/>
    <n v="3"/>
    <m/>
    <n v="3"/>
    <m/>
    <m/>
    <n v="23.666666666666668"/>
    <n v="4"/>
    <n v="1"/>
    <m/>
    <m/>
    <m/>
    <m/>
    <m/>
    <m/>
    <n v="100"/>
    <n v="100"/>
    <s v="1 PG"/>
  </r>
  <r>
    <n v="1579"/>
    <s v="VIETNAM"/>
    <x v="0"/>
    <x v="1"/>
    <x v="8"/>
    <x v="23"/>
    <x v="7"/>
    <x v="1"/>
    <x v="4"/>
    <x v="219"/>
    <x v="0"/>
    <n v="1000"/>
    <n v="280"/>
    <m/>
    <n v="244"/>
    <n v="96"/>
    <m/>
    <n v="21"/>
    <n v="63.599999999999994"/>
    <n v="0"/>
    <n v="16"/>
    <n v="0.76190476190476186"/>
    <n v="0.4"/>
    <m/>
    <n v="0.12295081967213116"/>
    <n v="252"/>
    <n v="0.65"/>
    <m/>
    <m/>
    <m/>
    <m/>
    <m/>
    <m/>
    <n v="16"/>
    <m/>
    <m/>
    <m/>
    <m/>
    <m/>
    <m/>
    <m/>
    <m/>
    <n v="100"/>
    <n v="100"/>
    <s v="1 PG"/>
  </r>
  <r>
    <n v="1580"/>
    <s v="VIETNAM"/>
    <x v="0"/>
    <x v="1"/>
    <x v="8"/>
    <x v="23"/>
    <x v="7"/>
    <x v="1"/>
    <x v="24"/>
    <x v="210"/>
    <x v="0"/>
    <n v="1000"/>
    <n v="280"/>
    <m/>
    <n v="256"/>
    <n v="57.599999999999994"/>
    <n v="1"/>
    <n v="21"/>
    <n v="21"/>
    <n v="0.33333333333333331"/>
    <n v="12.166666666666666"/>
    <n v="0.56818181818181823"/>
    <n v="0.4"/>
    <m/>
    <n v="0.12276785714285715"/>
    <n v="264"/>
    <n v="0.65"/>
    <n v="0.33333333333333331"/>
    <m/>
    <m/>
    <m/>
    <m/>
    <m/>
    <n v="11.666666666666666"/>
    <m/>
    <m/>
    <n v="1"/>
    <m/>
    <m/>
    <m/>
    <m/>
    <m/>
    <n v="80"/>
    <n v="80"/>
    <s v="1 PG"/>
  </r>
  <r>
    <n v="1581"/>
    <s v="VIETNAM"/>
    <x v="0"/>
    <x v="1"/>
    <x v="8"/>
    <x v="23"/>
    <x v="7"/>
    <x v="1"/>
    <x v="27"/>
    <x v="211"/>
    <x v="0"/>
    <n v="1000"/>
    <n v="280"/>
    <m/>
    <n v="288"/>
    <n v="57.599999999999994"/>
    <n v="29"/>
    <n v="45"/>
    <n v="21"/>
    <n v="9.3333333333333321"/>
    <n v="16.25"/>
    <n v="0.34572072072072069"/>
    <n v="0.24"/>
    <m/>
    <n v="0.36706349206349209"/>
    <n v="370"/>
    <n v="0.65"/>
    <n v="4.833333333333333"/>
    <n v="9"/>
    <n v="6"/>
    <m/>
    <m/>
    <m/>
    <n v="9.5"/>
    <n v="12"/>
    <n v="6"/>
    <n v="3"/>
    <m/>
    <m/>
    <m/>
    <m/>
    <m/>
    <n v="80"/>
    <n v="80"/>
    <s v="1 PG"/>
  </r>
  <r>
    <n v="1582"/>
    <s v="VIETNAM"/>
    <x v="0"/>
    <x v="1"/>
    <x v="8"/>
    <x v="23"/>
    <x v="7"/>
    <x v="1"/>
    <x v="23"/>
    <x v="209"/>
    <x v="0"/>
    <n v="1000"/>
    <n v="280"/>
    <m/>
    <n v="300"/>
    <n v="57.599999999999994"/>
    <n v="30"/>
    <n v="54"/>
    <n v="21"/>
    <n v="12.833333333333332"/>
    <n v="24.208333333333336"/>
    <n v="0.44097222222222227"/>
    <n v="0.24"/>
    <m/>
    <n v="0.4"/>
    <n v="411"/>
    <n v="0.65"/>
    <n v="7.333333333333333"/>
    <n v="2"/>
    <n v="8"/>
    <n v="4"/>
    <m/>
    <m/>
    <n v="13.833333333333334"/>
    <n v="9"/>
    <n v="7"/>
    <n v="11"/>
    <m/>
    <m/>
    <m/>
    <m/>
    <m/>
    <n v="80"/>
    <n v="80"/>
    <s v="1 PG"/>
  </r>
  <r>
    <n v="1583"/>
    <s v="VIETNAM"/>
    <x v="0"/>
    <x v="1"/>
    <x v="8"/>
    <x v="23"/>
    <x v="9"/>
    <x v="1"/>
    <x v="0"/>
    <x v="230"/>
    <x v="2"/>
    <n v="180"/>
    <n v="144"/>
    <m/>
    <n v="144"/>
    <n v="22.8"/>
    <n v="4"/>
    <n v="12"/>
    <n v="8.4"/>
    <n v="1.3333333333333333"/>
    <n v="5.166666666666667"/>
    <n v="0.40625"/>
    <n v="0.24"/>
    <m/>
    <n v="0.15873015873015872"/>
    <n v="114"/>
    <n v="0.65"/>
    <n v="1.3333333333333333"/>
    <m/>
    <m/>
    <m/>
    <m/>
    <m/>
    <n v="5.166666666666667"/>
    <m/>
    <m/>
    <m/>
    <m/>
    <m/>
    <m/>
    <m/>
    <m/>
    <n v="50"/>
    <n v="50"/>
    <s v="1 PG"/>
  </r>
  <r>
    <n v="1584"/>
    <s v="VIETNAM"/>
    <x v="0"/>
    <x v="1"/>
    <x v="8"/>
    <x v="23"/>
    <x v="9"/>
    <x v="1"/>
    <x v="0"/>
    <x v="231"/>
    <x v="2"/>
    <n v="180"/>
    <n v="144"/>
    <m/>
    <n v="144"/>
    <n v="22.8"/>
    <n v="13"/>
    <n v="6"/>
    <n v="8.4"/>
    <n v="10.666666666666666"/>
    <n v="4.333333333333333"/>
    <n v="0.78947368421052633"/>
    <n v="0.24"/>
    <m/>
    <n v="0.18849206349206349"/>
    <n v="165"/>
    <n v="0.7"/>
    <n v="10.666666666666666"/>
    <m/>
    <m/>
    <m/>
    <m/>
    <m/>
    <n v="4.333333333333333"/>
    <m/>
    <m/>
    <m/>
    <m/>
    <m/>
    <m/>
    <m/>
    <m/>
    <n v="50"/>
    <n v="50"/>
    <s v="1 PG"/>
  </r>
  <r>
    <n v="1585"/>
    <s v="VIETNAM"/>
    <x v="0"/>
    <x v="1"/>
    <x v="8"/>
    <x v="23"/>
    <x v="9"/>
    <x v="1"/>
    <x v="0"/>
    <x v="232"/>
    <x v="2"/>
    <n v="180"/>
    <n v="144"/>
    <m/>
    <n v="96"/>
    <n v="22.8"/>
    <n v="7"/>
    <n v="2"/>
    <n v="8.4"/>
    <n v="6.666666666666667"/>
    <n v="0.66666666666666663"/>
    <n v="0.81481481481481488"/>
    <n v="0.24"/>
    <m/>
    <n v="0.13392857142857145"/>
    <n v="99"/>
    <n v="0.75"/>
    <n v="6.666666666666667"/>
    <m/>
    <m/>
    <m/>
    <m/>
    <m/>
    <n v="0.66666666666666663"/>
    <m/>
    <m/>
    <m/>
    <m/>
    <m/>
    <m/>
    <m/>
    <m/>
    <n v="50"/>
    <n v="50"/>
    <s v="1 PG"/>
  </r>
  <r>
    <n v="1586"/>
    <s v="VIETNAM"/>
    <x v="0"/>
    <x v="1"/>
    <x v="8"/>
    <x v="23"/>
    <x v="9"/>
    <x v="1"/>
    <x v="0"/>
    <x v="233"/>
    <x v="2"/>
    <n v="180"/>
    <n v="144"/>
    <m/>
    <n v="96"/>
    <n v="22.8"/>
    <n v="9"/>
    <n v="12"/>
    <n v="8.4"/>
    <n v="5.333333333333333"/>
    <n v="6.333333333333333"/>
    <n v="0.55555555555555558"/>
    <n v="0.24"/>
    <m/>
    <n v="0.31250000000000006"/>
    <n v="102"/>
    <n v="0.65"/>
    <n v="5.333333333333333"/>
    <m/>
    <m/>
    <m/>
    <m/>
    <m/>
    <n v="6.333333333333333"/>
    <m/>
    <m/>
    <m/>
    <m/>
    <m/>
    <m/>
    <m/>
    <m/>
    <n v="50"/>
    <n v="50"/>
    <s v="1 PG"/>
  </r>
  <r>
    <n v="1587"/>
    <s v="VIETNAM"/>
    <x v="0"/>
    <x v="1"/>
    <x v="8"/>
    <x v="23"/>
    <x v="9"/>
    <x v="1"/>
    <x v="0"/>
    <x v="234"/>
    <x v="2"/>
    <n v="180"/>
    <n v="144"/>
    <m/>
    <n v="144"/>
    <n v="22.8"/>
    <m/>
    <n v="11"/>
    <n v="8.4"/>
    <n v="0"/>
    <n v="7"/>
    <n v="0.63636363636363635"/>
    <n v="0.24"/>
    <m/>
    <n v="0.10912698412698413"/>
    <n v="157"/>
    <n v="0.65"/>
    <m/>
    <m/>
    <m/>
    <m/>
    <m/>
    <m/>
    <n v="7"/>
    <m/>
    <m/>
    <m/>
    <m/>
    <m/>
    <m/>
    <m/>
    <m/>
    <n v="50"/>
    <n v="50"/>
    <s v="1 PG"/>
  </r>
  <r>
    <n v="1588"/>
    <s v="VIETNAM"/>
    <x v="0"/>
    <x v="1"/>
    <x v="8"/>
    <x v="23"/>
    <x v="9"/>
    <x v="1"/>
    <x v="0"/>
    <x v="235"/>
    <x v="2"/>
    <n v="180"/>
    <n v="144"/>
    <m/>
    <n v="80"/>
    <n v="22.8"/>
    <n v="17"/>
    <n v="2"/>
    <n v="8.4"/>
    <n v="8.1666666666666661"/>
    <n v="0.66666666666666663"/>
    <n v="0.46491228070175433"/>
    <n v="0.24"/>
    <m/>
    <n v="0.3392857142857143"/>
    <n v="121"/>
    <n v="0.7"/>
    <n v="8.1666666666666661"/>
    <m/>
    <m/>
    <m/>
    <m/>
    <m/>
    <n v="0.66666666666666663"/>
    <m/>
    <m/>
    <m/>
    <m/>
    <m/>
    <m/>
    <m/>
    <m/>
    <n v="50"/>
    <n v="50"/>
    <s v="1 PG"/>
  </r>
  <r>
    <n v="1589"/>
    <s v="VIETNAM"/>
    <x v="0"/>
    <x v="1"/>
    <x v="8"/>
    <x v="23"/>
    <x v="9"/>
    <x v="1"/>
    <x v="0"/>
    <x v="236"/>
    <x v="2"/>
    <n v="180"/>
    <n v="144"/>
    <m/>
    <n v="96"/>
    <n v="22.8"/>
    <n v="12"/>
    <n v="20"/>
    <n v="8.4"/>
    <n v="5.666666666666667"/>
    <n v="9.9166666666666679"/>
    <n v="0.48697916666666674"/>
    <n v="0.24"/>
    <m/>
    <n v="0.47619047619047628"/>
    <n v="166"/>
    <n v="0.65"/>
    <n v="4.666666666666667"/>
    <m/>
    <m/>
    <n v="2"/>
    <m/>
    <m/>
    <n v="5.166666666666667"/>
    <n v="1"/>
    <m/>
    <n v="9"/>
    <m/>
    <m/>
    <m/>
    <m/>
    <m/>
    <n v="50"/>
    <n v="50"/>
    <s v="1 PG"/>
  </r>
  <r>
    <n v="1590"/>
    <s v="VIETNAM"/>
    <x v="0"/>
    <x v="1"/>
    <x v="8"/>
    <x v="23"/>
    <x v="10"/>
    <x v="1"/>
    <x v="0"/>
    <x v="181"/>
    <x v="2"/>
    <n v="288"/>
    <n v="162"/>
    <m/>
    <n v="180"/>
    <n v="34.56"/>
    <n v="7"/>
    <n v="12"/>
    <n v="15"/>
    <n v="3.5"/>
    <n v="6.666666666666667"/>
    <n v="0.53508771929824572"/>
    <n v="0.24"/>
    <m/>
    <n v="0.15079365079365081"/>
    <n v="192"/>
    <n v="0.65"/>
    <n v="3.5"/>
    <m/>
    <m/>
    <m/>
    <m/>
    <m/>
    <n v="6.666666666666667"/>
    <m/>
    <m/>
    <m/>
    <m/>
    <m/>
    <m/>
    <m/>
    <m/>
    <n v="50"/>
    <n v="50"/>
    <s v="1 PG"/>
  </r>
  <r>
    <n v="1591"/>
    <s v="VIETNAM"/>
    <x v="1"/>
    <x v="1"/>
    <x v="8"/>
    <x v="23"/>
    <x v="2"/>
    <x v="0"/>
    <x v="5"/>
    <x v="23"/>
    <x v="1"/>
    <n v="1200"/>
    <n v="280"/>
    <m/>
    <n v="432"/>
    <n v="115.19999999999999"/>
    <n v="38"/>
    <n v="82"/>
    <n v="76.2"/>
    <n v="26.5"/>
    <n v="42.916666666666671"/>
    <n v="0.57847222222222228"/>
    <n v="0.4"/>
    <m/>
    <n v="0.39682539682539686"/>
    <n v="482"/>
    <n v="0.7"/>
    <n v="20"/>
    <m/>
    <m/>
    <n v="13"/>
    <m/>
    <m/>
    <n v="27.666666666666668"/>
    <n v="9"/>
    <m/>
    <n v="26"/>
    <m/>
    <m/>
    <m/>
    <m/>
    <m/>
    <n v="100"/>
    <n v="100"/>
    <s v="2 PGs"/>
  </r>
  <r>
    <n v="1592"/>
    <s v="VIETNAM"/>
    <x v="1"/>
    <x v="1"/>
    <x v="8"/>
    <x v="23"/>
    <x v="2"/>
    <x v="1"/>
    <x v="20"/>
    <x v="119"/>
    <x v="1"/>
    <n v="1200"/>
    <n v="280"/>
    <m/>
    <n v="384"/>
    <n v="115.19999999999999"/>
    <m/>
    <n v="20"/>
    <n v="25.2"/>
    <n v="0"/>
    <n v="14.833333333333334"/>
    <n v="0.7416666666666667"/>
    <n v="0.24"/>
    <m/>
    <n v="7.4404761904761918E-2"/>
    <n v="290"/>
    <n v="0.65"/>
    <m/>
    <m/>
    <m/>
    <m/>
    <m/>
    <m/>
    <n v="14.833333333333334"/>
    <m/>
    <m/>
    <m/>
    <m/>
    <m/>
    <m/>
    <m/>
    <m/>
    <n v="100"/>
    <n v="100"/>
    <s v="1 PG"/>
  </r>
  <r>
    <n v="1593"/>
    <s v="VIETNAM"/>
    <x v="1"/>
    <x v="1"/>
    <x v="8"/>
    <x v="23"/>
    <x v="7"/>
    <x v="0"/>
    <x v="5"/>
    <x v="120"/>
    <x v="0"/>
    <n v="1000"/>
    <n v="280"/>
    <m/>
    <n v="384"/>
    <n v="96"/>
    <n v="11"/>
    <n v="68"/>
    <n v="63.599999999999994"/>
    <n v="7.333333333333333"/>
    <n v="51.75"/>
    <n v="0.74789029535864981"/>
    <n v="0.4"/>
    <m/>
    <n v="0.29389880952380959"/>
    <n v="724"/>
    <n v="0.65"/>
    <n v="5.333333333333333"/>
    <n v="2"/>
    <m/>
    <n v="3"/>
    <m/>
    <m/>
    <n v="50"/>
    <n v="1"/>
    <m/>
    <n v="3"/>
    <m/>
    <m/>
    <m/>
    <m/>
    <m/>
    <n v="100"/>
    <n v="100"/>
    <s v="2 PGs"/>
  </r>
  <r>
    <n v="1594"/>
    <s v="VIETNAM"/>
    <x v="1"/>
    <x v="1"/>
    <x v="8"/>
    <x v="23"/>
    <x v="7"/>
    <x v="0"/>
    <x v="7"/>
    <x v="63"/>
    <x v="0"/>
    <n v="1000"/>
    <n v="280"/>
    <m/>
    <n v="368"/>
    <n v="96"/>
    <m/>
    <n v="30"/>
    <n v="63.599999999999994"/>
    <n v="0"/>
    <n v="13.333333333333334"/>
    <n v="0.44444444444444448"/>
    <n v="0.4"/>
    <m/>
    <n v="0.11645962732919256"/>
    <n v="672"/>
    <n v="0.65"/>
    <m/>
    <m/>
    <m/>
    <m/>
    <m/>
    <m/>
    <n v="13.333333333333334"/>
    <m/>
    <m/>
    <m/>
    <m/>
    <m/>
    <m/>
    <m/>
    <m/>
    <n v="100"/>
    <n v="100"/>
    <s v="1 PG"/>
  </r>
  <r>
    <n v="1595"/>
    <s v="VIETNAM"/>
    <x v="1"/>
    <x v="1"/>
    <x v="8"/>
    <x v="23"/>
    <x v="7"/>
    <x v="1"/>
    <x v="29"/>
    <x v="237"/>
    <x v="0"/>
    <n v="1000"/>
    <n v="280"/>
    <m/>
    <n v="192"/>
    <n v="21"/>
    <n v="10"/>
    <n v="7"/>
    <n v="21"/>
    <n v="10.833333333333334"/>
    <n v="7.333333333333333"/>
    <n v="1.0686274509803921"/>
    <n v="0.24"/>
    <m/>
    <n v="0.12648809523809526"/>
    <n v="433"/>
    <n v="0.65"/>
    <n v="10.833333333333334"/>
    <m/>
    <m/>
    <m/>
    <m/>
    <m/>
    <n v="7.333333333333333"/>
    <m/>
    <m/>
    <m/>
    <m/>
    <m/>
    <m/>
    <m/>
    <m/>
    <n v="100"/>
    <n v="100"/>
    <s v="1 PG"/>
  </r>
  <r>
    <n v="1596"/>
    <s v="VIETNAM"/>
    <x v="2"/>
    <x v="1"/>
    <x v="8"/>
    <x v="23"/>
    <x v="3"/>
    <x v="0"/>
    <x v="6"/>
    <x v="24"/>
    <x v="1"/>
    <n v="2700"/>
    <n v="280"/>
    <m/>
    <n v="724"/>
    <n v="194.4"/>
    <n v="67"/>
    <n v="163"/>
    <n v="127.8"/>
    <n v="57.035714285714285"/>
    <n v="161.76785714285714"/>
    <n v="0.95131987577639743"/>
    <n v="0.4"/>
    <m/>
    <n v="0.32162588792423047"/>
    <n v="1031"/>
    <n v="0.7"/>
    <n v="49.285714285714285"/>
    <n v="5"/>
    <m/>
    <n v="13"/>
    <m/>
    <m/>
    <n v="151.14285714285714"/>
    <n v="4"/>
    <n v="3"/>
    <n v="17"/>
    <m/>
    <m/>
    <m/>
    <m/>
    <m/>
    <n v="250"/>
    <n v="250"/>
    <s v="1 PG"/>
  </r>
  <r>
    <n v="1597"/>
    <s v="VIETNAM"/>
    <x v="2"/>
    <x v="1"/>
    <x v="8"/>
    <x v="23"/>
    <x v="3"/>
    <x v="0"/>
    <x v="6"/>
    <x v="121"/>
    <x v="1"/>
    <n v="2700"/>
    <n v="280"/>
    <m/>
    <n v="784"/>
    <n v="194.4"/>
    <n v="34"/>
    <n v="147"/>
    <n v="127.8"/>
    <n v="28.928571428571427"/>
    <n v="111.17857142857143"/>
    <n v="0.7740726124704026"/>
    <n v="0.4"/>
    <m/>
    <n v="0.2678571428571429"/>
    <n v="1005"/>
    <n v="0.7"/>
    <n v="22.428571428571427"/>
    <m/>
    <m/>
    <n v="13"/>
    <m/>
    <m/>
    <n v="90.428571428571431"/>
    <n v="31"/>
    <m/>
    <n v="26"/>
    <m/>
    <m/>
    <m/>
    <m/>
    <m/>
    <n v="250"/>
    <n v="250"/>
    <s v="2 PGs"/>
  </r>
  <r>
    <n v="1598"/>
    <s v="VIETNAM"/>
    <x v="2"/>
    <x v="1"/>
    <x v="8"/>
    <x v="23"/>
    <x v="2"/>
    <x v="0"/>
    <x v="6"/>
    <x v="29"/>
    <x v="1"/>
    <n v="1200"/>
    <n v="280"/>
    <m/>
    <n v="448"/>
    <n v="115.19999999999999"/>
    <n v="11"/>
    <n v="50"/>
    <n v="76.2"/>
    <n v="6.5714285714285712"/>
    <n v="38.035714285714285"/>
    <n v="0.7312646370023419"/>
    <n v="0.4"/>
    <m/>
    <n v="0.15943877551020411"/>
    <n v="509"/>
    <n v="0.65"/>
    <n v="4.5714285714285712"/>
    <n v="4"/>
    <m/>
    <n v="2"/>
    <m/>
    <m/>
    <n v="35.285714285714285"/>
    <n v="5"/>
    <m/>
    <n v="3"/>
    <m/>
    <m/>
    <m/>
    <m/>
    <m/>
    <n v="250"/>
    <n v="250"/>
    <s v="2 PGs"/>
  </r>
  <r>
    <n v="1599"/>
    <s v="VIETNAM"/>
    <x v="2"/>
    <x v="1"/>
    <x v="8"/>
    <x v="23"/>
    <x v="2"/>
    <x v="0"/>
    <x v="6"/>
    <x v="31"/>
    <x v="1"/>
    <n v="1200"/>
    <n v="280"/>
    <m/>
    <n v="384"/>
    <n v="115.19999999999999"/>
    <n v="9"/>
    <n v="49"/>
    <n v="76.2"/>
    <n v="6.2857142857142856"/>
    <n v="34.428571428571431"/>
    <n v="0.70197044334975367"/>
    <n v="0.4"/>
    <m/>
    <n v="0.18229166666666669"/>
    <n v="421"/>
    <n v="0.65"/>
    <n v="5.2857142857142856"/>
    <m/>
    <m/>
    <n v="2"/>
    <m/>
    <m/>
    <n v="32.428571428571431"/>
    <n v="2"/>
    <m/>
    <n v="3"/>
    <m/>
    <m/>
    <m/>
    <m/>
    <m/>
    <n v="150"/>
    <n v="150"/>
    <s v="2 PGs"/>
  </r>
  <r>
    <n v="1600"/>
    <s v="VIETNAM"/>
    <x v="2"/>
    <x v="1"/>
    <x v="8"/>
    <x v="23"/>
    <x v="2"/>
    <x v="0"/>
    <x v="6"/>
    <x v="30"/>
    <x v="1"/>
    <n v="1200"/>
    <n v="280"/>
    <m/>
    <n v="450"/>
    <n v="115.19999999999999"/>
    <n v="4"/>
    <n v="46"/>
    <n v="76.2"/>
    <n v="3.8571428571428572"/>
    <n v="44.571428571428569"/>
    <n v="0.96857142857142842"/>
    <n v="0.4"/>
    <m/>
    <n v="0.14603174603174604"/>
    <n v="1029"/>
    <n v="0.65"/>
    <n v="3.8571428571428572"/>
    <m/>
    <m/>
    <m/>
    <m/>
    <m/>
    <n v="44.571428571428569"/>
    <m/>
    <m/>
    <m/>
    <m/>
    <m/>
    <m/>
    <m/>
    <m/>
    <n v="150"/>
    <n v="150"/>
    <s v="2 PGs"/>
  </r>
  <r>
    <n v="1601"/>
    <s v="VIETNAM"/>
    <x v="2"/>
    <x v="1"/>
    <x v="8"/>
    <x v="23"/>
    <x v="7"/>
    <x v="0"/>
    <x v="6"/>
    <x v="83"/>
    <x v="0"/>
    <n v="1000"/>
    <n v="280"/>
    <m/>
    <n v="292"/>
    <n v="96"/>
    <n v="10"/>
    <n v="60"/>
    <n v="63.599999999999994"/>
    <n v="4"/>
    <n v="27.857142857142858"/>
    <n v="0.45510204081632655"/>
    <n v="0.4"/>
    <m/>
    <n v="0.29354207436399221"/>
    <n v="298"/>
    <n v="0.6"/>
    <n v="4"/>
    <m/>
    <m/>
    <m/>
    <m/>
    <m/>
    <n v="27.857142857142858"/>
    <m/>
    <m/>
    <m/>
    <m/>
    <m/>
    <m/>
    <m/>
    <m/>
    <n v="150"/>
    <n v="150"/>
    <s v="2 PGs"/>
  </r>
  <r>
    <n v="1602"/>
    <s v="VIETNAM"/>
    <x v="2"/>
    <x v="1"/>
    <x v="8"/>
    <x v="23"/>
    <x v="7"/>
    <x v="0"/>
    <x v="6"/>
    <x v="125"/>
    <x v="0"/>
    <n v="1000"/>
    <n v="280"/>
    <m/>
    <n v="335"/>
    <n v="96"/>
    <m/>
    <n v="41"/>
    <n v="63.599999999999994"/>
    <n v="0"/>
    <n v="23.857142857142858"/>
    <n v="0.58188153310104529"/>
    <n v="0.4"/>
    <m/>
    <n v="0.1748400852878465"/>
    <n v="346"/>
    <n v="0.6"/>
    <m/>
    <m/>
    <m/>
    <m/>
    <m/>
    <m/>
    <n v="23.857142857142858"/>
    <m/>
    <m/>
    <m/>
    <m/>
    <m/>
    <m/>
    <m/>
    <m/>
    <n v="150"/>
    <n v="150"/>
    <s v="1 PG"/>
  </r>
  <r>
    <n v="1603"/>
    <s v="VIETNAM"/>
    <x v="2"/>
    <x v="1"/>
    <x v="8"/>
    <x v="23"/>
    <x v="7"/>
    <x v="0"/>
    <x v="6"/>
    <x v="84"/>
    <x v="0"/>
    <n v="1000"/>
    <n v="280"/>
    <m/>
    <n v="382"/>
    <n v="96"/>
    <n v="4"/>
    <n v="52"/>
    <n v="63.599999999999994"/>
    <n v="3.1428571428571428"/>
    <n v="38.357142857142854"/>
    <n v="0.7410714285714286"/>
    <n v="0.4"/>
    <m/>
    <n v="0.19446522064323113"/>
    <n v="390"/>
    <n v="0.6"/>
    <n v="3.1428571428571428"/>
    <m/>
    <m/>
    <m/>
    <m/>
    <m/>
    <n v="36.857142857142854"/>
    <n v="1"/>
    <n v="2"/>
    <n v="1"/>
    <m/>
    <m/>
    <m/>
    <m/>
    <m/>
    <n v="150"/>
    <n v="150"/>
    <s v="1 PG"/>
  </r>
  <r>
    <n v="1604"/>
    <s v="VIETNAM"/>
    <x v="2"/>
    <x v="1"/>
    <x v="8"/>
    <x v="23"/>
    <x v="7"/>
    <x v="0"/>
    <x v="6"/>
    <x v="126"/>
    <x v="0"/>
    <n v="1000"/>
    <n v="280"/>
    <m/>
    <n v="225"/>
    <n v="96"/>
    <n v="6"/>
    <n v="44"/>
    <n v="63.599999999999994"/>
    <n v="3.1428571428571428"/>
    <n v="40.464285714285715"/>
    <n v="0.87214285714285722"/>
    <n v="0.4"/>
    <m/>
    <n v="0.27936507936507937"/>
    <n v="278"/>
    <n v="0.6"/>
    <n v="3.1428571428571428"/>
    <m/>
    <m/>
    <m/>
    <m/>
    <m/>
    <n v="38.714285714285715"/>
    <m/>
    <m/>
    <n v="2"/>
    <n v="1"/>
    <m/>
    <m/>
    <m/>
    <m/>
    <n v="150"/>
    <n v="150"/>
    <s v="1 PG"/>
  </r>
  <r>
    <n v="1605"/>
    <s v="VIETNAM"/>
    <x v="2"/>
    <x v="1"/>
    <x v="8"/>
    <x v="23"/>
    <x v="7"/>
    <x v="0"/>
    <x v="6"/>
    <x v="127"/>
    <x v="0"/>
    <n v="1000"/>
    <n v="280"/>
    <m/>
    <n v="180"/>
    <n v="96"/>
    <n v="4"/>
    <n v="41"/>
    <n v="63.599999999999994"/>
    <n v="2.6428571428571428"/>
    <n v="26"/>
    <n v="0.63650793650793647"/>
    <n v="0.4"/>
    <m/>
    <n v="0.32539682539682541"/>
    <n v="260"/>
    <n v="0.6"/>
    <n v="2.1428571428571428"/>
    <n v="2"/>
    <m/>
    <m/>
    <m/>
    <m/>
    <n v="25"/>
    <n v="2"/>
    <m/>
    <n v="1"/>
    <m/>
    <m/>
    <m/>
    <m/>
    <m/>
    <n v="150"/>
    <n v="150"/>
    <s v="1 PG"/>
  </r>
  <r>
    <n v="1606"/>
    <s v="VIETNAM"/>
    <x v="2"/>
    <x v="1"/>
    <x v="8"/>
    <x v="23"/>
    <x v="7"/>
    <x v="0"/>
    <x v="6"/>
    <x v="128"/>
    <x v="0"/>
    <n v="1000"/>
    <n v="280"/>
    <m/>
    <n v="165"/>
    <n v="96"/>
    <n v="4"/>
    <n v="47"/>
    <n v="63.599999999999994"/>
    <n v="2.1428571428571428"/>
    <n v="36.928571428571431"/>
    <n v="0.76610644257703087"/>
    <n v="0.4"/>
    <m/>
    <n v="0.40692640692640697"/>
    <n v="261"/>
    <n v="0.6"/>
    <n v="2.1428571428571428"/>
    <m/>
    <m/>
    <m/>
    <m/>
    <m/>
    <n v="36.428571428571431"/>
    <m/>
    <m/>
    <n v="1"/>
    <m/>
    <m/>
    <m/>
    <m/>
    <m/>
    <n v="150"/>
    <n v="150"/>
    <s v="1 PG"/>
  </r>
  <r>
    <n v="1607"/>
    <s v="VIETNAM"/>
    <x v="2"/>
    <x v="1"/>
    <x v="8"/>
    <x v="23"/>
    <x v="7"/>
    <x v="0"/>
    <x v="6"/>
    <x v="129"/>
    <x v="0"/>
    <n v="1000"/>
    <n v="280"/>
    <m/>
    <n v="198"/>
    <n v="96"/>
    <n v="2"/>
    <n v="38"/>
    <n v="63.599999999999994"/>
    <n v="1"/>
    <n v="30.142857142857142"/>
    <n v="0.77857142857142858"/>
    <n v="0.4"/>
    <m/>
    <n v="0.27417027417027418"/>
    <n v="178"/>
    <n v="0.6"/>
    <n v="1"/>
    <m/>
    <m/>
    <m/>
    <m/>
    <m/>
    <n v="30.142857142857142"/>
    <m/>
    <m/>
    <m/>
    <m/>
    <m/>
    <m/>
    <m/>
    <m/>
    <n v="150"/>
    <n v="150"/>
    <s v="1 PG"/>
  </r>
  <r>
    <n v="1608"/>
    <s v="VIETNAM"/>
    <x v="2"/>
    <x v="1"/>
    <x v="8"/>
    <x v="23"/>
    <x v="7"/>
    <x v="0"/>
    <x v="6"/>
    <x v="85"/>
    <x v="0"/>
    <n v="1000"/>
    <n v="280"/>
    <m/>
    <n v="256"/>
    <n v="96"/>
    <n v="3"/>
    <n v="77"/>
    <n v="63.599999999999994"/>
    <n v="2.5"/>
    <n v="57.714285714285715"/>
    <n v="0.75267857142857142"/>
    <n v="0.4"/>
    <m/>
    <n v="0.4296875"/>
    <n v="326"/>
    <n v="0.65"/>
    <n v="2"/>
    <m/>
    <m/>
    <n v="1"/>
    <m/>
    <m/>
    <n v="57.714285714285715"/>
    <m/>
    <m/>
    <m/>
    <m/>
    <m/>
    <m/>
    <m/>
    <m/>
    <n v="150"/>
    <n v="150"/>
    <s v="1 PG"/>
  </r>
  <r>
    <n v="1609"/>
    <s v="VIETNAM"/>
    <x v="2"/>
    <x v="1"/>
    <x v="8"/>
    <x v="23"/>
    <x v="7"/>
    <x v="0"/>
    <x v="6"/>
    <x v="86"/>
    <x v="0"/>
    <n v="1000"/>
    <n v="280"/>
    <m/>
    <n v="325"/>
    <n v="96"/>
    <n v="3"/>
    <n v="58"/>
    <n v="63.599999999999994"/>
    <n v="2"/>
    <n v="49.357142857142854"/>
    <n v="0.84192037470725989"/>
    <n v="0.4"/>
    <m/>
    <n v="0.25494505494505498"/>
    <n v="341"/>
    <n v="0.65"/>
    <m/>
    <m/>
    <m/>
    <n v="4"/>
    <m/>
    <m/>
    <n v="47.857142857142854"/>
    <m/>
    <m/>
    <n v="3"/>
    <m/>
    <m/>
    <m/>
    <m/>
    <m/>
    <n v="150"/>
    <n v="150"/>
    <s v="1 PG"/>
  </r>
  <r>
    <n v="1610"/>
    <s v="VIETNAM"/>
    <x v="2"/>
    <x v="1"/>
    <x v="8"/>
    <x v="23"/>
    <x v="7"/>
    <x v="0"/>
    <x v="6"/>
    <x v="87"/>
    <x v="0"/>
    <n v="1000"/>
    <n v="280"/>
    <m/>
    <n v="352"/>
    <n v="96"/>
    <m/>
    <n v="90"/>
    <n v="63.599999999999994"/>
    <n v="0"/>
    <n v="102.85714285714286"/>
    <n v="1.1428571428571428"/>
    <n v="0.4"/>
    <m/>
    <n v="0.36525974025974028"/>
    <n v="481"/>
    <n v="0.65"/>
    <m/>
    <m/>
    <m/>
    <m/>
    <m/>
    <m/>
    <n v="98.857142857142861"/>
    <m/>
    <m/>
    <n v="8"/>
    <m/>
    <m/>
    <m/>
    <m/>
    <m/>
    <n v="150"/>
    <n v="150"/>
    <s v="1 PG"/>
  </r>
  <r>
    <n v="1611"/>
    <s v="VIETNAM"/>
    <x v="2"/>
    <x v="1"/>
    <x v="8"/>
    <x v="23"/>
    <x v="7"/>
    <x v="0"/>
    <x v="6"/>
    <x v="88"/>
    <x v="0"/>
    <n v="1000"/>
    <n v="280"/>
    <m/>
    <n v="768"/>
    <n v="96"/>
    <n v="15"/>
    <n v="112"/>
    <n v="63.599999999999994"/>
    <n v="9.1428571428571423"/>
    <n v="105.85714285714286"/>
    <n v="0.90551181102362199"/>
    <n v="0.4"/>
    <m/>
    <n v="0.20833333333333337"/>
    <n v="778"/>
    <n v="0.7"/>
    <n v="9.1428571428571423"/>
    <m/>
    <m/>
    <m/>
    <m/>
    <m/>
    <n v="105.85714285714286"/>
    <m/>
    <m/>
    <m/>
    <m/>
    <m/>
    <m/>
    <m/>
    <m/>
    <n v="150"/>
    <n v="150"/>
    <s v="2 PGs"/>
  </r>
  <r>
    <n v="1612"/>
    <s v="VIETNAM"/>
    <x v="2"/>
    <x v="1"/>
    <x v="8"/>
    <x v="23"/>
    <x v="7"/>
    <x v="0"/>
    <x v="6"/>
    <x v="89"/>
    <x v="0"/>
    <n v="1000"/>
    <n v="280"/>
    <m/>
    <n v="732"/>
    <n v="96"/>
    <n v="45"/>
    <n v="129"/>
    <n v="63.599999999999994"/>
    <n v="35.5"/>
    <n v="110.73214285714286"/>
    <n v="0.84041461412151075"/>
    <n v="0.4"/>
    <m/>
    <n v="0.25175644028103045"/>
    <n v="732"/>
    <n v="0.7"/>
    <n v="26"/>
    <n v="11"/>
    <n v="6"/>
    <n v="9"/>
    <m/>
    <m/>
    <n v="99.857142857142861"/>
    <n v="8"/>
    <n v="13"/>
    <n v="8"/>
    <m/>
    <m/>
    <m/>
    <m/>
    <m/>
    <n v="150"/>
    <n v="150"/>
    <s v="2 PGs"/>
  </r>
  <r>
    <n v="1613"/>
    <s v="VIETNAM"/>
    <x v="2"/>
    <x v="1"/>
    <x v="8"/>
    <x v="23"/>
    <x v="7"/>
    <x v="0"/>
    <x v="6"/>
    <x v="90"/>
    <x v="0"/>
    <n v="1000"/>
    <n v="280"/>
    <m/>
    <n v="304"/>
    <n v="96"/>
    <n v="8"/>
    <n v="70"/>
    <n v="63.599999999999994"/>
    <n v="4.2857142857142856"/>
    <n v="69.392857142857139"/>
    <n v="0.94459706959706957"/>
    <n v="0.4"/>
    <m/>
    <n v="0.32894736842105265"/>
    <n v="385"/>
    <n v="0.65"/>
    <n v="4.2857142857142856"/>
    <m/>
    <m/>
    <m/>
    <m/>
    <m/>
    <n v="60.142857142857146"/>
    <n v="11"/>
    <m/>
    <n v="13"/>
    <m/>
    <m/>
    <m/>
    <m/>
    <m/>
    <n v="150"/>
    <n v="150"/>
    <s v="2 PGs"/>
  </r>
  <r>
    <n v="1614"/>
    <s v="VIETNAM"/>
    <x v="2"/>
    <x v="1"/>
    <x v="8"/>
    <x v="23"/>
    <x v="7"/>
    <x v="0"/>
    <x v="6"/>
    <x v="130"/>
    <x v="0"/>
    <n v="1000"/>
    <n v="280"/>
    <m/>
    <n v="304"/>
    <n v="96"/>
    <n v="3"/>
    <n v="53"/>
    <n v="63.599999999999994"/>
    <n v="1.0357142857142856"/>
    <n v="36.892857142857146"/>
    <n v="0.67729591836734693"/>
    <n v="0.4"/>
    <m/>
    <n v="0.24906015037593987"/>
    <n v="290"/>
    <n v="0.6"/>
    <n v="0.2857142857142857"/>
    <n v="1"/>
    <m/>
    <n v="1"/>
    <m/>
    <m/>
    <n v="36.142857142857146"/>
    <m/>
    <n v="2"/>
    <m/>
    <m/>
    <m/>
    <m/>
    <m/>
    <m/>
    <n v="250"/>
    <n v="250"/>
    <s v="2 PGs"/>
  </r>
  <r>
    <n v="1615"/>
    <s v="VIETNAM"/>
    <x v="2"/>
    <x v="1"/>
    <x v="8"/>
    <x v="23"/>
    <x v="7"/>
    <x v="0"/>
    <x v="6"/>
    <x v="91"/>
    <x v="0"/>
    <n v="1000"/>
    <n v="280"/>
    <m/>
    <n v="176"/>
    <n v="96"/>
    <m/>
    <n v="46"/>
    <n v="63.599999999999994"/>
    <n v="0"/>
    <n v="37.464285714285715"/>
    <n v="0.81444099378881984"/>
    <n v="0.4"/>
    <m/>
    <n v="0.37337662337662342"/>
    <n v="230"/>
    <n v="0.6"/>
    <m/>
    <m/>
    <m/>
    <m/>
    <m/>
    <m/>
    <n v="35.714285714285715"/>
    <n v="2"/>
    <n v="2"/>
    <n v="1"/>
    <m/>
    <m/>
    <m/>
    <m/>
    <m/>
    <n v="250"/>
    <n v="250"/>
    <s v="2 PGs"/>
  </r>
  <r>
    <n v="1616"/>
    <s v="VIETNAM"/>
    <x v="2"/>
    <x v="1"/>
    <x v="8"/>
    <x v="23"/>
    <x v="7"/>
    <x v="0"/>
    <x v="6"/>
    <x v="222"/>
    <x v="0"/>
    <n v="1000"/>
    <n v="280"/>
    <m/>
    <n v="167"/>
    <n v="96"/>
    <n v="7"/>
    <n v="50"/>
    <n v="63.599999999999994"/>
    <n v="4.5714285714285712"/>
    <n v="46.75"/>
    <n v="0.90037593984962405"/>
    <n v="0.4"/>
    <m/>
    <n v="0.42771599657827208"/>
    <n v="330"/>
    <n v="0.6"/>
    <n v="2.5714285714285716"/>
    <m/>
    <m/>
    <n v="4"/>
    <m/>
    <m/>
    <n v="45"/>
    <n v="3"/>
    <m/>
    <n v="2"/>
    <m/>
    <m/>
    <m/>
    <m/>
    <m/>
    <n v="250"/>
    <n v="250"/>
    <s v="1 PG"/>
  </r>
  <r>
    <n v="1617"/>
    <s v="VIETNAM"/>
    <x v="2"/>
    <x v="1"/>
    <x v="8"/>
    <x v="23"/>
    <x v="7"/>
    <x v="0"/>
    <x v="6"/>
    <x v="131"/>
    <x v="0"/>
    <n v="1000"/>
    <n v="280"/>
    <m/>
    <n v="352"/>
    <n v="96"/>
    <n v="6"/>
    <n v="45"/>
    <n v="63.599999999999994"/>
    <n v="5.3214285714285712"/>
    <n v="44.535714285714285"/>
    <n v="0.97759103641456579"/>
    <n v="0.4"/>
    <m/>
    <n v="0.18262987012987014"/>
    <n v="394"/>
    <n v="0.6"/>
    <n v="4.5714285714285712"/>
    <n v="1"/>
    <m/>
    <n v="1"/>
    <m/>
    <m/>
    <n v="43.285714285714285"/>
    <n v="3"/>
    <m/>
    <n v="1"/>
    <m/>
    <m/>
    <m/>
    <m/>
    <m/>
    <n v="150"/>
    <n v="150"/>
    <s v="1 PG"/>
  </r>
  <r>
    <n v="1618"/>
    <s v="VIETNAM"/>
    <x v="2"/>
    <x v="1"/>
    <x v="8"/>
    <x v="23"/>
    <x v="7"/>
    <x v="0"/>
    <x v="6"/>
    <x v="92"/>
    <x v="0"/>
    <n v="1000"/>
    <n v="280"/>
    <m/>
    <n v="384"/>
    <n v="96"/>
    <n v="31"/>
    <n v="42"/>
    <n v="63.599999999999994"/>
    <n v="12.428571428571429"/>
    <n v="35"/>
    <n v="0.64970645792563608"/>
    <n v="0.4"/>
    <m/>
    <n v="0.15625000000000003"/>
    <n v="425"/>
    <n v="0.6"/>
    <n v="12.428571428571429"/>
    <m/>
    <m/>
    <m/>
    <m/>
    <m/>
    <n v="30"/>
    <m/>
    <m/>
    <n v="10"/>
    <m/>
    <m/>
    <m/>
    <m/>
    <m/>
    <n v="150"/>
    <n v="150"/>
    <s v="1 PG"/>
  </r>
  <r>
    <n v="1619"/>
    <s v="VIETNAM"/>
    <x v="2"/>
    <x v="1"/>
    <x v="8"/>
    <x v="23"/>
    <x v="7"/>
    <x v="0"/>
    <x v="6"/>
    <x v="93"/>
    <x v="0"/>
    <n v="1000"/>
    <n v="280"/>
    <m/>
    <n v="176"/>
    <n v="96"/>
    <n v="10"/>
    <n v="13"/>
    <n v="63.599999999999994"/>
    <n v="5.9642857142857144"/>
    <n v="25.785714285714285"/>
    <n v="1.3804347826086956"/>
    <n v="0.4"/>
    <m/>
    <n v="0.10551948051948053"/>
    <n v="185"/>
    <n v="0.6"/>
    <n v="4.7142857142857144"/>
    <n v="3"/>
    <m/>
    <n v="1"/>
    <m/>
    <m/>
    <n v="25.285714285714285"/>
    <n v="2"/>
    <m/>
    <m/>
    <m/>
    <m/>
    <m/>
    <m/>
    <m/>
    <n v="150"/>
    <n v="150"/>
    <s v="1 PG"/>
  </r>
  <r>
    <n v="1620"/>
    <s v="VIETNAM"/>
    <x v="2"/>
    <x v="1"/>
    <x v="8"/>
    <x v="23"/>
    <x v="7"/>
    <x v="0"/>
    <x v="6"/>
    <x v="94"/>
    <x v="0"/>
    <n v="1000"/>
    <n v="280"/>
    <m/>
    <n v="176"/>
    <n v="96"/>
    <m/>
    <n v="28"/>
    <n v="63.599999999999994"/>
    <n v="0"/>
    <n v="26.428571428571427"/>
    <n v="0.94387755102040816"/>
    <n v="0.4"/>
    <m/>
    <n v="0.22727272727272729"/>
    <n v="241"/>
    <n v="0.6"/>
    <m/>
    <m/>
    <m/>
    <m/>
    <m/>
    <m/>
    <n v="26.428571428571427"/>
    <m/>
    <m/>
    <m/>
    <m/>
    <m/>
    <m/>
    <m/>
    <m/>
    <n v="150"/>
    <n v="150"/>
    <s v="1 PG"/>
  </r>
  <r>
    <n v="1621"/>
    <s v="VIETNAM"/>
    <x v="2"/>
    <x v="1"/>
    <x v="8"/>
    <x v="23"/>
    <x v="7"/>
    <x v="0"/>
    <x v="6"/>
    <x v="96"/>
    <x v="0"/>
    <n v="1000"/>
    <n v="280"/>
    <m/>
    <n v="192"/>
    <n v="96"/>
    <n v="10"/>
    <n v="60"/>
    <n v="63.599999999999994"/>
    <n v="8.7857142857142847"/>
    <n v="57.982142857142854"/>
    <n v="0.95382653061224487"/>
    <n v="0.4"/>
    <m/>
    <n v="0.44642857142857151"/>
    <n v="212"/>
    <n v="0.6"/>
    <n v="6.2857142857142856"/>
    <m/>
    <m/>
    <n v="5"/>
    <m/>
    <m/>
    <n v="52.857142857142854"/>
    <m/>
    <n v="3"/>
    <n v="3"/>
    <n v="2"/>
    <n v="1"/>
    <m/>
    <m/>
    <m/>
    <n v="150"/>
    <n v="150"/>
    <s v="1 PG"/>
  </r>
  <r>
    <n v="1622"/>
    <s v="VIETNAM"/>
    <x v="2"/>
    <x v="1"/>
    <x v="8"/>
    <x v="23"/>
    <x v="7"/>
    <x v="0"/>
    <x v="6"/>
    <x v="99"/>
    <x v="0"/>
    <n v="1000"/>
    <n v="280"/>
    <m/>
    <n v="192"/>
    <n v="96"/>
    <n v="3"/>
    <n v="43"/>
    <n v="63.599999999999994"/>
    <n v="2.1428571428571428"/>
    <n v="28.071428571428573"/>
    <n v="0.65683229813664601"/>
    <n v="0.4"/>
    <m/>
    <n v="0.31994047619047622"/>
    <n v="383"/>
    <n v="0.6"/>
    <n v="2.1428571428571428"/>
    <m/>
    <m/>
    <m/>
    <m/>
    <m/>
    <n v="26.571428571428573"/>
    <m/>
    <m/>
    <n v="3"/>
    <m/>
    <m/>
    <m/>
    <m/>
    <m/>
    <n v="150"/>
    <n v="150"/>
    <s v="1 PG"/>
  </r>
  <r>
    <n v="1623"/>
    <s v="VIETNAM"/>
    <x v="2"/>
    <x v="1"/>
    <x v="8"/>
    <x v="23"/>
    <x v="7"/>
    <x v="0"/>
    <x v="6"/>
    <x v="101"/>
    <x v="0"/>
    <n v="1000"/>
    <n v="280"/>
    <m/>
    <n v="192"/>
    <n v="96"/>
    <n v="7"/>
    <n v="55"/>
    <n v="63.599999999999994"/>
    <n v="4.2142857142857144"/>
    <n v="38.428571428571431"/>
    <n v="0.68778801843317983"/>
    <n v="0.4"/>
    <m/>
    <n v="0.40922619047619052"/>
    <n v="197"/>
    <n v="0.6"/>
    <n v="2.7142857142857144"/>
    <m/>
    <m/>
    <n v="3"/>
    <m/>
    <m/>
    <n v="35.428571428571431"/>
    <n v="4"/>
    <m/>
    <n v="4"/>
    <m/>
    <m/>
    <m/>
    <m/>
    <m/>
    <n v="150"/>
    <n v="150"/>
    <s v="1 PG"/>
  </r>
  <r>
    <n v="1624"/>
    <s v="VIETNAM"/>
    <x v="2"/>
    <x v="1"/>
    <x v="8"/>
    <x v="23"/>
    <x v="7"/>
    <x v="0"/>
    <x v="6"/>
    <x v="132"/>
    <x v="0"/>
    <n v="1000"/>
    <n v="280"/>
    <m/>
    <n v="192"/>
    <n v="96"/>
    <n v="9"/>
    <n v="52"/>
    <n v="63.599999999999994"/>
    <n v="4.5357142857142856"/>
    <n v="39.321428571428569"/>
    <n v="0.71896955503512872"/>
    <n v="0.4"/>
    <m/>
    <n v="0.38690476190476197"/>
    <n v="270"/>
    <n v="0.6"/>
    <n v="4.2857142857142856"/>
    <n v="1"/>
    <m/>
    <m/>
    <m/>
    <m/>
    <n v="36.571428571428569"/>
    <n v="3"/>
    <m/>
    <n v="4"/>
    <m/>
    <m/>
    <m/>
    <m/>
    <m/>
    <n v="150"/>
    <n v="150"/>
    <s v="1 PG"/>
  </r>
  <r>
    <n v="1625"/>
    <s v="VIETNAM"/>
    <x v="2"/>
    <x v="1"/>
    <x v="8"/>
    <x v="23"/>
    <x v="7"/>
    <x v="0"/>
    <x v="6"/>
    <x v="134"/>
    <x v="0"/>
    <n v="1000"/>
    <n v="280"/>
    <m/>
    <n v="196"/>
    <n v="96"/>
    <n v="1"/>
    <n v="50"/>
    <n v="63.599999999999994"/>
    <n v="0.8571428571428571"/>
    <n v="62.107142857142854"/>
    <n v="1.2345938375350138"/>
    <n v="0.4"/>
    <m/>
    <n v="0.3644314868804665"/>
    <n v="408"/>
    <n v="0.6"/>
    <n v="0.8571428571428571"/>
    <m/>
    <m/>
    <m/>
    <m/>
    <m/>
    <n v="57.857142857142854"/>
    <n v="7"/>
    <m/>
    <n v="5"/>
    <m/>
    <m/>
    <m/>
    <m/>
    <m/>
    <n v="150"/>
    <n v="150"/>
    <s v="1 PG"/>
  </r>
  <r>
    <n v="1626"/>
    <s v="VIETNAM"/>
    <x v="2"/>
    <x v="1"/>
    <x v="8"/>
    <x v="23"/>
    <x v="7"/>
    <x v="0"/>
    <x v="6"/>
    <x v="103"/>
    <x v="0"/>
    <n v="1000"/>
    <n v="280"/>
    <m/>
    <n v="155"/>
    <n v="96"/>
    <n v="9"/>
    <n v="51"/>
    <n v="63.599999999999994"/>
    <n v="4.9285714285714288"/>
    <n v="37.964285714285715"/>
    <n v="0.71488095238095239"/>
    <n v="0.4"/>
    <m/>
    <n v="0.47004608294930877"/>
    <n v="302"/>
    <n v="0.6"/>
    <n v="4.4285714285714288"/>
    <n v="2"/>
    <m/>
    <m/>
    <m/>
    <m/>
    <n v="35.714285714285715"/>
    <n v="3"/>
    <m/>
    <n v="3"/>
    <m/>
    <m/>
    <m/>
    <m/>
    <m/>
    <n v="150"/>
    <n v="150"/>
    <s v="1 PG"/>
  </r>
  <r>
    <n v="1627"/>
    <s v="VIETNAM"/>
    <x v="2"/>
    <x v="1"/>
    <x v="8"/>
    <x v="23"/>
    <x v="9"/>
    <x v="1"/>
    <x v="6"/>
    <x v="238"/>
    <x v="2"/>
    <n v="150"/>
    <n v="280"/>
    <m/>
    <n v="120"/>
    <n v="23.4"/>
    <m/>
    <n v="22"/>
    <n v="21"/>
    <n v="0"/>
    <n v="13.714285714285714"/>
    <n v="0.62337662337662336"/>
    <n v="0.4"/>
    <m/>
    <n v="0.26190476190476192"/>
    <n v="185"/>
    <n v="0.5"/>
    <m/>
    <m/>
    <m/>
    <m/>
    <m/>
    <m/>
    <n v="13.714285714285714"/>
    <m/>
    <m/>
    <m/>
    <m/>
    <m/>
    <m/>
    <m/>
    <m/>
    <n v="150"/>
    <n v="150"/>
    <s v="1 PG"/>
  </r>
  <r>
    <n v="1628"/>
    <s v="VIETNAM"/>
    <x v="2"/>
    <x v="1"/>
    <x v="8"/>
    <x v="23"/>
    <x v="9"/>
    <x v="1"/>
    <x v="6"/>
    <x v="239"/>
    <x v="2"/>
    <n v="150"/>
    <n v="280"/>
    <m/>
    <n v="136"/>
    <n v="23.4"/>
    <n v="1"/>
    <n v="5"/>
    <n v="21"/>
    <n v="0.75"/>
    <n v="3.75"/>
    <n v="0.75"/>
    <n v="0.4"/>
    <m/>
    <n v="5.2521008403361352E-2"/>
    <n v="176"/>
    <n v="0.5"/>
    <m/>
    <m/>
    <m/>
    <m/>
    <n v="1"/>
    <m/>
    <m/>
    <m/>
    <m/>
    <m/>
    <n v="5"/>
    <m/>
    <m/>
    <m/>
    <m/>
    <n v="150"/>
    <n v="150"/>
    <s v="1 PG"/>
  </r>
  <r>
    <n v="1629"/>
    <s v="VIETNAM"/>
    <x v="2"/>
    <x v="1"/>
    <x v="8"/>
    <x v="23"/>
    <x v="9"/>
    <x v="1"/>
    <x v="6"/>
    <x v="240"/>
    <x v="2"/>
    <n v="150"/>
    <n v="280"/>
    <m/>
    <n v="130"/>
    <n v="23.4"/>
    <n v="15"/>
    <n v="27"/>
    <n v="21"/>
    <n v="11.714285714285714"/>
    <n v="23.642857142857142"/>
    <n v="0.84183673469387743"/>
    <n v="0.4"/>
    <m/>
    <n v="0.2967032967032967"/>
    <n v="201"/>
    <n v="0.5"/>
    <n v="11.714285714285714"/>
    <m/>
    <m/>
    <m/>
    <m/>
    <m/>
    <n v="19.142857142857142"/>
    <m/>
    <m/>
    <n v="9"/>
    <m/>
    <m/>
    <m/>
    <m/>
    <m/>
    <n v="100"/>
    <n v="100"/>
    <s v="1 PG"/>
  </r>
  <r>
    <n v="1630"/>
    <s v="VIETNAM"/>
    <x v="2"/>
    <x v="1"/>
    <x v="8"/>
    <x v="23"/>
    <x v="9"/>
    <x v="1"/>
    <x v="6"/>
    <x v="241"/>
    <x v="2"/>
    <n v="150"/>
    <n v="280"/>
    <m/>
    <n v="112"/>
    <n v="23.4"/>
    <m/>
    <n v="19"/>
    <n v="21"/>
    <n v="0"/>
    <n v="14.642857142857142"/>
    <n v="0.77067669172932329"/>
    <n v="0.4"/>
    <m/>
    <n v="0.24234693877551022"/>
    <n v="185"/>
    <n v="0.5"/>
    <m/>
    <m/>
    <m/>
    <m/>
    <m/>
    <m/>
    <n v="14.142857142857142"/>
    <n v="2"/>
    <m/>
    <m/>
    <m/>
    <m/>
    <m/>
    <m/>
    <m/>
    <n v="100"/>
    <n v="100"/>
    <s v="1 PG"/>
  </r>
  <r>
    <n v="1631"/>
    <s v="VIETNAM"/>
    <x v="2"/>
    <x v="1"/>
    <x v="8"/>
    <x v="23"/>
    <x v="9"/>
    <x v="1"/>
    <x v="6"/>
    <x v="242"/>
    <x v="2"/>
    <n v="150"/>
    <n v="280"/>
    <m/>
    <n v="136"/>
    <n v="23.4"/>
    <n v="11"/>
    <n v="25"/>
    <n v="21"/>
    <n v="8.1428571428571423"/>
    <n v="20.821428571428569"/>
    <n v="0.80456349206349198"/>
    <n v="0.4"/>
    <m/>
    <n v="0.26260504201680673"/>
    <n v="176"/>
    <n v="0.5"/>
    <n v="8.1428571428571423"/>
    <m/>
    <m/>
    <m/>
    <m/>
    <m/>
    <n v="15.571428571428571"/>
    <m/>
    <m/>
    <m/>
    <n v="7"/>
    <m/>
    <m/>
    <m/>
    <m/>
    <n v="100"/>
    <n v="100"/>
    <s v="1 PG"/>
  </r>
  <r>
    <n v="1632"/>
    <s v="VIETNAM"/>
    <x v="2"/>
    <x v="1"/>
    <x v="8"/>
    <x v="23"/>
    <x v="9"/>
    <x v="1"/>
    <x v="6"/>
    <x v="243"/>
    <x v="2"/>
    <n v="150"/>
    <n v="280"/>
    <m/>
    <n v="132"/>
    <n v="23.4"/>
    <n v="11"/>
    <n v="22"/>
    <n v="21"/>
    <n v="8.3928571428571423"/>
    <n v="18.178571428571427"/>
    <n v="0.80519480519480513"/>
    <n v="0.4"/>
    <m/>
    <n v="0.23809523809523811"/>
    <n v="238"/>
    <n v="0.5"/>
    <n v="8.1428571428571423"/>
    <n v="1"/>
    <m/>
    <m/>
    <m/>
    <m/>
    <n v="16.428571428571427"/>
    <n v="1"/>
    <m/>
    <n v="3"/>
    <m/>
    <m/>
    <m/>
    <m/>
    <m/>
    <n v="100"/>
    <n v="100"/>
    <s v="1 PG"/>
  </r>
  <r>
    <n v="1633"/>
    <s v="VIETNAM"/>
    <x v="2"/>
    <x v="1"/>
    <x v="8"/>
    <x v="23"/>
    <x v="9"/>
    <x v="1"/>
    <x v="6"/>
    <x v="244"/>
    <x v="2"/>
    <n v="150"/>
    <n v="280"/>
    <m/>
    <n v="132"/>
    <n v="23.4"/>
    <n v="3"/>
    <n v="15"/>
    <n v="21"/>
    <n v="2.5714285714285716"/>
    <n v="13.714285714285714"/>
    <n v="0.90476190476190466"/>
    <n v="0.4"/>
    <m/>
    <n v="0.16233766233766236"/>
    <n v="187"/>
    <n v="0.5"/>
    <n v="2.5714285714285716"/>
    <m/>
    <m/>
    <m/>
    <m/>
    <m/>
    <n v="13.714285714285714"/>
    <m/>
    <m/>
    <m/>
    <m/>
    <m/>
    <m/>
    <m/>
    <m/>
    <n v="100"/>
    <n v="100"/>
    <s v="1 PG"/>
  </r>
  <r>
    <n v="1634"/>
    <s v="VIETNAM"/>
    <x v="2"/>
    <x v="1"/>
    <x v="8"/>
    <x v="23"/>
    <x v="0"/>
    <x v="1"/>
    <x v="11"/>
    <x v="72"/>
    <x v="0"/>
    <n v="1200"/>
    <n v="280"/>
    <m/>
    <n v="496"/>
    <n v="69"/>
    <n v="6"/>
    <n v="42"/>
    <n v="25.2"/>
    <n v="5.2857142857142856"/>
    <n v="33.571428571428569"/>
    <n v="0.80952380952380942"/>
    <n v="0.4"/>
    <m/>
    <n v="0.12096774193548387"/>
    <n v="500"/>
    <n v="0.55000000000000004"/>
    <n v="5.2857142857142856"/>
    <m/>
    <m/>
    <m/>
    <m/>
    <m/>
    <n v="33.571428571428569"/>
    <m/>
    <m/>
    <m/>
    <m/>
    <m/>
    <m/>
    <m/>
    <m/>
    <n v="100"/>
    <n v="100"/>
    <s v="1 PG"/>
  </r>
  <r>
    <n v="1635"/>
    <s v="VIETNAM"/>
    <x v="2"/>
    <x v="1"/>
    <x v="8"/>
    <x v="23"/>
    <x v="0"/>
    <x v="1"/>
    <x v="12"/>
    <x v="73"/>
    <x v="0"/>
    <n v="1200"/>
    <n v="280"/>
    <m/>
    <n v="368"/>
    <n v="69"/>
    <m/>
    <n v="66"/>
    <n v="25.2"/>
    <n v="0"/>
    <n v="39.428571428571431"/>
    <n v="0.59740259740259738"/>
    <n v="0.4"/>
    <m/>
    <n v="0.25621118012422361"/>
    <n v="489"/>
    <n v="0.55000000000000004"/>
    <m/>
    <m/>
    <m/>
    <m/>
    <m/>
    <m/>
    <n v="34.428571428571431"/>
    <n v="6"/>
    <n v="4"/>
    <n v="4"/>
    <m/>
    <m/>
    <m/>
    <m/>
    <m/>
    <n v="100"/>
    <n v="100"/>
    <s v="1 PG"/>
  </r>
  <r>
    <n v="1636"/>
    <s v="VIETNAM"/>
    <x v="2"/>
    <x v="1"/>
    <x v="8"/>
    <x v="23"/>
    <x v="0"/>
    <x v="1"/>
    <x v="13"/>
    <x v="74"/>
    <x v="0"/>
    <n v="1200"/>
    <n v="280"/>
    <m/>
    <n v="330"/>
    <n v="69"/>
    <n v="1"/>
    <n v="32"/>
    <n v="25.2"/>
    <n v="2.2857142857142856"/>
    <n v="19.928571428571427"/>
    <n v="0.67316017316017307"/>
    <n v="0.4"/>
    <m/>
    <n v="0.13852813852813856"/>
    <n v="450"/>
    <n v="0.55000000000000004"/>
    <n v="2.2857142857142856"/>
    <m/>
    <m/>
    <m/>
    <m/>
    <m/>
    <n v="18.428571428571427"/>
    <m/>
    <m/>
    <n v="3"/>
    <m/>
    <m/>
    <m/>
    <m/>
    <m/>
    <n v="150"/>
    <n v="150"/>
    <s v="1 PG"/>
  </r>
  <r>
    <n v="1637"/>
    <s v="VIETNAM"/>
    <x v="2"/>
    <x v="1"/>
    <x v="8"/>
    <x v="23"/>
    <x v="0"/>
    <x v="1"/>
    <x v="14"/>
    <x v="75"/>
    <x v="0"/>
    <n v="1200"/>
    <n v="280"/>
    <m/>
    <n v="368"/>
    <n v="69"/>
    <n v="6"/>
    <n v="38"/>
    <n v="25.2"/>
    <n v="1.8571428571428572"/>
    <n v="23.357142857142858"/>
    <n v="0.57305194805194803"/>
    <n v="0.24"/>
    <m/>
    <n v="0.14751552795031059"/>
    <n v="392"/>
    <n v="0.55000000000000004"/>
    <n v="1.8571428571428572"/>
    <m/>
    <m/>
    <m/>
    <m/>
    <m/>
    <n v="20.857142857142858"/>
    <n v="7"/>
    <n v="2"/>
    <m/>
    <m/>
    <m/>
    <m/>
    <m/>
    <m/>
    <n v="150"/>
    <n v="150"/>
    <s v="1 PG"/>
  </r>
  <r>
    <n v="1638"/>
    <s v="VIETNAM"/>
    <x v="2"/>
    <x v="1"/>
    <x v="8"/>
    <x v="23"/>
    <x v="0"/>
    <x v="1"/>
    <x v="15"/>
    <x v="76"/>
    <x v="0"/>
    <n v="1200"/>
    <n v="280"/>
    <m/>
    <n v="356"/>
    <n v="69"/>
    <m/>
    <n v="24"/>
    <n v="25.2"/>
    <n v="0"/>
    <n v="18.285714285714285"/>
    <n v="0.76190476190476186"/>
    <n v="0.24"/>
    <m/>
    <n v="9.6308186195826651E-2"/>
    <n v="360"/>
    <n v="0.55000000000000004"/>
    <m/>
    <m/>
    <m/>
    <m/>
    <m/>
    <m/>
    <n v="16.285714285714285"/>
    <n v="4"/>
    <m/>
    <n v="2"/>
    <m/>
    <m/>
    <m/>
    <m/>
    <m/>
    <n v="150"/>
    <n v="150"/>
    <s v="1 PG"/>
  </r>
  <r>
    <n v="1639"/>
    <s v="VIETNAM"/>
    <x v="2"/>
    <x v="1"/>
    <x v="8"/>
    <x v="23"/>
    <x v="0"/>
    <x v="1"/>
    <x v="16"/>
    <x v="77"/>
    <x v="0"/>
    <n v="1200"/>
    <n v="280"/>
    <m/>
    <n v="400"/>
    <n v="69"/>
    <n v="6"/>
    <n v="58"/>
    <n v="25.2"/>
    <n v="2.7142857142857144"/>
    <n v="31.571428571428573"/>
    <n v="0.5357142857142857"/>
    <n v="0.24"/>
    <m/>
    <n v="0.20714285714285716"/>
    <n v="425"/>
    <n v="0.55000000000000004"/>
    <n v="2.7142857142857144"/>
    <m/>
    <m/>
    <m/>
    <m/>
    <m/>
    <n v="30.571428571428573"/>
    <n v="4"/>
    <m/>
    <m/>
    <m/>
    <m/>
    <m/>
    <m/>
    <m/>
    <n v="150"/>
    <n v="150"/>
    <s v="1 PG"/>
  </r>
  <r>
    <n v="1640"/>
    <s v="VIETNAM"/>
    <x v="2"/>
    <x v="1"/>
    <x v="8"/>
    <x v="23"/>
    <x v="0"/>
    <x v="1"/>
    <x v="21"/>
    <x v="122"/>
    <x v="0"/>
    <n v="1200"/>
    <n v="280"/>
    <m/>
    <n v="344"/>
    <n v="69"/>
    <m/>
    <n v="29"/>
    <n v="25.2"/>
    <n v="0"/>
    <n v="19.428571428571427"/>
    <n v="0.66995073891625612"/>
    <n v="0.24"/>
    <m/>
    <n v="0.12043189368770765"/>
    <n v="412"/>
    <n v="0.55000000000000004"/>
    <m/>
    <m/>
    <m/>
    <m/>
    <m/>
    <m/>
    <n v="19.428571428571427"/>
    <m/>
    <m/>
    <m/>
    <m/>
    <m/>
    <m/>
    <m/>
    <m/>
    <n v="150"/>
    <n v="150"/>
    <s v="1 PG"/>
  </r>
  <r>
    <n v="1641"/>
    <s v="VIETNAM"/>
    <x v="2"/>
    <x v="1"/>
    <x v="8"/>
    <x v="23"/>
    <x v="0"/>
    <x v="1"/>
    <x v="22"/>
    <x v="123"/>
    <x v="0"/>
    <n v="1200"/>
    <n v="280"/>
    <m/>
    <n v="324"/>
    <n v="69"/>
    <n v="7"/>
    <n v="32"/>
    <n v="25.2"/>
    <n v="3.8214285714285716"/>
    <n v="20.464285714285715"/>
    <n v="0.62271062271062283"/>
    <n v="0.24"/>
    <m/>
    <n v="0.14109347442680778"/>
    <n v="378"/>
    <n v="0.55000000000000004"/>
    <n v="3.5714285714285716"/>
    <n v="1"/>
    <m/>
    <m/>
    <m/>
    <m/>
    <n v="18.714285714285715"/>
    <n v="3"/>
    <m/>
    <n v="2"/>
    <m/>
    <m/>
    <m/>
    <m/>
    <m/>
    <n v="150"/>
    <n v="150"/>
    <s v="1 PG"/>
  </r>
  <r>
    <n v="1642"/>
    <s v="VIETNAM"/>
    <x v="2"/>
    <x v="1"/>
    <x v="8"/>
    <x v="23"/>
    <x v="4"/>
    <x v="0"/>
    <x v="9"/>
    <x v="124"/>
    <x v="0"/>
    <n v="1000"/>
    <n v="280"/>
    <m/>
    <n v="276"/>
    <n v="96"/>
    <n v="20"/>
    <n v="50"/>
    <n v="63.599999999999994"/>
    <n v="10.589285714285714"/>
    <n v="32.357142857142861"/>
    <n v="0.61352040816326536"/>
    <n v="0.24"/>
    <m/>
    <n v="0.25879917184265011"/>
    <n v="311"/>
    <n v="0.6"/>
    <n v="8.7142857142857135"/>
    <m/>
    <n v="1"/>
    <n v="3"/>
    <m/>
    <m/>
    <n v="30.857142857142858"/>
    <n v="2"/>
    <m/>
    <n v="2"/>
    <m/>
    <m/>
    <m/>
    <m/>
    <m/>
    <n v="150"/>
    <n v="150"/>
    <s v="1 PG"/>
  </r>
  <r>
    <n v="1643"/>
    <s v="VIETNAM"/>
    <x v="2"/>
    <x v="1"/>
    <x v="8"/>
    <x v="23"/>
    <x v="7"/>
    <x v="0"/>
    <x v="9"/>
    <x v="104"/>
    <x v="0"/>
    <n v="1000"/>
    <n v="280"/>
    <m/>
    <n v="392"/>
    <n v="96"/>
    <n v="17"/>
    <n v="52"/>
    <n v="63.599999999999994"/>
    <n v="12.892857142857142"/>
    <n v="44.714285714285715"/>
    <n v="0.83488612836438925"/>
    <n v="0.24"/>
    <m/>
    <n v="0.18950437317784258"/>
    <n v="405"/>
    <n v="0.6"/>
    <n v="12.142857142857142"/>
    <n v="3"/>
    <m/>
    <m/>
    <m/>
    <m/>
    <n v="43.714285714285715"/>
    <n v="4"/>
    <m/>
    <m/>
    <m/>
    <m/>
    <m/>
    <m/>
    <m/>
    <n v="150"/>
    <n v="150"/>
    <s v="1 PG"/>
  </r>
  <r>
    <n v="1644"/>
    <s v="VIETNAM"/>
    <x v="2"/>
    <x v="1"/>
    <x v="8"/>
    <x v="23"/>
    <x v="7"/>
    <x v="0"/>
    <x v="9"/>
    <x v="105"/>
    <x v="0"/>
    <n v="1000"/>
    <n v="280"/>
    <m/>
    <n v="392"/>
    <n v="96"/>
    <n v="12"/>
    <n v="55"/>
    <n v="63.599999999999994"/>
    <n v="5.9285714285714288"/>
    <n v="42.321428571428569"/>
    <n v="0.72014925373134331"/>
    <n v="0.24"/>
    <m/>
    <n v="0.20043731778425658"/>
    <n v="417"/>
    <n v="0.6"/>
    <n v="3.4285714285714284"/>
    <n v="2"/>
    <m/>
    <n v="4"/>
    <m/>
    <m/>
    <n v="39.571428571428569"/>
    <n v="3"/>
    <m/>
    <n v="4"/>
    <m/>
    <m/>
    <m/>
    <m/>
    <m/>
    <n v="150"/>
    <n v="150"/>
    <s v="1 PG"/>
  </r>
  <r>
    <n v="1645"/>
    <s v="VIETNAM"/>
    <x v="2"/>
    <x v="1"/>
    <x v="8"/>
    <x v="23"/>
    <x v="12"/>
    <x v="1"/>
    <x v="6"/>
    <x v="245"/>
    <x v="2"/>
    <n v="320"/>
    <n v="129.6"/>
    <m/>
    <n v="176"/>
    <n v="23.4"/>
    <m/>
    <n v="31"/>
    <n v="14"/>
    <n v="0"/>
    <n v="22.892857142857142"/>
    <n v="0.73847926267281105"/>
    <s v="24`%"/>
    <m/>
    <n v="0.25162337662337664"/>
    <n v="182"/>
    <n v="0.55000000000000004"/>
    <m/>
    <m/>
    <m/>
    <m/>
    <m/>
    <m/>
    <n v="22.142857142857142"/>
    <n v="1"/>
    <m/>
    <n v="1"/>
    <m/>
    <m/>
    <m/>
    <m/>
    <m/>
    <n v="150"/>
    <n v="150"/>
    <s v="1 PG"/>
  </r>
  <r>
    <n v="1646"/>
    <s v="VIETNAM"/>
    <x v="1"/>
    <x v="2"/>
    <x v="9"/>
    <x v="24"/>
    <x v="0"/>
    <x v="1"/>
    <x v="29"/>
    <x v="199"/>
    <x v="0"/>
    <n v="1200"/>
    <n v="480"/>
    <m/>
    <n v="368"/>
    <n v="96"/>
    <n v="11"/>
    <n v="22"/>
    <n v="63.5"/>
    <n v="9.25"/>
    <n v="19.333333333333332"/>
    <n v="0.86616161616161613"/>
    <n v="0.24"/>
    <m/>
    <n v="0.12810559006211181"/>
    <n v="373"/>
    <n v="0.75"/>
    <n v="9"/>
    <n v="1"/>
    <n v="0"/>
    <n v="0"/>
    <n v="0"/>
    <n v="0"/>
    <n v="16.833333333333332"/>
    <n v="2"/>
    <n v="0"/>
    <n v="4"/>
    <n v="0"/>
    <n v="0"/>
    <m/>
    <m/>
    <m/>
    <n v="100"/>
    <n v="100"/>
    <s v="1 PG"/>
  </r>
  <r>
    <n v="1647"/>
    <s v="VIETNAM"/>
    <x v="0"/>
    <x v="2"/>
    <x v="9"/>
    <x v="25"/>
    <x v="3"/>
    <x v="0"/>
    <x v="0"/>
    <x v="10"/>
    <x v="1"/>
    <n v="2700"/>
    <n v="810"/>
    <m/>
    <n v="736"/>
    <n v="259.2"/>
    <n v="73"/>
    <n v="132"/>
    <n v="171.20000000000002"/>
    <n v="56.416666666666664"/>
    <n v="100.16666666666667"/>
    <n v="0.7638211382113822"/>
    <n v="0.4"/>
    <m/>
    <n v="0.39790372670807461"/>
    <n v="980"/>
    <n v="0.8"/>
    <n v="53.166666666666664"/>
    <n v="7"/>
    <n v="0"/>
    <n v="3"/>
    <n v="0"/>
    <n v="0"/>
    <n v="96.166666666666671"/>
    <n v="4"/>
    <n v="0"/>
    <n v="6"/>
    <n v="0"/>
    <n v="0"/>
    <m/>
    <m/>
    <m/>
    <n v="150"/>
    <n v="150"/>
    <s v="2 PGs"/>
  </r>
  <r>
    <n v="1648"/>
    <s v="VIETNAM"/>
    <x v="0"/>
    <x v="2"/>
    <x v="9"/>
    <x v="25"/>
    <x v="8"/>
    <x v="0"/>
    <x v="0"/>
    <x v="135"/>
    <x v="1"/>
    <n v="1800"/>
    <n v="720"/>
    <m/>
    <n v="688"/>
    <n v="230.4"/>
    <n v="7"/>
    <n v="50"/>
    <n v="152"/>
    <n v="6.333333333333333"/>
    <n v="40"/>
    <n v="0.8128654970760234"/>
    <n v="0.4"/>
    <m/>
    <n v="0.11835548172757476"/>
    <n v="714"/>
    <n v="0.8"/>
    <n v="5.833333333333333"/>
    <n v="0"/>
    <n v="0"/>
    <n v="1"/>
    <n v="0"/>
    <n v="0"/>
    <n v="38.5"/>
    <n v="0"/>
    <n v="0"/>
    <n v="3"/>
    <n v="0"/>
    <n v="0"/>
    <m/>
    <m/>
    <m/>
    <n v="150"/>
    <n v="150"/>
    <s v="2 PGs"/>
  </r>
  <r>
    <n v="1649"/>
    <s v="VIETNAM"/>
    <x v="0"/>
    <x v="2"/>
    <x v="9"/>
    <x v="25"/>
    <x v="0"/>
    <x v="0"/>
    <x v="0"/>
    <x v="0"/>
    <x v="0"/>
    <n v="1200"/>
    <n v="480"/>
    <m/>
    <n v="384"/>
    <n v="153.60000000000002"/>
    <n v="17"/>
    <n v="61"/>
    <n v="101.60000000000001"/>
    <n v="46.416666666666664"/>
    <n v="10.916666666666666"/>
    <n v="0.73504273504273498"/>
    <n v="0.4"/>
    <m/>
    <n v="0.29017857142857145"/>
    <n v="408"/>
    <n v="0.75"/>
    <n v="44.166666666666664"/>
    <n v="5"/>
    <n v="0"/>
    <n v="2"/>
    <n v="0"/>
    <n v="0"/>
    <n v="8.6666666666666661"/>
    <n v="1"/>
    <n v="0"/>
    <n v="4"/>
    <n v="0"/>
    <n v="0"/>
    <m/>
    <m/>
    <m/>
    <n v="100"/>
    <n v="100"/>
    <s v="2 PGs"/>
  </r>
  <r>
    <n v="1650"/>
    <s v="VIETNAM"/>
    <x v="0"/>
    <x v="2"/>
    <x v="9"/>
    <x v="25"/>
    <x v="0"/>
    <x v="0"/>
    <x v="0"/>
    <x v="1"/>
    <x v="0"/>
    <n v="1200"/>
    <n v="480"/>
    <m/>
    <n v="392"/>
    <n v="153.60000000000002"/>
    <n v="22"/>
    <n v="70"/>
    <n v="101.60000000000001"/>
    <n v="18.416666666666664"/>
    <n v="46.833333333333336"/>
    <n v="0.70923913043478259"/>
    <n v="0.4"/>
    <m/>
    <n v="0.3352769679300292"/>
    <n v="622"/>
    <n v="0.75"/>
    <n v="14.166666666666666"/>
    <n v="1"/>
    <n v="0"/>
    <n v="8"/>
    <n v="0"/>
    <n v="0"/>
    <n v="41.833333333333336"/>
    <n v="4"/>
    <n v="0"/>
    <n v="8"/>
    <n v="0"/>
    <n v="0"/>
    <m/>
    <m/>
    <m/>
    <n v="100"/>
    <n v="100"/>
    <s v="2 PGs"/>
  </r>
  <r>
    <n v="1651"/>
    <s v="VIETNAM"/>
    <x v="0"/>
    <x v="2"/>
    <x v="9"/>
    <x v="25"/>
    <x v="0"/>
    <x v="0"/>
    <x v="0"/>
    <x v="12"/>
    <x v="0"/>
    <n v="1200"/>
    <n v="480"/>
    <m/>
    <n v="368"/>
    <n v="96"/>
    <n v="11"/>
    <n v="22"/>
    <n v="63.5"/>
    <n v="7.25"/>
    <n v="18.083333333333332"/>
    <n v="0.76767676767676762"/>
    <n v="0.4"/>
    <m/>
    <n v="0.12810559006211181"/>
    <n v="373"/>
    <n v="0.75"/>
    <n v="7"/>
    <n v="1"/>
    <n v="0"/>
    <n v="0"/>
    <n v="0"/>
    <n v="0"/>
    <n v="16.833333333333332"/>
    <n v="1"/>
    <n v="0"/>
    <n v="2"/>
    <n v="0"/>
    <n v="0"/>
    <m/>
    <m/>
    <m/>
    <n v="100"/>
    <n v="100"/>
    <s v="1 PG"/>
  </r>
  <r>
    <n v="1652"/>
    <s v="VIETNAM"/>
    <x v="0"/>
    <x v="2"/>
    <x v="9"/>
    <x v="25"/>
    <x v="0"/>
    <x v="0"/>
    <x v="0"/>
    <x v="13"/>
    <x v="0"/>
    <n v="1200"/>
    <n v="480"/>
    <m/>
    <n v="640"/>
    <n v="153.60000000000002"/>
    <n v="42"/>
    <n v="94"/>
    <n v="101.60000000000001"/>
    <n v="25.5"/>
    <n v="51.416666666666664"/>
    <n v="0.56556372549019596"/>
    <n v="0.4"/>
    <m/>
    <n v="0.30357142857142855"/>
    <n v="994"/>
    <n v="0.75"/>
    <n v="20.5"/>
    <n v="2"/>
    <n v="0"/>
    <n v="9"/>
    <n v="0"/>
    <n v="0"/>
    <n v="45.666666666666664"/>
    <n v="3"/>
    <n v="0"/>
    <n v="10"/>
    <n v="0"/>
    <n v="0"/>
    <m/>
    <m/>
    <m/>
    <n v="100"/>
    <n v="100"/>
    <s v="2 PGs"/>
  </r>
  <r>
    <n v="1653"/>
    <s v="VIETNAM"/>
    <x v="0"/>
    <x v="2"/>
    <x v="9"/>
    <x v="25"/>
    <x v="0"/>
    <x v="0"/>
    <x v="0"/>
    <x v="2"/>
    <x v="0"/>
    <n v="1200"/>
    <n v="480"/>
    <m/>
    <n v="408"/>
    <n v="153.60000000000002"/>
    <n v="26"/>
    <n v="35"/>
    <n v="101.60000000000001"/>
    <n v="11.75"/>
    <n v="18.916666666666668"/>
    <n v="0.50273224043715847"/>
    <n v="0.4"/>
    <m/>
    <n v="0.21358543417366949"/>
    <n v="620"/>
    <n v="0.75"/>
    <n v="9.5"/>
    <n v="9"/>
    <n v="0"/>
    <n v="0"/>
    <n v="0"/>
    <n v="0"/>
    <n v="16.666666666666668"/>
    <n v="9"/>
    <n v="0"/>
    <n v="0"/>
    <n v="0"/>
    <n v="0"/>
    <m/>
    <m/>
    <m/>
    <n v="100"/>
    <n v="100"/>
    <s v="2 PGs"/>
  </r>
  <r>
    <n v="1654"/>
    <s v="VIETNAM"/>
    <x v="0"/>
    <x v="2"/>
    <x v="9"/>
    <x v="25"/>
    <x v="0"/>
    <x v="0"/>
    <x v="0"/>
    <x v="14"/>
    <x v="0"/>
    <n v="1200"/>
    <n v="480"/>
    <m/>
    <n v="576"/>
    <n v="153.60000000000002"/>
    <n v="17"/>
    <n v="68"/>
    <n v="101.60000000000001"/>
    <n v="9.8333333333333339"/>
    <n v="43.083333333333336"/>
    <n v="0.62254901960784315"/>
    <n v="0.4"/>
    <m/>
    <n v="0.21081349206349206"/>
    <n v="636"/>
    <n v="0.75"/>
    <n v="8.8333333333333339"/>
    <n v="0"/>
    <n v="0"/>
    <n v="2"/>
    <n v="0"/>
    <n v="0"/>
    <n v="39.333333333333336"/>
    <n v="1"/>
    <n v="0"/>
    <n v="7"/>
    <n v="0"/>
    <n v="0"/>
    <m/>
    <m/>
    <m/>
    <n v="100"/>
    <n v="100"/>
    <s v="2 PGs"/>
  </r>
  <r>
    <n v="1655"/>
    <s v="VIETNAM"/>
    <x v="0"/>
    <x v="2"/>
    <x v="9"/>
    <x v="25"/>
    <x v="0"/>
    <x v="0"/>
    <x v="0"/>
    <x v="15"/>
    <x v="0"/>
    <n v="1200"/>
    <n v="480"/>
    <m/>
    <n v="464"/>
    <n v="96"/>
    <n v="59"/>
    <n v="73"/>
    <n v="63.5"/>
    <n v="26.75"/>
    <n v="29.25"/>
    <n v="0.42424242424242425"/>
    <n v="0.4"/>
    <m/>
    <n v="0.40640394088669957"/>
    <n v="533"/>
    <n v="0.75"/>
    <n v="23.5"/>
    <n v="7"/>
    <n v="0"/>
    <n v="3"/>
    <n v="0"/>
    <n v="0"/>
    <n v="25"/>
    <n v="9"/>
    <n v="0"/>
    <n v="4"/>
    <n v="0"/>
    <n v="0"/>
    <m/>
    <m/>
    <m/>
    <n v="100"/>
    <n v="100"/>
    <s v="1 PG"/>
  </r>
  <r>
    <n v="1656"/>
    <s v="VIETNAM"/>
    <x v="0"/>
    <x v="2"/>
    <x v="9"/>
    <x v="25"/>
    <x v="0"/>
    <x v="0"/>
    <x v="0"/>
    <x v="16"/>
    <x v="0"/>
    <n v="1200"/>
    <n v="480"/>
    <m/>
    <n v="386"/>
    <n v="96"/>
    <n v="6"/>
    <n v="33"/>
    <n v="63.5"/>
    <n v="10.5"/>
    <n v="32.166666666666671"/>
    <n v="1.0940170940170941"/>
    <n v="0.4"/>
    <m/>
    <n v="0.14433752775721689"/>
    <n v="321"/>
    <n v="0.65"/>
    <n v="3"/>
    <n v="4"/>
    <n v="0"/>
    <n v="13"/>
    <n v="0"/>
    <n v="0"/>
    <n v="17.166666666666668"/>
    <n v="0"/>
    <n v="0"/>
    <n v="30"/>
    <n v="0"/>
    <n v="0"/>
    <m/>
    <m/>
    <m/>
    <n v="100"/>
    <n v="100"/>
    <s v="1 PG"/>
  </r>
  <r>
    <n v="1657"/>
    <s v="VIETNAM"/>
    <x v="0"/>
    <x v="2"/>
    <x v="9"/>
    <x v="25"/>
    <x v="0"/>
    <x v="0"/>
    <x v="0"/>
    <x v="3"/>
    <x v="0"/>
    <n v="1200"/>
    <n v="480"/>
    <m/>
    <n v="360"/>
    <n v="96"/>
    <n v="20"/>
    <n v="33"/>
    <n v="63.5"/>
    <n v="6.5833333333333339"/>
    <n v="11.916666666666668"/>
    <n v="0.34905660377358488"/>
    <n v="0.4"/>
    <m/>
    <n v="0.21031746031746035"/>
    <n v="300"/>
    <n v="0.6"/>
    <n v="2.8333333333333335"/>
    <n v="15"/>
    <n v="0"/>
    <n v="0"/>
    <n v="0"/>
    <n v="0"/>
    <n v="4.166666666666667"/>
    <n v="15"/>
    <n v="0"/>
    <n v="8"/>
    <n v="0"/>
    <n v="0"/>
    <m/>
    <m/>
    <m/>
    <n v="100"/>
    <n v="100"/>
    <s v="1 PG"/>
  </r>
  <r>
    <n v="1658"/>
    <s v="VIETNAM"/>
    <x v="0"/>
    <x v="2"/>
    <x v="9"/>
    <x v="25"/>
    <x v="0"/>
    <x v="0"/>
    <x v="1"/>
    <x v="17"/>
    <x v="0"/>
    <n v="1200"/>
    <n v="480"/>
    <m/>
    <n v="386"/>
    <n v="96"/>
    <n v="39"/>
    <n v="56"/>
    <n v="63.5"/>
    <n v="26.333333333333332"/>
    <n v="35.666666666666671"/>
    <n v="0.65263157894736845"/>
    <n v="0.4"/>
    <m/>
    <n v="0.35159141376757957"/>
    <n v="538"/>
    <n v="0.75"/>
    <n v="21.833333333333332"/>
    <n v="0"/>
    <n v="0"/>
    <n v="9"/>
    <n v="0"/>
    <n v="0"/>
    <n v="31.166666666666668"/>
    <n v="0"/>
    <n v="0"/>
    <n v="9"/>
    <n v="0"/>
    <n v="0"/>
    <m/>
    <m/>
    <m/>
    <n v="100"/>
    <n v="100"/>
    <s v="1 PG"/>
  </r>
  <r>
    <n v="1659"/>
    <s v="VIETNAM"/>
    <x v="0"/>
    <x v="2"/>
    <x v="9"/>
    <x v="25"/>
    <x v="0"/>
    <x v="0"/>
    <x v="1"/>
    <x v="4"/>
    <x v="0"/>
    <n v="1200"/>
    <n v="480"/>
    <m/>
    <n v="360"/>
    <n v="96"/>
    <n v="12"/>
    <n v="26"/>
    <n v="63.5"/>
    <n v="7"/>
    <n v="16.666666666666664"/>
    <n v="0.62280701754385959"/>
    <n v="0.4"/>
    <m/>
    <n v="0.15079365079365081"/>
    <n v="293"/>
    <n v="0.7"/>
    <n v="6"/>
    <n v="0"/>
    <n v="0"/>
    <n v="2"/>
    <n v="0"/>
    <n v="0"/>
    <n v="14.666666666666666"/>
    <n v="0"/>
    <n v="0"/>
    <n v="4"/>
    <n v="0"/>
    <n v="0"/>
    <m/>
    <m/>
    <m/>
    <n v="100"/>
    <n v="100"/>
    <s v="1 PG"/>
  </r>
  <r>
    <n v="1660"/>
    <s v="VIETNAM"/>
    <x v="0"/>
    <x v="2"/>
    <x v="9"/>
    <x v="25"/>
    <x v="0"/>
    <x v="0"/>
    <x v="4"/>
    <x v="18"/>
    <x v="0"/>
    <n v="1200"/>
    <n v="480"/>
    <m/>
    <n v="404"/>
    <n v="96"/>
    <n v="42"/>
    <n v="86"/>
    <n v="63.5"/>
    <n v="32.416666666666671"/>
    <n v="63.333333333333336"/>
    <n v="0.748046875"/>
    <n v="0.4"/>
    <m/>
    <n v="0.4526166902404527"/>
    <n v="306"/>
    <n v="0.7"/>
    <n v="29.666666666666668"/>
    <n v="5"/>
    <n v="0"/>
    <n v="3"/>
    <n v="0"/>
    <n v="0"/>
    <n v="58.833333333333336"/>
    <n v="8"/>
    <n v="0"/>
    <n v="5"/>
    <n v="0"/>
    <n v="0"/>
    <m/>
    <m/>
    <m/>
    <n v="100"/>
    <n v="100"/>
    <s v="1 PG"/>
  </r>
  <r>
    <n v="1661"/>
    <s v="VIETNAM"/>
    <x v="0"/>
    <x v="2"/>
    <x v="9"/>
    <x v="25"/>
    <x v="0"/>
    <x v="0"/>
    <x v="4"/>
    <x v="19"/>
    <x v="0"/>
    <n v="1200"/>
    <n v="480"/>
    <m/>
    <n v="352"/>
    <n v="96"/>
    <n v="17"/>
    <n v="73"/>
    <n v="63.5"/>
    <n v="20"/>
    <n v="69.166666666666671"/>
    <n v="0.99074074074074081"/>
    <n v="0.4"/>
    <m/>
    <n v="0.36525974025974028"/>
    <n v="340"/>
    <n v="0.7"/>
    <n v="19.5"/>
    <n v="2"/>
    <n v="0"/>
    <n v="0"/>
    <n v="0"/>
    <n v="0"/>
    <n v="66.666666666666671"/>
    <n v="2"/>
    <n v="0"/>
    <n v="4"/>
    <n v="0"/>
    <n v="0"/>
    <m/>
    <m/>
    <m/>
    <n v="100"/>
    <n v="100"/>
    <s v="1 PG"/>
  </r>
  <r>
    <n v="1662"/>
    <s v="VIETNAM"/>
    <x v="0"/>
    <x v="2"/>
    <x v="9"/>
    <x v="25"/>
    <x v="0"/>
    <x v="0"/>
    <x v="3"/>
    <x v="6"/>
    <x v="0"/>
    <n v="1200"/>
    <n v="480"/>
    <m/>
    <n v="388"/>
    <n v="96"/>
    <m/>
    <n v="25"/>
    <n v="63.5"/>
    <n v="0"/>
    <n v="28.666666666666668"/>
    <n v="1.1466666666666667"/>
    <n v="0.4"/>
    <m/>
    <n v="9.2047128129602362E-2"/>
    <n v="468"/>
    <n v="0.7"/>
    <m/>
    <m/>
    <m/>
    <m/>
    <m/>
    <m/>
    <n v="26.166666666666668"/>
    <n v="2"/>
    <m/>
    <n v="4"/>
    <m/>
    <m/>
    <m/>
    <m/>
    <m/>
    <n v="80"/>
    <n v="80"/>
    <s v="1 PG"/>
  </r>
  <r>
    <n v="1663"/>
    <s v="VIETNAM"/>
    <x v="0"/>
    <x v="2"/>
    <x v="9"/>
    <x v="25"/>
    <x v="0"/>
    <x v="0"/>
    <x v="2"/>
    <x v="5"/>
    <x v="0"/>
    <n v="1200"/>
    <n v="480"/>
    <m/>
    <n v="388"/>
    <n v="96"/>
    <n v="25"/>
    <n v="19"/>
    <n v="63.5"/>
    <n v="16.833333333333332"/>
    <n v="8"/>
    <n v="0.56439393939393934"/>
    <n v="0.4"/>
    <m/>
    <n v="0.16200294550810015"/>
    <n v="478"/>
    <n v="0.7"/>
    <n v="16.833333333333332"/>
    <m/>
    <m/>
    <m/>
    <m/>
    <m/>
    <n v="8"/>
    <m/>
    <m/>
    <m/>
    <m/>
    <m/>
    <m/>
    <m/>
    <m/>
    <n v="80"/>
    <n v="80"/>
    <s v="1 PG"/>
  </r>
  <r>
    <n v="1664"/>
    <s v="VIETNAM"/>
    <x v="0"/>
    <x v="2"/>
    <x v="9"/>
    <x v="25"/>
    <x v="0"/>
    <x v="1"/>
    <x v="30"/>
    <x v="207"/>
    <x v="0"/>
    <n v="1200"/>
    <n v="480"/>
    <m/>
    <n v="412"/>
    <n v="57.5"/>
    <n v="6"/>
    <n v="31"/>
    <n v="21"/>
    <n v="3.3333333333333335"/>
    <n v="19.5"/>
    <n v="0.61711711711711703"/>
    <n v="0.24"/>
    <m/>
    <n v="0.12829403606102635"/>
    <n v="625"/>
    <n v="0.65"/>
    <n v="3.3333333333333335"/>
    <m/>
    <m/>
    <m/>
    <m/>
    <m/>
    <n v="19.5"/>
    <m/>
    <m/>
    <m/>
    <m/>
    <m/>
    <m/>
    <m/>
    <m/>
    <n v="50"/>
    <n v="50"/>
    <s v="1 PG"/>
  </r>
  <r>
    <n v="1665"/>
    <s v="VIETNAM"/>
    <x v="0"/>
    <x v="2"/>
    <x v="9"/>
    <x v="25"/>
    <x v="4"/>
    <x v="0"/>
    <x v="0"/>
    <x v="35"/>
    <x v="0"/>
    <n v="1000"/>
    <n v="400"/>
    <m/>
    <n v="352"/>
    <n v="80"/>
    <n v="2"/>
    <n v="37"/>
    <n v="53"/>
    <n v="1.8333333333333333"/>
    <n v="19.916666666666664"/>
    <n v="0.5576923076923076"/>
    <n v="0.4"/>
    <m/>
    <n v="0.1582792207792208"/>
    <n v="371"/>
    <n v="0.7"/>
    <n v="1.8333333333333333"/>
    <n v="0"/>
    <n v="0"/>
    <n v="0"/>
    <n v="0"/>
    <n v="0"/>
    <n v="14.666666666666666"/>
    <n v="7"/>
    <n v="0"/>
    <n v="7"/>
    <n v="0"/>
    <n v="0"/>
    <m/>
    <m/>
    <m/>
    <n v="100"/>
    <n v="100"/>
    <s v="1 PG"/>
  </r>
  <r>
    <n v="1666"/>
    <s v="VIETNAM"/>
    <x v="0"/>
    <x v="2"/>
    <x v="9"/>
    <x v="25"/>
    <x v="4"/>
    <x v="0"/>
    <x v="0"/>
    <x v="37"/>
    <x v="0"/>
    <n v="1000"/>
    <n v="320"/>
    <m/>
    <n v="282"/>
    <n v="80"/>
    <n v="17"/>
    <n v="46"/>
    <n v="53"/>
    <n v="5.833333333333333"/>
    <n v="21.916666666666664"/>
    <n v="0.44047619047619041"/>
    <n v="0.4"/>
    <m/>
    <n v="0.31914893617021278"/>
    <n v="374"/>
    <n v="0.7"/>
    <n v="5.333333333333333"/>
    <n v="2"/>
    <n v="0"/>
    <n v="0"/>
    <n v="0"/>
    <n v="0"/>
    <n v="15.666666666666666"/>
    <n v="5"/>
    <n v="0"/>
    <n v="10"/>
    <n v="0"/>
    <n v="0"/>
    <m/>
    <m/>
    <m/>
    <n v="100"/>
    <n v="100"/>
    <s v="1 PG"/>
  </r>
  <r>
    <n v="1667"/>
    <s v="VIETNAM"/>
    <x v="0"/>
    <x v="2"/>
    <x v="9"/>
    <x v="25"/>
    <x v="4"/>
    <x v="0"/>
    <x v="0"/>
    <x v="107"/>
    <x v="0"/>
    <n v="1000"/>
    <n v="320"/>
    <m/>
    <n v="244"/>
    <n v="80"/>
    <n v="4"/>
    <n v="11"/>
    <n v="53"/>
    <n v="2.1666666666666665"/>
    <n v="5.333333333333333"/>
    <n v="0.5"/>
    <n v="0.4"/>
    <m/>
    <n v="8.7822014051522262E-2"/>
    <n v="267"/>
    <n v="0.65"/>
    <n v="2.1666666666666665"/>
    <n v="0"/>
    <n v="0"/>
    <n v="0"/>
    <n v="0"/>
    <n v="0"/>
    <n v="5.333333333333333"/>
    <n v="0"/>
    <n v="0"/>
    <n v="0"/>
    <n v="0"/>
    <n v="0"/>
    <m/>
    <m/>
    <m/>
    <n v="100"/>
    <n v="100"/>
    <s v="1 PG"/>
  </r>
  <r>
    <n v="1668"/>
    <s v="VIETNAM"/>
    <x v="0"/>
    <x v="2"/>
    <x v="9"/>
    <x v="25"/>
    <x v="4"/>
    <x v="1"/>
    <x v="0"/>
    <x v="151"/>
    <x v="0"/>
    <n v="1000"/>
    <n v="320"/>
    <m/>
    <n v="272"/>
    <n v="48"/>
    <n v="0"/>
    <n v="12"/>
    <n v="17.5"/>
    <n v="0"/>
    <n v="6.166666666666667"/>
    <n v="0.51388888888888895"/>
    <n v="0.24"/>
    <m/>
    <n v="6.3025210084033625E-2"/>
    <n v="290"/>
    <n v="0.7"/>
    <n v="0"/>
    <n v="0"/>
    <n v="0"/>
    <n v="0"/>
    <n v="0"/>
    <n v="0"/>
    <n v="5.666666666666667"/>
    <n v="0"/>
    <n v="0"/>
    <n v="1"/>
    <n v="0"/>
    <n v="0"/>
    <m/>
    <m/>
    <m/>
    <n v="100"/>
    <n v="100"/>
    <s v="1 PG"/>
  </r>
  <r>
    <n v="1669"/>
    <s v="VIETNAM"/>
    <x v="0"/>
    <x v="2"/>
    <x v="9"/>
    <x v="25"/>
    <x v="4"/>
    <x v="1"/>
    <x v="0"/>
    <x v="157"/>
    <x v="0"/>
    <n v="1000"/>
    <n v="320"/>
    <m/>
    <n v="320"/>
    <n v="48"/>
    <n v="29"/>
    <n v="44"/>
    <n v="17.5"/>
    <n v="12.5"/>
    <n v="23.5"/>
    <n v="0.49315068493150682"/>
    <n v="0.24"/>
    <m/>
    <n v="0.32589285714285715"/>
    <n v="343"/>
    <n v="0.7"/>
    <n v="9.5"/>
    <n v="0"/>
    <n v="0"/>
    <n v="6"/>
    <n v="0"/>
    <n v="0"/>
    <n v="18"/>
    <n v="0"/>
    <n v="0"/>
    <n v="11"/>
    <n v="0"/>
    <n v="0"/>
    <m/>
    <m/>
    <m/>
    <n v="100"/>
    <n v="100"/>
    <s v="1 PG"/>
  </r>
  <r>
    <n v="1670"/>
    <s v="VIETNAM"/>
    <x v="0"/>
    <x v="2"/>
    <x v="9"/>
    <x v="25"/>
    <x v="4"/>
    <x v="1"/>
    <x v="0"/>
    <x v="246"/>
    <x v="0"/>
    <n v="1000"/>
    <n v="320"/>
    <m/>
    <n v="408"/>
    <n v="48"/>
    <n v="1"/>
    <n v="20"/>
    <n v="17.5"/>
    <n v="1.1666666666666667"/>
    <n v="6.75"/>
    <n v="0.37698412698412698"/>
    <n v="0.24"/>
    <m/>
    <n v="7.3529411764705885E-2"/>
    <n v="486"/>
    <n v="0.65"/>
    <n v="1.1666666666666667"/>
    <n v="0"/>
    <n v="0"/>
    <n v="0"/>
    <n v="0"/>
    <n v="0"/>
    <n v="2"/>
    <n v="1"/>
    <n v="12"/>
    <n v="0"/>
    <n v="0"/>
    <n v="0"/>
    <m/>
    <m/>
    <m/>
    <n v="100"/>
    <n v="100"/>
    <s v="1 PG"/>
  </r>
  <r>
    <n v="1671"/>
    <s v="VIETNAM"/>
    <x v="0"/>
    <x v="2"/>
    <x v="9"/>
    <x v="25"/>
    <x v="4"/>
    <x v="1"/>
    <x v="1"/>
    <x v="163"/>
    <x v="0"/>
    <n v="1000"/>
    <n v="320"/>
    <m/>
    <n v="290"/>
    <n v="48"/>
    <n v="25"/>
    <n v="48"/>
    <n v="17.5"/>
    <n v="18"/>
    <n v="42.5"/>
    <n v="0.82876712328767121"/>
    <n v="0.24"/>
    <m/>
    <n v="0.35960591133004927"/>
    <n v="260"/>
    <n v="0.7"/>
    <n v="15.5"/>
    <n v="0"/>
    <n v="0"/>
    <n v="5"/>
    <n v="0"/>
    <n v="0"/>
    <n v="38.5"/>
    <n v="0"/>
    <n v="0"/>
    <n v="8"/>
    <n v="0"/>
    <n v="0"/>
    <m/>
    <m/>
    <m/>
    <n v="100"/>
    <n v="100"/>
    <s v="1 PG"/>
  </r>
  <r>
    <n v="1672"/>
    <s v="VIETNAM"/>
    <x v="0"/>
    <x v="2"/>
    <x v="9"/>
    <x v="25"/>
    <x v="4"/>
    <x v="1"/>
    <x v="4"/>
    <x v="165"/>
    <x v="0"/>
    <n v="1000"/>
    <n v="320"/>
    <m/>
    <n v="294"/>
    <n v="48"/>
    <n v="17"/>
    <n v="53"/>
    <n v="17.5"/>
    <n v="7.75"/>
    <n v="28.708333333333332"/>
    <n v="0.52083333333333326"/>
    <n v="0.24"/>
    <m/>
    <n v="0.34013605442176875"/>
    <n v="292"/>
    <n v="0.7"/>
    <n v="5.5"/>
    <n v="5"/>
    <n v="0"/>
    <n v="2"/>
    <n v="0"/>
    <n v="0"/>
    <n v="18.333333333333332"/>
    <n v="8"/>
    <n v="5"/>
    <n v="13"/>
    <n v="0"/>
    <n v="0"/>
    <m/>
    <m/>
    <m/>
    <n v="100"/>
    <n v="100"/>
    <s v="1 PG"/>
  </r>
  <r>
    <n v="1673"/>
    <s v="VIETNAM"/>
    <x v="0"/>
    <x v="2"/>
    <x v="9"/>
    <x v="25"/>
    <x v="4"/>
    <x v="1"/>
    <x v="2"/>
    <x v="247"/>
    <x v="0"/>
    <n v="1000"/>
    <n v="320"/>
    <m/>
    <n v="288"/>
    <n v="48"/>
    <n v="6"/>
    <n v="21"/>
    <n v="17.5"/>
    <n v="2"/>
    <n v="4.833333333333333"/>
    <n v="0.25308641975308643"/>
    <n v="0.24"/>
    <m/>
    <n v="0.13392857142857142"/>
    <n v="322"/>
    <n v="0.65"/>
    <n v="2"/>
    <m/>
    <m/>
    <m/>
    <m/>
    <m/>
    <n v="4.833333333333333"/>
    <m/>
    <m/>
    <m/>
    <m/>
    <m/>
    <m/>
    <m/>
    <m/>
    <n v="100"/>
    <n v="100"/>
    <s v="1 PG"/>
  </r>
  <r>
    <n v="1674"/>
    <s v="VIETNAM"/>
    <x v="0"/>
    <x v="2"/>
    <x v="9"/>
    <x v="25"/>
    <x v="4"/>
    <x v="1"/>
    <x v="24"/>
    <x v="248"/>
    <x v="0"/>
    <n v="1000"/>
    <n v="320"/>
    <m/>
    <n v="272"/>
    <n v="48"/>
    <n v="8"/>
    <n v="26"/>
    <n v="17.5"/>
    <n v="1.5"/>
    <n v="8.25"/>
    <n v="0.28676470588235292"/>
    <n v="0.24"/>
    <m/>
    <n v="0.1785714285714286"/>
    <n v="344"/>
    <n v="0.7"/>
    <n v="1"/>
    <n v="2"/>
    <m/>
    <m/>
    <m/>
    <m/>
    <n v="2.5"/>
    <n v="9"/>
    <m/>
    <n v="7"/>
    <m/>
    <m/>
    <m/>
    <m/>
    <m/>
    <n v="100"/>
    <n v="100"/>
    <s v="1 PG"/>
  </r>
  <r>
    <n v="1675"/>
    <s v="VIETNAM"/>
    <x v="0"/>
    <x v="2"/>
    <x v="9"/>
    <x v="25"/>
    <x v="4"/>
    <x v="1"/>
    <x v="23"/>
    <x v="249"/>
    <x v="0"/>
    <n v="1000"/>
    <n v="320"/>
    <m/>
    <n v="272"/>
    <n v="48"/>
    <n v="8"/>
    <n v="24"/>
    <n v="17.5"/>
    <n v="1.75"/>
    <n v="6.1666666666666661"/>
    <n v="0.24739583333333331"/>
    <n v="0.24"/>
    <m/>
    <n v="0.16806722689075632"/>
    <n v="381"/>
    <n v="0.7"/>
    <n v="1"/>
    <n v="3"/>
    <m/>
    <m/>
    <m/>
    <m/>
    <n v="2.1666666666666665"/>
    <n v="4"/>
    <m/>
    <n v="6"/>
    <m/>
    <m/>
    <m/>
    <m/>
    <m/>
    <n v="100"/>
    <n v="100"/>
    <s v="1 PG"/>
  </r>
  <r>
    <n v="1676"/>
    <s v="VIETNAM"/>
    <x v="0"/>
    <x v="2"/>
    <x v="9"/>
    <x v="25"/>
    <x v="5"/>
    <x v="0"/>
    <x v="0"/>
    <x v="44"/>
    <x v="1"/>
    <n v="1500"/>
    <n v="600"/>
    <m/>
    <n v="576"/>
    <n v="192"/>
    <n v="19"/>
    <n v="89"/>
    <n v="94.8"/>
    <n v="13.833333333333334"/>
    <n v="64.583333333333343"/>
    <n v="0.72608024691358031"/>
    <n v="0.4"/>
    <m/>
    <n v="0.26785714285714285"/>
    <n v="586"/>
    <n v="0.65"/>
    <n v="11.333333333333334"/>
    <n v="0"/>
    <n v="0"/>
    <n v="5"/>
    <n v="0"/>
    <n v="0"/>
    <n v="54.333333333333336"/>
    <n v="7"/>
    <n v="0"/>
    <n v="17"/>
    <n v="0"/>
    <n v="0"/>
    <m/>
    <m/>
    <m/>
    <n v="120"/>
    <n v="120"/>
    <s v="2 PGs"/>
  </r>
  <r>
    <n v="1677"/>
    <s v="VIETNAM"/>
    <x v="0"/>
    <x v="2"/>
    <x v="9"/>
    <x v="25"/>
    <x v="5"/>
    <x v="0"/>
    <x v="0"/>
    <x v="45"/>
    <x v="1"/>
    <n v="1500"/>
    <n v="600"/>
    <m/>
    <n v="570"/>
    <n v="192"/>
    <n v="23"/>
    <n v="74"/>
    <n v="94.8"/>
    <n v="12.125"/>
    <n v="24.291666666666668"/>
    <n v="0.37542955326460486"/>
    <n v="0.4"/>
    <m/>
    <n v="0.24310776942355888"/>
    <n v="541"/>
    <n v="0.7"/>
    <n v="0"/>
    <n v="2"/>
    <n v="7"/>
    <n v="18"/>
    <n v="0"/>
    <n v="0"/>
    <n v="4.666666666666667"/>
    <n v="8"/>
    <n v="15"/>
    <n v="24"/>
    <n v="0"/>
    <n v="0"/>
    <m/>
    <m/>
    <m/>
    <n v="120"/>
    <n v="120"/>
    <s v="2 PGs"/>
  </r>
  <r>
    <n v="1678"/>
    <s v="VIETNAM"/>
    <x v="0"/>
    <x v="2"/>
    <x v="9"/>
    <x v="25"/>
    <x v="1"/>
    <x v="0"/>
    <x v="0"/>
    <x v="7"/>
    <x v="1"/>
    <n v="4200"/>
    <n v="1260"/>
    <m/>
    <n v="1016"/>
    <n v="403.20000000000005"/>
    <n v="66"/>
    <n v="145"/>
    <n v="266.40000000000003"/>
    <n v="62.0833333333333"/>
    <n v="133"/>
    <n v="0.92456556082148489"/>
    <n v="0.4"/>
    <m/>
    <n v="0.29668166479190106"/>
    <n v="1898"/>
    <n v="0.7"/>
    <n v="59.3333333333333"/>
    <n v="3"/>
    <n v="0"/>
    <n v="4"/>
    <n v="0"/>
    <n v="0"/>
    <n v="124"/>
    <n v="4"/>
    <n v="0"/>
    <n v="16"/>
    <n v="0"/>
    <n v="0"/>
    <m/>
    <m/>
    <m/>
    <n v="150"/>
    <n v="150"/>
    <s v="2 PGs"/>
  </r>
  <r>
    <n v="1679"/>
    <s v="VIETNAM"/>
    <x v="0"/>
    <x v="2"/>
    <x v="9"/>
    <x v="25"/>
    <x v="6"/>
    <x v="0"/>
    <x v="0"/>
    <x v="46"/>
    <x v="1"/>
    <n v="1250"/>
    <n v="500"/>
    <m/>
    <n v="640"/>
    <n v="160"/>
    <n v="0"/>
    <n v="106"/>
    <n v="105.60000000000001"/>
    <n v="0"/>
    <n v="142.16666666666666"/>
    <n v="1.341194968553459"/>
    <n v="0.4"/>
    <m/>
    <n v="0.23660714285714285"/>
    <n v="720"/>
    <n v="0.75"/>
    <n v="0"/>
    <n v="0"/>
    <n v="0"/>
    <n v="0"/>
    <n v="0"/>
    <n v="0"/>
    <n v="141.16666666666666"/>
    <n v="4"/>
    <n v="0"/>
    <n v="0"/>
    <n v="0"/>
    <n v="0"/>
    <m/>
    <m/>
    <m/>
    <n v="100"/>
    <n v="100"/>
    <s v="2 PGs"/>
  </r>
  <r>
    <n v="1680"/>
    <s v="VIETNAM"/>
    <x v="0"/>
    <x v="2"/>
    <x v="9"/>
    <x v="25"/>
    <x v="6"/>
    <x v="0"/>
    <x v="0"/>
    <x v="47"/>
    <x v="1"/>
    <n v="1250"/>
    <n v="500"/>
    <m/>
    <n v="422"/>
    <n v="100"/>
    <n v="16"/>
    <n v="29"/>
    <n v="66"/>
    <n v="9.5"/>
    <n v="22.5"/>
    <n v="0.71111111111111114"/>
    <n v="0.4"/>
    <m/>
    <n v="0.15233581584292485"/>
    <n v="464"/>
    <n v="0.75"/>
    <n v="5.5"/>
    <n v="6"/>
    <n v="0"/>
    <n v="5"/>
    <n v="0"/>
    <n v="0"/>
    <n v="17"/>
    <n v="6"/>
    <n v="0"/>
    <n v="8"/>
    <n v="0"/>
    <n v="0"/>
    <m/>
    <m/>
    <m/>
    <n v="100"/>
    <n v="100"/>
    <s v="1 PG"/>
  </r>
  <r>
    <n v="1681"/>
    <s v="VIETNAM"/>
    <x v="0"/>
    <x v="2"/>
    <x v="9"/>
    <x v="25"/>
    <x v="6"/>
    <x v="0"/>
    <x v="4"/>
    <x v="50"/>
    <x v="1"/>
    <n v="1250"/>
    <n v="500"/>
    <m/>
    <n v="414"/>
    <n v="100"/>
    <n v="10"/>
    <n v="44"/>
    <n v="66"/>
    <n v="5"/>
    <n v="35.833333333333336"/>
    <n v="0.75617283950617287"/>
    <n v="0.4"/>
    <m/>
    <n v="0.18633540372670809"/>
    <n v="372"/>
    <n v="0.75"/>
    <n v="5"/>
    <n v="0"/>
    <n v="0"/>
    <n v="0"/>
    <n v="0"/>
    <n v="0"/>
    <n v="35.833333333333336"/>
    <n v="0"/>
    <n v="0"/>
    <n v="0"/>
    <n v="0"/>
    <n v="0"/>
    <m/>
    <m/>
    <m/>
    <n v="100"/>
    <n v="100"/>
    <s v="1 PG"/>
  </r>
  <r>
    <n v="1682"/>
    <s v="VIETNAM"/>
    <x v="0"/>
    <x v="2"/>
    <x v="9"/>
    <x v="25"/>
    <x v="7"/>
    <x v="0"/>
    <x v="0"/>
    <x v="51"/>
    <x v="0"/>
    <n v="1000"/>
    <n v="400"/>
    <m/>
    <n v="360"/>
    <n v="80"/>
    <n v="16"/>
    <n v="35"/>
    <n v="53"/>
    <n v="7.833333333333333"/>
    <n v="21.083333333333332"/>
    <n v="0.56699346405228757"/>
    <n v="0.4"/>
    <m/>
    <n v="0.20238095238095241"/>
    <n v="282"/>
    <n v="0.75"/>
    <n v="5.333333333333333"/>
    <n v="0"/>
    <n v="0"/>
    <n v="5"/>
    <n v="0"/>
    <n v="0"/>
    <n v="16.833333333333332"/>
    <n v="7"/>
    <n v="0"/>
    <n v="5"/>
    <n v="0"/>
    <n v="0"/>
    <m/>
    <m/>
    <m/>
    <n v="100"/>
    <n v="100"/>
    <s v="1 PG"/>
  </r>
  <r>
    <n v="1683"/>
    <s v="VIETNAM"/>
    <x v="0"/>
    <x v="2"/>
    <x v="9"/>
    <x v="25"/>
    <x v="7"/>
    <x v="0"/>
    <x v="0"/>
    <x v="52"/>
    <x v="0"/>
    <n v="1000"/>
    <n v="400"/>
    <m/>
    <n v="304"/>
    <n v="80"/>
    <n v="6"/>
    <n v="40"/>
    <n v="53"/>
    <n v="8.8333333333333321"/>
    <n v="32.5"/>
    <n v="0.89855072463768104"/>
    <n v="0.4"/>
    <m/>
    <n v="0.21616541353383462"/>
    <n v="342"/>
    <n v="0.65"/>
    <n v="5.333333333333333"/>
    <n v="0"/>
    <n v="0"/>
    <n v="7"/>
    <n v="0"/>
    <n v="0"/>
    <n v="32"/>
    <n v="0"/>
    <n v="0"/>
    <n v="1"/>
    <n v="0"/>
    <n v="0"/>
    <m/>
    <m/>
    <m/>
    <n v="100"/>
    <n v="100"/>
    <s v="1 PG"/>
  </r>
  <r>
    <n v="1684"/>
    <s v="VIETNAM"/>
    <x v="0"/>
    <x v="2"/>
    <x v="9"/>
    <x v="25"/>
    <x v="7"/>
    <x v="0"/>
    <x v="0"/>
    <x v="53"/>
    <x v="0"/>
    <n v="1000"/>
    <n v="400"/>
    <m/>
    <n v="320"/>
    <n v="80"/>
    <n v="23"/>
    <n v="28"/>
    <n v="53"/>
    <n v="8.0833333333333321"/>
    <n v="12.166666666666666"/>
    <n v="0.39705882352941174"/>
    <n v="0.4"/>
    <m/>
    <n v="0.22767857142857142"/>
    <n v="445"/>
    <n v="0.75"/>
    <n v="4.833333333333333"/>
    <n v="3"/>
    <n v="0"/>
    <n v="5"/>
    <n v="0"/>
    <n v="0"/>
    <n v="8.6666666666666661"/>
    <n v="2"/>
    <n v="0"/>
    <n v="6"/>
    <n v="0"/>
    <n v="0"/>
    <m/>
    <m/>
    <m/>
    <n v="100"/>
    <n v="100"/>
    <s v="1 PG"/>
  </r>
  <r>
    <n v="1685"/>
    <s v="VIETNAM"/>
    <x v="0"/>
    <x v="2"/>
    <x v="9"/>
    <x v="25"/>
    <x v="7"/>
    <x v="0"/>
    <x v="0"/>
    <x v="54"/>
    <x v="0"/>
    <n v="1000"/>
    <n v="400"/>
    <m/>
    <n v="416"/>
    <n v="128"/>
    <n v="23"/>
    <n v="64"/>
    <n v="84.800000000000011"/>
    <n v="14.166666666666666"/>
    <n v="41.833333333333336"/>
    <n v="0.64367816091954022"/>
    <n v="0.4"/>
    <m/>
    <n v="0.29876373626373626"/>
    <n v="584"/>
    <n v="0.75"/>
    <n v="12.666666666666666"/>
    <n v="0"/>
    <n v="0"/>
    <n v="3"/>
    <n v="0"/>
    <n v="0"/>
    <n v="40.333333333333336"/>
    <n v="0"/>
    <n v="0"/>
    <n v="3"/>
    <n v="0"/>
    <n v="0"/>
    <m/>
    <m/>
    <m/>
    <n v="100"/>
    <n v="100"/>
    <s v="2 PGs"/>
  </r>
  <r>
    <n v="1686"/>
    <s v="VIETNAM"/>
    <x v="0"/>
    <x v="2"/>
    <x v="9"/>
    <x v="25"/>
    <x v="7"/>
    <x v="0"/>
    <x v="0"/>
    <x v="55"/>
    <x v="0"/>
    <n v="1000"/>
    <n v="400"/>
    <m/>
    <n v="400"/>
    <n v="80"/>
    <n v="14"/>
    <n v="44"/>
    <n v="53"/>
    <n v="10.666666666666666"/>
    <n v="33.166666666666671"/>
    <n v="0.75574712643678166"/>
    <n v="0.4"/>
    <m/>
    <n v="0.20714285714285716"/>
    <n v="618"/>
    <n v="0.65"/>
    <n v="8.6666666666666661"/>
    <n v="0"/>
    <n v="0"/>
    <n v="4"/>
    <n v="0"/>
    <n v="0"/>
    <n v="25.666666666666668"/>
    <n v="10"/>
    <n v="0"/>
    <n v="10"/>
    <n v="0"/>
    <n v="0"/>
    <m/>
    <m/>
    <m/>
    <n v="100"/>
    <n v="100"/>
    <s v="1 PG"/>
  </r>
  <r>
    <n v="1687"/>
    <s v="VIETNAM"/>
    <x v="0"/>
    <x v="2"/>
    <x v="9"/>
    <x v="25"/>
    <x v="7"/>
    <x v="0"/>
    <x v="0"/>
    <x v="57"/>
    <x v="0"/>
    <n v="1000"/>
    <n v="400"/>
    <m/>
    <n v="312"/>
    <n v="80"/>
    <n v="10"/>
    <n v="44"/>
    <n v="53"/>
    <n v="4.333333333333333"/>
    <n v="30.5"/>
    <n v="0.64506172839506182"/>
    <n v="0.4"/>
    <m/>
    <n v="0.24725274725274729"/>
    <n v="339"/>
    <n v="0.75"/>
    <n v="4.333333333333333"/>
    <n v="0"/>
    <n v="0"/>
    <n v="0"/>
    <n v="0"/>
    <n v="0"/>
    <n v="30.5"/>
    <n v="0"/>
    <n v="0"/>
    <n v="0"/>
    <n v="0"/>
    <n v="0"/>
    <m/>
    <m/>
    <m/>
    <n v="100"/>
    <n v="100"/>
    <s v="1 PG"/>
  </r>
  <r>
    <n v="1688"/>
    <s v="VIETNAM"/>
    <x v="0"/>
    <x v="2"/>
    <x v="9"/>
    <x v="25"/>
    <x v="7"/>
    <x v="0"/>
    <x v="0"/>
    <x v="250"/>
    <x v="0"/>
    <n v="1000"/>
    <n v="400"/>
    <m/>
    <n v="298"/>
    <n v="80"/>
    <n v="6"/>
    <n v="12"/>
    <n v="53"/>
    <n v="3.3333333333333335"/>
    <n v="6.833333333333333"/>
    <n v="0.56481481481481477"/>
    <n v="0.4"/>
    <m/>
    <n v="8.6289549376797697E-2"/>
    <n v="325"/>
    <n v="0.75"/>
    <n v="2.3333333333333335"/>
    <n v="0"/>
    <n v="0"/>
    <n v="2"/>
    <n v="0"/>
    <n v="0"/>
    <n v="6.333333333333333"/>
    <n v="0"/>
    <n v="0"/>
    <n v="1"/>
    <n v="0"/>
    <n v="0"/>
    <m/>
    <m/>
    <m/>
    <n v="100"/>
    <n v="100"/>
    <s v="1 PG"/>
  </r>
  <r>
    <n v="1689"/>
    <s v="VIETNAM"/>
    <x v="0"/>
    <x v="2"/>
    <x v="9"/>
    <x v="25"/>
    <x v="7"/>
    <x v="0"/>
    <x v="0"/>
    <x v="251"/>
    <x v="0"/>
    <n v="1000"/>
    <n v="400"/>
    <m/>
    <n v="356"/>
    <n v="80"/>
    <n v="6"/>
    <n v="23"/>
    <n v="53"/>
    <n v="2"/>
    <n v="28.833333333333332"/>
    <n v="1.0632183908045976"/>
    <n v="0.4"/>
    <m/>
    <n v="0.11637239165329054"/>
    <n v="376"/>
    <n v="0.65"/>
    <n v="2"/>
    <n v="0"/>
    <n v="0"/>
    <n v="0"/>
    <n v="0"/>
    <n v="0"/>
    <n v="23.833333333333332"/>
    <n v="0"/>
    <n v="0"/>
    <n v="10"/>
    <n v="0"/>
    <n v="0"/>
    <m/>
    <m/>
    <m/>
    <n v="100"/>
    <n v="100"/>
    <s v="1 PG"/>
  </r>
  <r>
    <n v="1690"/>
    <s v="VIETNAM"/>
    <x v="0"/>
    <x v="2"/>
    <x v="9"/>
    <x v="25"/>
    <x v="7"/>
    <x v="0"/>
    <x v="0"/>
    <x v="252"/>
    <x v="0"/>
    <n v="1000"/>
    <n v="400"/>
    <m/>
    <n v="306"/>
    <n v="80"/>
    <n v="1"/>
    <n v="16"/>
    <n v="53"/>
    <n v="1.1666666666666667"/>
    <n v="13.75"/>
    <n v="0.87745098039215685"/>
    <n v="0.4"/>
    <m/>
    <n v="7.9365079365079375E-2"/>
    <n v="304"/>
    <n v="0.65"/>
    <n v="1.1666666666666667"/>
    <n v="0"/>
    <n v="0"/>
    <n v="0"/>
    <n v="0"/>
    <n v="0"/>
    <n v="13.5"/>
    <n v="1"/>
    <n v="0"/>
    <n v="0"/>
    <n v="0"/>
    <n v="0"/>
    <m/>
    <m/>
    <m/>
    <n v="100"/>
    <n v="100"/>
    <s v="1 PG"/>
  </r>
  <r>
    <n v="1691"/>
    <s v="VIETNAM"/>
    <x v="0"/>
    <x v="2"/>
    <x v="9"/>
    <x v="25"/>
    <x v="7"/>
    <x v="0"/>
    <x v="0"/>
    <x v="58"/>
    <x v="0"/>
    <n v="1000"/>
    <n v="400"/>
    <m/>
    <n v="388"/>
    <n v="128"/>
    <n v="9"/>
    <n v="36"/>
    <n v="84.800000000000011"/>
    <n v="5.666666666666667"/>
    <n v="26"/>
    <n v="0.70370370370370372"/>
    <n v="0.4"/>
    <m/>
    <n v="0.16568483063328426"/>
    <n v="362"/>
    <n v="0.65"/>
    <n v="5.666666666666667"/>
    <n v="0"/>
    <n v="0"/>
    <n v="0"/>
    <n v="0"/>
    <n v="0"/>
    <n v="25.5"/>
    <n v="2"/>
    <n v="0"/>
    <n v="0"/>
    <n v="0"/>
    <n v="0"/>
    <m/>
    <m/>
    <m/>
    <n v="100"/>
    <n v="100"/>
    <s v="1 PG"/>
  </r>
  <r>
    <n v="1692"/>
    <s v="VIETNAM"/>
    <x v="0"/>
    <x v="2"/>
    <x v="9"/>
    <x v="25"/>
    <x v="7"/>
    <x v="1"/>
    <x v="4"/>
    <x v="219"/>
    <x v="0"/>
    <n v="1000"/>
    <n v="400"/>
    <m/>
    <n v="292"/>
    <n v="80"/>
    <n v="0"/>
    <n v="36"/>
    <n v="53"/>
    <n v="0"/>
    <n v="34"/>
    <n v="0.94444444444444442"/>
    <n v="0.4"/>
    <m/>
    <n v="0.17612524461839532"/>
    <n v="225"/>
    <n v="0.65"/>
    <n v="0"/>
    <n v="0"/>
    <n v="0"/>
    <n v="0"/>
    <n v="0"/>
    <n v="0"/>
    <n v="33.5"/>
    <n v="0"/>
    <n v="0"/>
    <n v="1"/>
    <n v="0"/>
    <n v="0"/>
    <m/>
    <m/>
    <m/>
    <n v="100"/>
    <n v="100"/>
    <s v="1 PG"/>
  </r>
  <r>
    <n v="1693"/>
    <s v="VIETNAM"/>
    <x v="0"/>
    <x v="2"/>
    <x v="9"/>
    <x v="25"/>
    <x v="7"/>
    <x v="0"/>
    <x v="1"/>
    <x v="59"/>
    <x v="0"/>
    <n v="1000"/>
    <n v="400"/>
    <m/>
    <n v="324"/>
    <n v="80"/>
    <n v="0"/>
    <n v="22"/>
    <n v="53"/>
    <n v="0"/>
    <n v="11.333333333333334"/>
    <n v="0.51515151515151514"/>
    <n v="0.4"/>
    <m/>
    <n v="9.7001763668430344E-2"/>
    <n v="294"/>
    <n v="0.8"/>
    <n v="0"/>
    <n v="0"/>
    <n v="0"/>
    <n v="0"/>
    <n v="0"/>
    <n v="0"/>
    <n v="11.333333333333334"/>
    <n v="0"/>
    <n v="0"/>
    <n v="0"/>
    <n v="0"/>
    <n v="0"/>
    <m/>
    <m/>
    <m/>
    <n v="100"/>
    <n v="100"/>
    <s v="1 PG"/>
  </r>
  <r>
    <n v="1694"/>
    <s v="VIETNAM"/>
    <x v="0"/>
    <x v="2"/>
    <x v="9"/>
    <x v="25"/>
    <x v="7"/>
    <x v="0"/>
    <x v="4"/>
    <x v="60"/>
    <x v="0"/>
    <n v="1000"/>
    <n v="400"/>
    <m/>
    <n v="324"/>
    <n v="80"/>
    <n v="0"/>
    <n v="42"/>
    <n v="53"/>
    <n v="0"/>
    <n v="30.083333333333332"/>
    <n v="0.71626984126984128"/>
    <n v="0.4"/>
    <m/>
    <n v="0.1851851851851852"/>
    <n v="293"/>
    <n v="0.8"/>
    <n v="0"/>
    <n v="0"/>
    <n v="0"/>
    <n v="0"/>
    <n v="0"/>
    <n v="0"/>
    <n v="28.333333333333332"/>
    <n v="3"/>
    <n v="0"/>
    <n v="2"/>
    <n v="0"/>
    <n v="0"/>
    <m/>
    <m/>
    <m/>
    <n v="100"/>
    <n v="100"/>
    <s v="1 PG"/>
  </r>
  <r>
    <n v="1695"/>
    <s v="VIETNAM"/>
    <x v="0"/>
    <x v="2"/>
    <x v="9"/>
    <x v="25"/>
    <x v="7"/>
    <x v="1"/>
    <x v="0"/>
    <x v="253"/>
    <x v="0"/>
    <n v="1000"/>
    <n v="400"/>
    <m/>
    <n v="280"/>
    <n v="48"/>
    <n v="0"/>
    <n v="8"/>
    <n v="17.5"/>
    <n v="0"/>
    <n v="7.916666666666667"/>
    <n v="0.98958333333333337"/>
    <n v="0.24"/>
    <m/>
    <n v="4.0816326530612242E-2"/>
    <n v="215"/>
    <n v="0.65"/>
    <n v="0"/>
    <n v="0"/>
    <n v="0"/>
    <n v="0"/>
    <n v="0"/>
    <n v="0"/>
    <n v="7.666666666666667"/>
    <n v="1"/>
    <n v="0"/>
    <n v="0"/>
    <n v="0"/>
    <n v="0"/>
    <m/>
    <m/>
    <m/>
    <n v="100"/>
    <n v="100"/>
    <s v="1 PG"/>
  </r>
  <r>
    <n v="1696"/>
    <s v="VIETNAM"/>
    <x v="0"/>
    <x v="2"/>
    <x v="9"/>
    <x v="25"/>
    <x v="7"/>
    <x v="1"/>
    <x v="0"/>
    <x v="254"/>
    <x v="0"/>
    <n v="1000"/>
    <n v="400"/>
    <m/>
    <n v="224"/>
    <n v="48"/>
    <n v="2"/>
    <n v="13"/>
    <n v="17.5"/>
    <n v="0"/>
    <n v="8.3333333333333339"/>
    <n v="0.55555555555555558"/>
    <n v="0.24"/>
    <m/>
    <n v="9.5663265306122458E-2"/>
    <n v="301"/>
    <n v="0.65"/>
    <n v="0"/>
    <n v="0"/>
    <n v="0"/>
    <n v="0"/>
    <n v="0"/>
    <n v="0"/>
    <n v="8.3333333333333339"/>
    <n v="0"/>
    <n v="0"/>
    <n v="0"/>
    <n v="0"/>
    <n v="0"/>
    <m/>
    <m/>
    <m/>
    <n v="100"/>
    <n v="100"/>
    <s v="1 PG"/>
  </r>
  <r>
    <n v="1697"/>
    <s v="VIETNAM"/>
    <x v="0"/>
    <x v="2"/>
    <x v="9"/>
    <x v="25"/>
    <x v="7"/>
    <x v="1"/>
    <x v="0"/>
    <x v="255"/>
    <x v="0"/>
    <n v="1000"/>
    <n v="400"/>
    <m/>
    <n v="220"/>
    <n v="48"/>
    <n v="1"/>
    <n v="14"/>
    <n v="17.5"/>
    <n v="0.5"/>
    <n v="9.8333333333333339"/>
    <n v="0.68888888888888888"/>
    <n v="0.24"/>
    <m/>
    <n v="9.7402597402597407E-2"/>
    <n v="235"/>
    <n v="0.65"/>
    <n v="0.5"/>
    <n v="0"/>
    <n v="0"/>
    <n v="0"/>
    <n v="0"/>
    <n v="0"/>
    <n v="9.8333333333333339"/>
    <n v="0"/>
    <n v="0"/>
    <n v="0"/>
    <n v="0"/>
    <n v="0"/>
    <m/>
    <m/>
    <m/>
    <n v="100"/>
    <n v="100"/>
    <s v="1 PG"/>
  </r>
  <r>
    <n v="1698"/>
    <s v="VIETNAM"/>
    <x v="0"/>
    <x v="2"/>
    <x v="9"/>
    <x v="25"/>
    <x v="7"/>
    <x v="1"/>
    <x v="0"/>
    <x v="256"/>
    <x v="0"/>
    <n v="1000"/>
    <n v="400"/>
    <m/>
    <n v="352"/>
    <n v="48"/>
    <n v="0"/>
    <n v="5"/>
    <n v="17.5"/>
    <n v="0"/>
    <n v="3.6666666666666665"/>
    <n v="0.73333333333333328"/>
    <n v="0.24"/>
    <m/>
    <n v="2.0292207792207795E-2"/>
    <n v="286"/>
    <n v="0.65"/>
    <n v="0"/>
    <n v="0"/>
    <n v="0"/>
    <n v="0"/>
    <n v="0"/>
    <n v="0"/>
    <n v="3.1666666666666665"/>
    <n v="2"/>
    <n v="0"/>
    <n v="0"/>
    <n v="0"/>
    <n v="0"/>
    <m/>
    <m/>
    <m/>
    <n v="80"/>
    <n v="80"/>
    <s v="1 PG"/>
  </r>
  <r>
    <n v="1699"/>
    <s v="VIETNAM"/>
    <x v="0"/>
    <x v="2"/>
    <x v="9"/>
    <x v="25"/>
    <x v="7"/>
    <x v="1"/>
    <x v="0"/>
    <x v="257"/>
    <x v="0"/>
    <n v="1000"/>
    <n v="400"/>
    <m/>
    <n v="256"/>
    <n v="48"/>
    <n v="0"/>
    <n v="5"/>
    <n v="17.5"/>
    <n v="0"/>
    <n v="5"/>
    <n v="1"/>
    <n v="0.24"/>
    <m/>
    <n v="2.7901785714285716E-2"/>
    <n v="218"/>
    <n v="0.65"/>
    <n v="0"/>
    <n v="0"/>
    <n v="0"/>
    <n v="0"/>
    <n v="0"/>
    <n v="0"/>
    <n v="5"/>
    <n v="0"/>
    <n v="0"/>
    <n v="0"/>
    <n v="0"/>
    <n v="0"/>
    <m/>
    <m/>
    <m/>
    <n v="80"/>
    <n v="80"/>
    <s v="1 PG"/>
  </r>
  <r>
    <n v="1700"/>
    <s v="VIETNAM"/>
    <x v="0"/>
    <x v="2"/>
    <x v="9"/>
    <x v="25"/>
    <x v="7"/>
    <x v="1"/>
    <x v="0"/>
    <x v="258"/>
    <x v="0"/>
    <n v="1000"/>
    <n v="400"/>
    <m/>
    <n v="272"/>
    <n v="48"/>
    <n v="5"/>
    <n v="12"/>
    <n v="17.5"/>
    <n v="2.8333333333333335"/>
    <n v="5"/>
    <n v="0.46078431372549022"/>
    <n v="0.24"/>
    <m/>
    <n v="8.9285714285714302E-2"/>
    <n v="282"/>
    <n v="0.65"/>
    <n v="2.8333333333333335"/>
    <n v="0"/>
    <n v="0"/>
    <n v="0"/>
    <n v="0"/>
    <n v="0"/>
    <n v="5"/>
    <n v="0"/>
    <n v="0"/>
    <n v="0"/>
    <n v="0"/>
    <n v="0"/>
    <m/>
    <m/>
    <m/>
    <n v="80"/>
    <n v="80"/>
    <s v="1 PG"/>
  </r>
  <r>
    <n v="1701"/>
    <s v="VIETNAM"/>
    <x v="0"/>
    <x v="2"/>
    <x v="9"/>
    <x v="25"/>
    <x v="7"/>
    <x v="1"/>
    <x v="1"/>
    <x v="259"/>
    <x v="0"/>
    <n v="1000"/>
    <n v="400"/>
    <m/>
    <n v="276"/>
    <n v="48"/>
    <n v="9"/>
    <n v="13"/>
    <n v="17.5"/>
    <n v="6.666666666666667"/>
    <n v="7.333333333333333"/>
    <n v="0.63636363636363635"/>
    <n v="0.24"/>
    <m/>
    <n v="0.11387163561076605"/>
    <n v="201"/>
    <n v="0.65"/>
    <n v="6.666666666666667"/>
    <n v="0"/>
    <n v="0"/>
    <n v="0"/>
    <n v="0"/>
    <n v="0"/>
    <n v="7.333333333333333"/>
    <n v="0"/>
    <n v="0"/>
    <n v="0"/>
    <n v="0"/>
    <n v="0"/>
    <m/>
    <m/>
    <m/>
    <n v="50"/>
    <n v="50"/>
    <s v="1 PG"/>
  </r>
  <r>
    <n v="1702"/>
    <s v="VIETNAM"/>
    <x v="0"/>
    <x v="2"/>
    <x v="9"/>
    <x v="25"/>
    <x v="10"/>
    <x v="1"/>
    <x v="0"/>
    <x v="181"/>
    <x v="2"/>
    <n v="288"/>
    <n v="162"/>
    <m/>
    <n v="166"/>
    <n v="19"/>
    <n v="10"/>
    <n v="18"/>
    <n v="12.5"/>
    <n v="5.5"/>
    <n v="9.8333333333333339"/>
    <n v="0.54761904761904767"/>
    <n v="0.24"/>
    <m/>
    <n v="0.24096385542168677"/>
    <n v="267"/>
    <n v="0.7"/>
    <n v="5.5"/>
    <n v="0"/>
    <n v="0"/>
    <n v="0"/>
    <n v="0"/>
    <n v="0"/>
    <n v="9.8333333333333339"/>
    <n v="0"/>
    <n v="0"/>
    <n v="0"/>
    <n v="0"/>
    <n v="0"/>
    <m/>
    <m/>
    <m/>
    <n v="50"/>
    <n v="50"/>
    <s v="1 PG"/>
  </r>
  <r>
    <n v="1703"/>
    <s v="VIETNAM"/>
    <x v="0"/>
    <x v="2"/>
    <x v="9"/>
    <x v="25"/>
    <x v="10"/>
    <x v="1"/>
    <x v="0"/>
    <x v="260"/>
    <x v="2"/>
    <n v="288"/>
    <n v="162"/>
    <m/>
    <n v="176"/>
    <n v="19"/>
    <n v="5"/>
    <n v="16"/>
    <n v="12.5"/>
    <n v="1.5"/>
    <n v="6.833333333333333"/>
    <n v="0.39682539682539675"/>
    <n v="0.24"/>
    <m/>
    <n v="0.17045454545454547"/>
    <n v="486"/>
    <n v="0.75"/>
    <n v="1.5"/>
    <n v="0"/>
    <n v="0"/>
    <n v="0"/>
    <n v="0"/>
    <n v="0"/>
    <n v="6.833333333333333"/>
    <n v="0"/>
    <n v="0"/>
    <n v="0"/>
    <n v="0"/>
    <n v="0"/>
    <m/>
    <m/>
    <m/>
    <n v="50"/>
    <n v="50"/>
    <s v="1 PG"/>
  </r>
  <r>
    <n v="1704"/>
    <s v="VIETNAM"/>
    <x v="1"/>
    <x v="2"/>
    <x v="9"/>
    <x v="25"/>
    <x v="0"/>
    <x v="0"/>
    <x v="5"/>
    <x v="61"/>
    <x v="0"/>
    <n v="1200"/>
    <n v="480"/>
    <m/>
    <n v="470"/>
    <n v="153.60000000000002"/>
    <n v="29"/>
    <n v="64"/>
    <n v="101.60000000000001"/>
    <n v="18.583333333333336"/>
    <n v="36.25"/>
    <n v="0.58960573476702516"/>
    <n v="0.4"/>
    <m/>
    <n v="0.28267477203647418"/>
    <n v="862"/>
    <n v="0.7"/>
    <n v="12.833333333333334"/>
    <n v="7"/>
    <m/>
    <n v="8"/>
    <m/>
    <m/>
    <n v="26.5"/>
    <n v="11"/>
    <m/>
    <n v="14"/>
    <m/>
    <m/>
    <m/>
    <m/>
    <m/>
    <n v="100"/>
    <n v="100"/>
    <s v="2 PGs"/>
  </r>
  <r>
    <n v="1705"/>
    <s v="VIETNAM"/>
    <x v="1"/>
    <x v="2"/>
    <x v="9"/>
    <x v="25"/>
    <x v="0"/>
    <x v="0"/>
    <x v="7"/>
    <x v="62"/>
    <x v="0"/>
    <n v="1200"/>
    <n v="480"/>
    <m/>
    <n v="420"/>
    <n v="96"/>
    <m/>
    <n v="30"/>
    <n v="63.5"/>
    <n v="0"/>
    <n v="20.333333333333332"/>
    <n v="0.6777777777777777"/>
    <n v="0.4"/>
    <m/>
    <n v="0.10204081632653061"/>
    <n v="497"/>
    <n v="0.65"/>
    <m/>
    <m/>
    <m/>
    <m/>
    <m/>
    <m/>
    <n v="20.333333333333332"/>
    <m/>
    <m/>
    <m/>
    <m/>
    <m/>
    <m/>
    <m/>
    <m/>
    <n v="100"/>
    <n v="100"/>
    <s v="1 PG"/>
  </r>
  <r>
    <n v="1706"/>
    <s v="VIETNAM"/>
    <x v="1"/>
    <x v="2"/>
    <x v="9"/>
    <x v="25"/>
    <x v="0"/>
    <x v="1"/>
    <x v="8"/>
    <x v="114"/>
    <x v="0"/>
    <n v="1200"/>
    <n v="480"/>
    <m/>
    <n v="480"/>
    <n v="57.5"/>
    <m/>
    <n v="51"/>
    <n v="21"/>
    <n v="0"/>
    <n v="59.916666666666664"/>
    <n v="1.1748366013071896"/>
    <n v="0.24"/>
    <m/>
    <n v="0.15178571428571427"/>
    <n v="526"/>
    <n v="0.65"/>
    <m/>
    <m/>
    <m/>
    <m/>
    <m/>
    <m/>
    <n v="53.666666666666664"/>
    <n v="3"/>
    <m/>
    <n v="11"/>
    <m/>
    <m/>
    <m/>
    <m/>
    <m/>
    <n v="100"/>
    <n v="100"/>
    <s v="1 PG"/>
  </r>
  <r>
    <n v="1707"/>
    <s v="VIETNAM"/>
    <x v="1"/>
    <x v="2"/>
    <x v="9"/>
    <x v="25"/>
    <x v="0"/>
    <x v="1"/>
    <x v="18"/>
    <x v="115"/>
    <x v="0"/>
    <n v="1200"/>
    <n v="480"/>
    <m/>
    <n v="410"/>
    <n v="57.5"/>
    <n v="15"/>
    <n v="22"/>
    <n v="21"/>
    <n v="4.75"/>
    <n v="8.8333333333333321"/>
    <n v="0.36711711711711709"/>
    <n v="0.24"/>
    <m/>
    <n v="0.1289198606271777"/>
    <n v="433"/>
    <n v="0.65"/>
    <n v="3.5"/>
    <n v="3"/>
    <m/>
    <n v="1"/>
    <m/>
    <m/>
    <n v="7.333333333333333"/>
    <n v="4"/>
    <m/>
    <n v="1"/>
    <m/>
    <m/>
    <m/>
    <m/>
    <m/>
    <n v="100"/>
    <n v="100"/>
    <s v="1 PG"/>
  </r>
  <r>
    <n v="1708"/>
    <s v="VIETNAM"/>
    <x v="1"/>
    <x v="2"/>
    <x v="9"/>
    <x v="25"/>
    <x v="0"/>
    <x v="1"/>
    <x v="29"/>
    <x v="199"/>
    <x v="0"/>
    <n v="1200"/>
    <n v="480"/>
    <m/>
    <n v="384"/>
    <n v="57.5"/>
    <n v="20"/>
    <n v="26"/>
    <n v="21"/>
    <n v="12.5"/>
    <n v="16.166666666666664"/>
    <n v="0.62318840579710144"/>
    <n v="0.24"/>
    <m/>
    <n v="0.17113095238095241"/>
    <n v="444"/>
    <n v="0.65"/>
    <n v="9.5"/>
    <n v="6"/>
    <m/>
    <n v="3"/>
    <m/>
    <m/>
    <n v="12.666666666666666"/>
    <n v="6"/>
    <m/>
    <n v="4"/>
    <m/>
    <m/>
    <m/>
    <m/>
    <m/>
    <n v="100"/>
    <n v="100"/>
    <s v="1 PG"/>
  </r>
  <r>
    <n v="1709"/>
    <s v="VIETNAM"/>
    <x v="1"/>
    <x v="2"/>
    <x v="9"/>
    <x v="25"/>
    <x v="0"/>
    <x v="1"/>
    <x v="25"/>
    <x v="261"/>
    <x v="0"/>
    <n v="1200"/>
    <n v="480"/>
    <m/>
    <n v="480"/>
    <n v="57.5"/>
    <n v="5"/>
    <n v="66"/>
    <n v="21"/>
    <n v="1.25"/>
    <n v="48.166666666666664"/>
    <n v="0.6960093896713615"/>
    <n v="0.24"/>
    <m/>
    <n v="0.21130952380952381"/>
    <n v="909"/>
    <n v="0.65"/>
    <m/>
    <n v="5"/>
    <m/>
    <m/>
    <m/>
    <m/>
    <n v="45.166666666666664"/>
    <n v="12"/>
    <m/>
    <m/>
    <m/>
    <m/>
    <m/>
    <m/>
    <m/>
    <n v="100"/>
    <n v="100"/>
    <s v="1 PG"/>
  </r>
  <r>
    <n v="1710"/>
    <s v="VIETNAM"/>
    <x v="1"/>
    <x v="2"/>
    <x v="9"/>
    <x v="25"/>
    <x v="0"/>
    <x v="1"/>
    <x v="19"/>
    <x v="116"/>
    <x v="0"/>
    <n v="1200"/>
    <n v="480"/>
    <m/>
    <n v="480"/>
    <n v="57.5"/>
    <n v="25"/>
    <n v="32"/>
    <n v="21"/>
    <n v="8.2083333333333339"/>
    <n v="15.458333333333334"/>
    <n v="0.41520467836257313"/>
    <n v="0.24"/>
    <m/>
    <n v="0.16964285714285715"/>
    <n v="520"/>
    <n v="0.65"/>
    <n v="2.8333333333333335"/>
    <n v="9"/>
    <n v="3"/>
    <n v="4"/>
    <m/>
    <m/>
    <n v="9.3333333333333339"/>
    <n v="5"/>
    <n v="1"/>
    <n v="9"/>
    <m/>
    <m/>
    <m/>
    <m/>
    <m/>
    <n v="100"/>
    <n v="100"/>
    <s v="1 PG"/>
  </r>
  <r>
    <n v="1711"/>
    <s v="VIETNAM"/>
    <x v="1"/>
    <x v="2"/>
    <x v="9"/>
    <x v="25"/>
    <x v="4"/>
    <x v="1"/>
    <x v="31"/>
    <x v="262"/>
    <x v="0"/>
    <n v="1000"/>
    <n v="320"/>
    <m/>
    <n v="320"/>
    <n v="48"/>
    <n v="18"/>
    <n v="45"/>
    <n v="17.5"/>
    <n v="7.458333333333333"/>
    <n v="20.5"/>
    <n v="0.44378306878306878"/>
    <n v="0.24"/>
    <m/>
    <n v="0.28125"/>
    <n v="405"/>
    <n v="0.7"/>
    <n v="4.833333333333333"/>
    <n v="5"/>
    <n v="1"/>
    <n v="2"/>
    <m/>
    <m/>
    <n v="16"/>
    <n v="7"/>
    <n v="2"/>
    <n v="4"/>
    <m/>
    <m/>
    <m/>
    <m/>
    <m/>
    <n v="100"/>
    <n v="100"/>
    <s v="1 PG"/>
  </r>
  <r>
    <n v="1712"/>
    <s v="VIETNAM"/>
    <x v="2"/>
    <x v="2"/>
    <x v="9"/>
    <x v="25"/>
    <x v="3"/>
    <x v="0"/>
    <x v="6"/>
    <x v="24"/>
    <x v="1"/>
    <n v="2700"/>
    <n v="810"/>
    <m/>
    <n v="1080"/>
    <n v="259.2"/>
    <n v="92"/>
    <n v="185"/>
    <n v="170.4"/>
    <n v="92.107142857142861"/>
    <n v="165.64285714285714"/>
    <n v="0.93050541516245489"/>
    <n v="0.4"/>
    <m/>
    <n v="0.24470899470899471"/>
    <n v="1100"/>
    <n v="0.7"/>
    <n v="85.857142857142861"/>
    <n v="5"/>
    <m/>
    <n v="10"/>
    <m/>
    <m/>
    <n v="152.14285714285714"/>
    <n v="12"/>
    <n v="4"/>
    <n v="18"/>
    <m/>
    <m/>
    <m/>
    <m/>
    <m/>
    <n v="250"/>
    <n v="250"/>
    <s v="2 PGs"/>
  </r>
  <r>
    <n v="1713"/>
    <s v="VIETNAM"/>
    <x v="2"/>
    <x v="2"/>
    <x v="9"/>
    <x v="25"/>
    <x v="0"/>
    <x v="0"/>
    <x v="6"/>
    <x v="25"/>
    <x v="0"/>
    <n v="1200"/>
    <n v="480"/>
    <m/>
    <n v="880"/>
    <n v="153.60000000000002"/>
    <n v="18"/>
    <n v="198"/>
    <n v="100.80000000000001"/>
    <n v="13.928571428571429"/>
    <n v="157.67857142857142"/>
    <n v="0.79447751322751314"/>
    <n v="0.4"/>
    <m/>
    <n v="0.32142857142857145"/>
    <n v="860"/>
    <n v="0.7"/>
    <n v="12.428571428571429"/>
    <m/>
    <m/>
    <n v="3"/>
    <m/>
    <m/>
    <n v="154.42857142857142"/>
    <n v="13"/>
    <m/>
    <m/>
    <m/>
    <m/>
    <m/>
    <m/>
    <m/>
    <n v="250"/>
    <n v="250"/>
    <s v="2 PGs"/>
  </r>
  <r>
    <n v="1714"/>
    <s v="VIETNAM"/>
    <x v="2"/>
    <x v="2"/>
    <x v="9"/>
    <x v="25"/>
    <x v="0"/>
    <x v="0"/>
    <x v="6"/>
    <x v="26"/>
    <x v="0"/>
    <n v="1200"/>
    <n v="480"/>
    <m/>
    <n v="652"/>
    <n v="153.60000000000002"/>
    <n v="2"/>
    <n v="73"/>
    <n v="100.80000000000001"/>
    <n v="5.2857142857142856"/>
    <n v="82.035714285714292"/>
    <n v="1.1642857142857144"/>
    <n v="0.4"/>
    <m/>
    <n v="0.15994741454864156"/>
    <n v="660"/>
    <n v="0.65"/>
    <n v="5.2857142857142856"/>
    <m/>
    <m/>
    <m/>
    <m/>
    <m/>
    <n v="81.285714285714292"/>
    <n v="3"/>
    <m/>
    <m/>
    <m/>
    <m/>
    <m/>
    <m/>
    <m/>
    <n v="150"/>
    <n v="150"/>
    <s v="2 PGs"/>
  </r>
  <r>
    <n v="1715"/>
    <s v="VIETNAM"/>
    <x v="2"/>
    <x v="2"/>
    <x v="9"/>
    <x v="25"/>
    <x v="0"/>
    <x v="0"/>
    <x v="6"/>
    <x v="67"/>
    <x v="0"/>
    <n v="1200"/>
    <n v="480"/>
    <m/>
    <n v="400"/>
    <n v="153.60000000000002"/>
    <n v="12"/>
    <n v="76"/>
    <n v="100.80000000000001"/>
    <n v="7.4285714285714288"/>
    <n v="59.857142857142854"/>
    <n v="0.76461038961038952"/>
    <n v="0.4"/>
    <m/>
    <n v="0.27142857142857141"/>
    <n v="461"/>
    <n v="0.65"/>
    <n v="6.4285714285714288"/>
    <n v="2"/>
    <m/>
    <n v="1"/>
    <m/>
    <m/>
    <n v="56.857142857142854"/>
    <n v="6"/>
    <m/>
    <n v="3"/>
    <m/>
    <m/>
    <m/>
    <m/>
    <m/>
    <n v="150"/>
    <n v="150"/>
    <s v="2 PGs"/>
  </r>
  <r>
    <n v="1716"/>
    <s v="VIETNAM"/>
    <x v="2"/>
    <x v="2"/>
    <x v="9"/>
    <x v="25"/>
    <x v="0"/>
    <x v="0"/>
    <x v="6"/>
    <x v="27"/>
    <x v="0"/>
    <n v="1200"/>
    <n v="480"/>
    <m/>
    <n v="456"/>
    <n v="96"/>
    <n v="7"/>
    <n v="74"/>
    <n v="100.80000000000001"/>
    <n v="4.8928571428571432"/>
    <n v="55.625"/>
    <n v="0.7471340388007055"/>
    <n v="0.4"/>
    <m/>
    <n v="0.23182957393483711"/>
    <n v="557"/>
    <n v="0.65"/>
    <n v="4.1428571428571432"/>
    <n v="3"/>
    <m/>
    <m/>
    <m/>
    <m/>
    <n v="53"/>
    <n v="6"/>
    <n v="3"/>
    <m/>
    <m/>
    <m/>
    <m/>
    <m/>
    <m/>
    <n v="150"/>
    <n v="150"/>
    <s v="1 PG"/>
  </r>
  <r>
    <n v="1717"/>
    <s v="VIETNAM"/>
    <x v="2"/>
    <x v="2"/>
    <x v="9"/>
    <x v="25"/>
    <x v="0"/>
    <x v="0"/>
    <x v="6"/>
    <x v="28"/>
    <x v="0"/>
    <n v="1200"/>
    <n v="480"/>
    <m/>
    <n v="400"/>
    <n v="192"/>
    <n v="35"/>
    <n v="69"/>
    <n v="63"/>
    <n v="21.214285714285715"/>
    <n v="48.535714285714285"/>
    <n v="0.67067307692307687"/>
    <n v="0.4"/>
    <m/>
    <n v="0.24642857142857144"/>
    <n v="421"/>
    <n v="0.65"/>
    <n v="18.714285714285715"/>
    <n v="10"/>
    <m/>
    <m/>
    <m/>
    <m/>
    <n v="46.285714285714285"/>
    <n v="9"/>
    <m/>
    <m/>
    <m/>
    <m/>
    <m/>
    <m/>
    <m/>
    <n v="150"/>
    <n v="150"/>
    <s v="2 PGs"/>
  </r>
  <r>
    <n v="1718"/>
    <s v="VIETNAM"/>
    <x v="2"/>
    <x v="2"/>
    <x v="9"/>
    <x v="25"/>
    <x v="0"/>
    <x v="0"/>
    <x v="6"/>
    <x v="68"/>
    <x v="0"/>
    <n v="1200"/>
    <n v="480"/>
    <m/>
    <n v="408"/>
    <n v="153.60000000000002"/>
    <n v="3"/>
    <n v="35"/>
    <n v="100.80000000000001"/>
    <n v="1.4285714285714286"/>
    <n v="25.857142857142858"/>
    <n v="0.71804511278195482"/>
    <n v="0.4"/>
    <m/>
    <n v="0.12254901960784315"/>
    <n v="410"/>
    <n v="0.6"/>
    <n v="1.4285714285714286"/>
    <m/>
    <m/>
    <m/>
    <m/>
    <m/>
    <n v="25.857142857142858"/>
    <m/>
    <m/>
    <m/>
    <m/>
    <m/>
    <m/>
    <m/>
    <m/>
    <n v="150"/>
    <n v="150"/>
    <s v="1 PG"/>
  </r>
  <r>
    <n v="1719"/>
    <s v="VIETNAM"/>
    <x v="2"/>
    <x v="2"/>
    <x v="9"/>
    <x v="25"/>
    <x v="0"/>
    <x v="0"/>
    <x v="6"/>
    <x v="69"/>
    <x v="0"/>
    <n v="1200"/>
    <n v="480"/>
    <m/>
    <n v="372"/>
    <n v="153.60000000000002"/>
    <n v="10"/>
    <n v="39"/>
    <n v="63"/>
    <n v="5.1785714285714288"/>
    <n v="27.285714285714285"/>
    <n v="0.66253644314868809"/>
    <n v="0.4"/>
    <m/>
    <n v="0.14976958525345624"/>
    <n v="366"/>
    <n v="0.6"/>
    <n v="4.4285714285714288"/>
    <n v="3"/>
    <m/>
    <m/>
    <m/>
    <m/>
    <n v="27.285714285714285"/>
    <m/>
    <m/>
    <m/>
    <m/>
    <m/>
    <m/>
    <m/>
    <m/>
    <n v="150"/>
    <n v="150"/>
    <s v="1 PG"/>
  </r>
  <r>
    <n v="1720"/>
    <s v="VIETNAM"/>
    <x v="2"/>
    <x v="2"/>
    <x v="9"/>
    <x v="25"/>
    <x v="4"/>
    <x v="1"/>
    <x v="6"/>
    <x v="184"/>
    <x v="0"/>
    <n v="1000"/>
    <n v="400"/>
    <m/>
    <n v="426"/>
    <n v="80"/>
    <n v="12"/>
    <n v="55"/>
    <n v="52"/>
    <n v="7.2857142857142856"/>
    <n v="37.821428571428569"/>
    <n v="0.67324093816631125"/>
    <n v="0.24"/>
    <m/>
    <n v="0.18443997317236754"/>
    <n v="431"/>
    <n v="0.6"/>
    <n v="5.2857142857142856"/>
    <n v="2"/>
    <m/>
    <n v="3"/>
    <m/>
    <m/>
    <n v="35.571428571428569"/>
    <m/>
    <n v="2"/>
    <n v="3"/>
    <m/>
    <m/>
    <m/>
    <m/>
    <m/>
    <n v="150"/>
    <n v="150"/>
    <s v="1 PG"/>
  </r>
  <r>
    <n v="1721"/>
    <s v="VIETNAM"/>
    <x v="2"/>
    <x v="2"/>
    <x v="9"/>
    <x v="25"/>
    <x v="4"/>
    <x v="0"/>
    <x v="6"/>
    <x v="78"/>
    <x v="0"/>
    <n v="1000"/>
    <n v="400"/>
    <m/>
    <n v="260"/>
    <n v="48"/>
    <m/>
    <n v="22"/>
    <n v="52"/>
    <n v="0"/>
    <n v="26.714285714285715"/>
    <n v="1.2142857142857144"/>
    <n v="0.4"/>
    <m/>
    <n v="0.12087912087912088"/>
    <n v="264"/>
    <n v="0.6"/>
    <m/>
    <m/>
    <m/>
    <m/>
    <m/>
    <m/>
    <n v="25.714285714285715"/>
    <m/>
    <m/>
    <n v="2"/>
    <m/>
    <m/>
    <m/>
    <m/>
    <m/>
    <n v="150"/>
    <n v="150"/>
    <s v="1 PG"/>
  </r>
  <r>
    <n v="1722"/>
    <s v="VIETNAM"/>
    <x v="2"/>
    <x v="2"/>
    <x v="9"/>
    <x v="25"/>
    <x v="4"/>
    <x v="1"/>
    <x v="6"/>
    <x v="263"/>
    <x v="0"/>
    <n v="1000"/>
    <n v="400"/>
    <m/>
    <n v="300"/>
    <n v="48"/>
    <n v="4"/>
    <n v="35"/>
    <n v="19.5"/>
    <n v="1.1428571428571428"/>
    <n v="25.428571428571427"/>
    <n v="0.68131868131868123"/>
    <n v="0.4"/>
    <m/>
    <n v="0.16666666666666666"/>
    <n v="380"/>
    <n v="0.6"/>
    <n v="1.1428571428571428"/>
    <m/>
    <m/>
    <m/>
    <m/>
    <m/>
    <n v="25.428571428571427"/>
    <m/>
    <m/>
    <m/>
    <m/>
    <m/>
    <m/>
    <m/>
    <m/>
    <n v="150"/>
    <n v="150"/>
    <s v="1 PG"/>
  </r>
  <r>
    <n v="1723"/>
    <s v="VIETNAM"/>
    <x v="2"/>
    <x v="2"/>
    <x v="9"/>
    <x v="25"/>
    <x v="4"/>
    <x v="1"/>
    <x v="6"/>
    <x v="264"/>
    <x v="0"/>
    <n v="1000"/>
    <n v="400"/>
    <m/>
    <n v="296"/>
    <n v="48"/>
    <n v="1"/>
    <n v="37"/>
    <n v="19.5"/>
    <n v="0.5714285714285714"/>
    <n v="21.392857142857142"/>
    <n v="0.57800751879699253"/>
    <n v="0.4"/>
    <m/>
    <n v="0.17857142857142858"/>
    <n v="302"/>
    <n v="0.6"/>
    <n v="0.5714285714285714"/>
    <m/>
    <m/>
    <m/>
    <m/>
    <m/>
    <n v="20.142857142857142"/>
    <n v="3"/>
    <m/>
    <n v="1"/>
    <m/>
    <m/>
    <m/>
    <m/>
    <m/>
    <n v="150"/>
    <n v="150"/>
    <s v="1 PG"/>
  </r>
  <r>
    <n v="1724"/>
    <s v="VIETNAM"/>
    <x v="2"/>
    <x v="2"/>
    <x v="9"/>
    <x v="25"/>
    <x v="6"/>
    <x v="0"/>
    <x v="6"/>
    <x v="79"/>
    <x v="1"/>
    <n v="1250"/>
    <n v="500"/>
    <m/>
    <n v="532"/>
    <n v="160"/>
    <n v="6"/>
    <n v="104"/>
    <n v="105.60000000000001"/>
    <n v="9.5714285714285712"/>
    <n v="96.285714285714292"/>
    <n v="0.96233766233766238"/>
    <n v="0.4"/>
    <m/>
    <n v="0.27926960257787325"/>
    <n v="585"/>
    <n v="0.7"/>
    <n v="9.5714285714285712"/>
    <m/>
    <m/>
    <m/>
    <m/>
    <m/>
    <n v="94.285714285714292"/>
    <n v="2"/>
    <n v="4"/>
    <m/>
    <m/>
    <m/>
    <m/>
    <m/>
    <m/>
    <n v="150"/>
    <n v="150"/>
    <s v="2 PGs"/>
  </r>
  <r>
    <n v="1725"/>
    <s v="VIETNAM"/>
    <x v="2"/>
    <x v="2"/>
    <x v="9"/>
    <x v="25"/>
    <x v="6"/>
    <x v="0"/>
    <x v="6"/>
    <x v="80"/>
    <x v="1"/>
    <n v="1250"/>
    <n v="500"/>
    <m/>
    <n v="440"/>
    <n v="100"/>
    <n v="2"/>
    <n v="48"/>
    <n v="66"/>
    <n v="1.6428571428571428"/>
    <n v="43.642857142857146"/>
    <n v="0.90571428571428581"/>
    <n v="0.4"/>
    <m/>
    <n v="0.15584415584415584"/>
    <n v="440"/>
    <n v="0.65"/>
    <n v="1.1428571428571428"/>
    <m/>
    <m/>
    <n v="1"/>
    <m/>
    <m/>
    <n v="43.142857142857146"/>
    <m/>
    <m/>
    <n v="1"/>
    <m/>
    <m/>
    <m/>
    <m/>
    <m/>
    <n v="150"/>
    <n v="150"/>
    <s v="1 PG"/>
  </r>
  <r>
    <n v="1726"/>
    <s v="VIETNAM"/>
    <x v="2"/>
    <x v="2"/>
    <x v="9"/>
    <x v="25"/>
    <x v="7"/>
    <x v="0"/>
    <x v="6"/>
    <x v="83"/>
    <x v="0"/>
    <n v="1000"/>
    <n v="400"/>
    <m/>
    <n v="360"/>
    <n v="80"/>
    <n v="10"/>
    <n v="68"/>
    <n v="52.5"/>
    <n v="4.1428571428571432"/>
    <n v="30.142857142857142"/>
    <n v="0.43956043956043955"/>
    <n v="0.4"/>
    <m/>
    <n v="0.26984126984126988"/>
    <n v="383"/>
    <n v="0.6"/>
    <n v="4.1428571428571432"/>
    <m/>
    <m/>
    <m/>
    <m/>
    <m/>
    <n v="30.142857142857142"/>
    <m/>
    <m/>
    <m/>
    <m/>
    <m/>
    <m/>
    <m/>
    <m/>
    <n v="150"/>
    <n v="150"/>
    <s v="1 PG"/>
  </r>
  <r>
    <n v="1727"/>
    <s v="VIETNAM"/>
    <x v="2"/>
    <x v="2"/>
    <x v="9"/>
    <x v="25"/>
    <x v="7"/>
    <x v="0"/>
    <x v="6"/>
    <x v="84"/>
    <x v="0"/>
    <n v="1000"/>
    <n v="400"/>
    <m/>
    <n v="392"/>
    <n v="80"/>
    <n v="7"/>
    <n v="58"/>
    <n v="52.5"/>
    <n v="3.5"/>
    <n v="39.107142857142854"/>
    <n v="0.6554945054945055"/>
    <n v="0.4"/>
    <m/>
    <n v="0.21137026239067058"/>
    <n v="411"/>
    <n v="0.6"/>
    <n v="3"/>
    <m/>
    <m/>
    <n v="1"/>
    <m/>
    <m/>
    <n v="36.857142857142854"/>
    <n v="1"/>
    <m/>
    <n v="4"/>
    <m/>
    <m/>
    <m/>
    <m/>
    <m/>
    <n v="150"/>
    <n v="150"/>
    <s v="1 PG"/>
  </r>
  <r>
    <n v="1728"/>
    <s v="VIETNAM"/>
    <x v="2"/>
    <x v="2"/>
    <x v="9"/>
    <x v="25"/>
    <x v="7"/>
    <x v="0"/>
    <x v="6"/>
    <x v="126"/>
    <x v="0"/>
    <n v="1000"/>
    <n v="400"/>
    <m/>
    <n v="440"/>
    <n v="80"/>
    <n v="5"/>
    <n v="46"/>
    <n v="52.5"/>
    <n v="3.5714285714285716"/>
    <n v="41.642857142857146"/>
    <n v="0.88655462184873957"/>
    <n v="0.4"/>
    <m/>
    <n v="0.14935064935064934"/>
    <n v="477"/>
    <n v="0.6"/>
    <n v="3.5714285714285716"/>
    <m/>
    <m/>
    <m/>
    <m/>
    <m/>
    <n v="40.142857142857146"/>
    <m/>
    <m/>
    <m/>
    <n v="2"/>
    <m/>
    <m/>
    <m/>
    <m/>
    <n v="150"/>
    <n v="150"/>
    <s v="1 PG"/>
  </r>
  <r>
    <n v="1729"/>
    <s v="VIETNAM"/>
    <x v="2"/>
    <x v="2"/>
    <x v="9"/>
    <x v="25"/>
    <x v="7"/>
    <x v="0"/>
    <x v="6"/>
    <x v="85"/>
    <x v="0"/>
    <n v="1000"/>
    <n v="400"/>
    <m/>
    <n v="372"/>
    <n v="128"/>
    <m/>
    <n v="828"/>
    <n v="52.5"/>
    <n v="0"/>
    <n v="118.28571428571429"/>
    <n v="0.14285714285714288"/>
    <n v="0.4"/>
    <m/>
    <n v="3.1797235023041477"/>
    <n v="380"/>
    <n v="0.65"/>
    <m/>
    <m/>
    <m/>
    <m/>
    <m/>
    <m/>
    <n v="118.28571428571429"/>
    <m/>
    <m/>
    <m/>
    <m/>
    <m/>
    <m/>
    <m/>
    <m/>
    <n v="150"/>
    <n v="150"/>
    <s v="1 PG"/>
  </r>
  <r>
    <n v="1730"/>
    <s v="VIETNAM"/>
    <x v="2"/>
    <x v="2"/>
    <x v="9"/>
    <x v="25"/>
    <x v="7"/>
    <x v="0"/>
    <x v="6"/>
    <x v="86"/>
    <x v="0"/>
    <n v="1000"/>
    <n v="400"/>
    <m/>
    <n v="385"/>
    <n v="128"/>
    <n v="3"/>
    <n v="65"/>
    <n v="84"/>
    <n v="1.5"/>
    <n v="61.5"/>
    <n v="0.92647058823529416"/>
    <n v="0.4"/>
    <m/>
    <n v="0.24118738404452691"/>
    <n v="459"/>
    <n v="0.65"/>
    <m/>
    <m/>
    <m/>
    <n v="3"/>
    <m/>
    <m/>
    <n v="60"/>
    <m/>
    <m/>
    <n v="3"/>
    <m/>
    <m/>
    <m/>
    <m/>
    <m/>
    <n v="150"/>
    <n v="150"/>
    <s v="1 PG"/>
  </r>
  <r>
    <n v="1731"/>
    <s v="VIETNAM"/>
    <x v="2"/>
    <x v="2"/>
    <x v="9"/>
    <x v="25"/>
    <x v="7"/>
    <x v="0"/>
    <x v="6"/>
    <x v="87"/>
    <x v="0"/>
    <n v="1000"/>
    <n v="400"/>
    <m/>
    <n v="430"/>
    <n v="128"/>
    <n v="7"/>
    <n v="52"/>
    <n v="84"/>
    <n v="3.7142857142857144"/>
    <n v="45.428571428571431"/>
    <n v="0.83292978208232449"/>
    <n v="0.4"/>
    <m/>
    <n v="0.17275747508305647"/>
    <n v="693"/>
    <n v="0.65"/>
    <n v="3.7142857142857144"/>
    <m/>
    <m/>
    <m/>
    <m/>
    <m/>
    <n v="45.428571428571431"/>
    <m/>
    <m/>
    <m/>
    <m/>
    <m/>
    <m/>
    <m/>
    <m/>
    <n v="250"/>
    <n v="250"/>
    <s v="1 PG"/>
  </r>
  <r>
    <n v="1732"/>
    <s v="VIETNAM"/>
    <x v="2"/>
    <x v="2"/>
    <x v="9"/>
    <x v="25"/>
    <x v="7"/>
    <x v="0"/>
    <x v="6"/>
    <x v="88"/>
    <x v="0"/>
    <n v="1000"/>
    <n v="400"/>
    <m/>
    <n v="752"/>
    <n v="128"/>
    <n v="2"/>
    <n v="119"/>
    <n v="84"/>
    <n v="0.2857142857142857"/>
    <n v="105.42857142857143"/>
    <n v="0.87367178276269197"/>
    <n v="0.4"/>
    <m/>
    <n v="0.22606382978723405"/>
    <n v="770"/>
    <n v="0.7"/>
    <n v="0.2857142857142857"/>
    <m/>
    <m/>
    <m/>
    <m/>
    <m/>
    <n v="105.42857142857143"/>
    <m/>
    <m/>
    <m/>
    <m/>
    <m/>
    <m/>
    <m/>
    <m/>
    <n v="250"/>
    <n v="250"/>
    <s v="1 PG"/>
  </r>
  <r>
    <n v="1733"/>
    <s v="VIETNAM"/>
    <x v="2"/>
    <x v="2"/>
    <x v="9"/>
    <x v="25"/>
    <x v="7"/>
    <x v="0"/>
    <x v="6"/>
    <x v="89"/>
    <x v="0"/>
    <n v="1000"/>
    <n v="400"/>
    <m/>
    <n v="800"/>
    <n v="128"/>
    <n v="59"/>
    <n v="194"/>
    <n v="84"/>
    <n v="46.357142857142854"/>
    <n v="201.42857142857142"/>
    <n v="0.97939017504234893"/>
    <n v="0.4"/>
    <m/>
    <n v="0.34642857142857142"/>
    <n v="810"/>
    <n v="0.7"/>
    <n v="36.857142857142854"/>
    <n v="14"/>
    <m/>
    <n v="12"/>
    <m/>
    <m/>
    <n v="187.42857142857142"/>
    <n v="13"/>
    <n v="10"/>
    <n v="14"/>
    <m/>
    <m/>
    <m/>
    <m/>
    <m/>
    <n v="250"/>
    <n v="250"/>
    <s v="1 PG"/>
  </r>
  <r>
    <n v="1734"/>
    <s v="VIETNAM"/>
    <x v="2"/>
    <x v="2"/>
    <x v="9"/>
    <x v="25"/>
    <x v="7"/>
    <x v="0"/>
    <x v="6"/>
    <x v="90"/>
    <x v="0"/>
    <n v="1000"/>
    <n v="400"/>
    <m/>
    <n v="352"/>
    <n v="128"/>
    <n v="1"/>
    <n v="42"/>
    <n v="84"/>
    <n v="0"/>
    <n v="50.714285714285715"/>
    <n v="1.1794019933554818"/>
    <n v="0.4"/>
    <m/>
    <n v="0.17045454545454547"/>
    <n v="392"/>
    <n v="0.65"/>
    <m/>
    <m/>
    <m/>
    <m/>
    <m/>
    <m/>
    <n v="49.714285714285715"/>
    <m/>
    <m/>
    <n v="2"/>
    <m/>
    <m/>
    <m/>
    <m/>
    <m/>
    <n v="150"/>
    <n v="150"/>
    <s v="1 PG"/>
  </r>
  <r>
    <n v="1735"/>
    <s v="VIETNAM"/>
    <x v="2"/>
    <x v="2"/>
    <x v="9"/>
    <x v="25"/>
    <x v="7"/>
    <x v="0"/>
    <x v="6"/>
    <x v="130"/>
    <x v="0"/>
    <n v="1000"/>
    <n v="400"/>
    <m/>
    <n v="376"/>
    <n v="80"/>
    <n v="1"/>
    <n v="67"/>
    <n v="52.5"/>
    <n v="0.2857142857142857"/>
    <n v="57.142857142857146"/>
    <n v="0.84453781512605042"/>
    <n v="0.4"/>
    <m/>
    <n v="0.25455927051671734"/>
    <n v="386"/>
    <n v="0.6"/>
    <n v="0.2857142857142857"/>
    <m/>
    <m/>
    <m/>
    <m/>
    <m/>
    <n v="56.142857142857146"/>
    <m/>
    <m/>
    <n v="2"/>
    <m/>
    <m/>
    <m/>
    <m/>
    <m/>
    <n v="150"/>
    <n v="150"/>
    <s v="1 PG"/>
  </r>
  <r>
    <n v="1736"/>
    <s v="VIETNAM"/>
    <x v="2"/>
    <x v="2"/>
    <x v="9"/>
    <x v="25"/>
    <x v="7"/>
    <x v="0"/>
    <x v="6"/>
    <x v="222"/>
    <x v="0"/>
    <n v="1000"/>
    <n v="400"/>
    <m/>
    <n v="312"/>
    <n v="80"/>
    <m/>
    <n v="26"/>
    <n v="52.5"/>
    <n v="0"/>
    <n v="26.571428571428573"/>
    <n v="1.0219780219780221"/>
    <n v="0.4"/>
    <m/>
    <n v="0.11904761904761905"/>
    <n v="322"/>
    <n v="0.6"/>
    <m/>
    <m/>
    <m/>
    <m/>
    <m/>
    <m/>
    <n v="26.571428571428573"/>
    <m/>
    <m/>
    <m/>
    <m/>
    <m/>
    <m/>
    <m/>
    <m/>
    <n v="150"/>
    <n v="150"/>
    <s v="1 PG"/>
  </r>
  <r>
    <n v="1737"/>
    <s v="VIETNAM"/>
    <x v="2"/>
    <x v="2"/>
    <x v="9"/>
    <x v="25"/>
    <x v="7"/>
    <x v="0"/>
    <x v="6"/>
    <x v="131"/>
    <x v="0"/>
    <n v="1000"/>
    <n v="400"/>
    <m/>
    <n v="352"/>
    <n v="80"/>
    <n v="7"/>
    <n v="46"/>
    <n v="52.5"/>
    <n v="4.8571428571428577"/>
    <n v="44.178571428571431"/>
    <n v="0.92520215633423197"/>
    <n v="0.4"/>
    <m/>
    <n v="0.18668831168831171"/>
    <n v="402"/>
    <n v="0.6"/>
    <n v="3.8571428571428572"/>
    <n v="2"/>
    <m/>
    <n v="1"/>
    <m/>
    <m/>
    <n v="43.428571428571431"/>
    <n v="1"/>
    <m/>
    <n v="1"/>
    <m/>
    <m/>
    <m/>
    <m/>
    <m/>
    <n v="150"/>
    <n v="150"/>
    <s v="1 PG"/>
  </r>
  <r>
    <n v="1738"/>
    <s v="VIETNAM"/>
    <x v="2"/>
    <x v="2"/>
    <x v="9"/>
    <x v="25"/>
    <x v="7"/>
    <x v="0"/>
    <x v="6"/>
    <x v="93"/>
    <x v="0"/>
    <n v="1000"/>
    <n v="400"/>
    <m/>
    <n v="360"/>
    <n v="80"/>
    <n v="3"/>
    <n v="14"/>
    <n v="52.5"/>
    <n v="1.3571428571428572"/>
    <n v="23.285714285714285"/>
    <n v="1.4495798319327731"/>
    <n v="0.4"/>
    <m/>
    <n v="5.5555555555555559E-2"/>
    <n v="374"/>
    <n v="0.6"/>
    <n v="0.8571428571428571"/>
    <m/>
    <m/>
    <n v="1"/>
    <m/>
    <m/>
    <n v="22.285714285714285"/>
    <n v="2"/>
    <m/>
    <n v="1"/>
    <m/>
    <m/>
    <m/>
    <m/>
    <m/>
    <n v="150"/>
    <n v="150"/>
    <s v="1 PG"/>
  </r>
  <r>
    <n v="1739"/>
    <s v="VIETNAM"/>
    <x v="2"/>
    <x v="2"/>
    <x v="9"/>
    <x v="25"/>
    <x v="7"/>
    <x v="0"/>
    <x v="6"/>
    <x v="95"/>
    <x v="0"/>
    <n v="1000"/>
    <n v="400"/>
    <m/>
    <n v="308"/>
    <n v="80"/>
    <m/>
    <n v="36"/>
    <n v="52.5"/>
    <n v="0"/>
    <n v="30.285714285714285"/>
    <n v="0.84126984126984128"/>
    <n v="0.4"/>
    <m/>
    <n v="0.16697588126159554"/>
    <n v="375"/>
    <n v="0.6"/>
    <m/>
    <m/>
    <m/>
    <m/>
    <m/>
    <m/>
    <n v="30.285714285714285"/>
    <m/>
    <m/>
    <m/>
    <m/>
    <m/>
    <m/>
    <m/>
    <m/>
    <n v="150"/>
    <n v="150"/>
    <s v="1 PG"/>
  </r>
  <r>
    <n v="1740"/>
    <s v="VIETNAM"/>
    <x v="2"/>
    <x v="2"/>
    <x v="9"/>
    <x v="25"/>
    <x v="7"/>
    <x v="0"/>
    <x v="6"/>
    <x v="98"/>
    <x v="0"/>
    <n v="1000"/>
    <n v="400"/>
    <m/>
    <n v="260"/>
    <n v="80"/>
    <n v="6"/>
    <n v="25"/>
    <n v="52.5"/>
    <n v="1.9642857142857142"/>
    <n v="25.964285714285715"/>
    <n v="0.90092165898617516"/>
    <n v="0.4"/>
    <m/>
    <n v="0.13736263736263737"/>
    <n v="268"/>
    <n v="0.6"/>
    <n v="1.7142857142857142"/>
    <n v="1"/>
    <m/>
    <m/>
    <m/>
    <m/>
    <n v="25.714285714285715"/>
    <n v="1"/>
    <m/>
    <m/>
    <m/>
    <m/>
    <m/>
    <m/>
    <m/>
    <n v="150"/>
    <n v="150"/>
    <s v="1 PG"/>
  </r>
  <r>
    <n v="1741"/>
    <s v="VIETNAM"/>
    <x v="2"/>
    <x v="2"/>
    <x v="9"/>
    <x v="25"/>
    <x v="7"/>
    <x v="0"/>
    <x v="6"/>
    <x v="102"/>
    <x v="0"/>
    <n v="1000"/>
    <n v="400"/>
    <m/>
    <n v="292"/>
    <n v="80"/>
    <n v="3"/>
    <n v="37"/>
    <n v="52.5"/>
    <n v="3.75"/>
    <n v="40.75"/>
    <n v="1.1125"/>
    <n v="0.4"/>
    <m/>
    <n v="0.18101761252446186"/>
    <n v="290"/>
    <n v="0.6"/>
    <n v="2"/>
    <n v="3"/>
    <m/>
    <n v="2"/>
    <m/>
    <m/>
    <n v="39"/>
    <n v="3"/>
    <m/>
    <n v="2"/>
    <m/>
    <m/>
    <m/>
    <m/>
    <m/>
    <n v="150"/>
    <n v="150"/>
    <s v="1 PG"/>
  </r>
  <r>
    <n v="1742"/>
    <s v="VIETNAM"/>
    <x v="2"/>
    <x v="2"/>
    <x v="9"/>
    <x v="25"/>
    <x v="7"/>
    <x v="0"/>
    <x v="6"/>
    <x v="103"/>
    <x v="0"/>
    <n v="1000"/>
    <n v="400"/>
    <m/>
    <n v="276"/>
    <n v="80"/>
    <n v="10"/>
    <n v="52"/>
    <n v="52.5"/>
    <n v="5.25"/>
    <n v="43.375"/>
    <n v="0.78427419354838712"/>
    <n v="0.4"/>
    <m/>
    <n v="0.2691511387163561"/>
    <n v="291"/>
    <n v="0.6"/>
    <n v="4"/>
    <n v="2"/>
    <n v="2"/>
    <m/>
    <m/>
    <m/>
    <n v="41"/>
    <n v="5"/>
    <n v="3"/>
    <m/>
    <m/>
    <m/>
    <m/>
    <m/>
    <m/>
    <n v="150"/>
    <n v="150"/>
    <s v="1 PG"/>
  </r>
  <r>
    <n v="1743"/>
    <s v="VIETNAM"/>
    <x v="2"/>
    <x v="2"/>
    <x v="9"/>
    <x v="25"/>
    <x v="7"/>
    <x v="0"/>
    <x v="6"/>
    <x v="265"/>
    <x v="0"/>
    <n v="1000"/>
    <n v="400"/>
    <m/>
    <n v="224"/>
    <n v="80"/>
    <n v="7"/>
    <n v="41"/>
    <n v="52.5"/>
    <n v="3.5714285714285716"/>
    <n v="41.196428571428569"/>
    <n v="0.93266369047619035"/>
    <n v="0.4"/>
    <m/>
    <n v="0.26147959183673475"/>
    <n v="240"/>
    <n v="0.6"/>
    <n v="3.5714285714285716"/>
    <m/>
    <m/>
    <m/>
    <m/>
    <m/>
    <n v="35.571428571428569"/>
    <n v="2"/>
    <n v="3"/>
    <n v="2"/>
    <n v="4"/>
    <m/>
    <m/>
    <m/>
    <m/>
    <n v="150"/>
    <n v="150"/>
    <s v="1 PG"/>
  </r>
  <r>
    <n v="1744"/>
    <s v="VIETNAM"/>
    <x v="2"/>
    <x v="2"/>
    <x v="9"/>
    <x v="25"/>
    <x v="7"/>
    <x v="0"/>
    <x v="6"/>
    <x v="91"/>
    <x v="0"/>
    <n v="1000"/>
    <n v="400"/>
    <m/>
    <n v="292"/>
    <n v="80"/>
    <n v="1"/>
    <n v="25"/>
    <n v="52.5"/>
    <n v="0.2857142857142857"/>
    <n v="21.964285714285715"/>
    <n v="0.85576923076923073"/>
    <n v="0.4"/>
    <m/>
    <n v="0.12230919765166341"/>
    <n v="295"/>
    <n v="0.6"/>
    <n v="0.2857142857142857"/>
    <m/>
    <m/>
    <m/>
    <m/>
    <m/>
    <n v="21.714285714285715"/>
    <n v="1"/>
    <m/>
    <m/>
    <m/>
    <m/>
    <m/>
    <m/>
    <m/>
    <n v="150"/>
    <n v="150"/>
    <s v="1 PG"/>
  </r>
  <r>
    <n v="1745"/>
    <s v="VIETNAM"/>
    <x v="2"/>
    <x v="2"/>
    <x v="9"/>
    <x v="25"/>
    <x v="9"/>
    <x v="1"/>
    <x v="6"/>
    <x v="185"/>
    <x v="2"/>
    <n v="150"/>
    <n v="162"/>
    <m/>
    <n v="112"/>
    <n v="19.5"/>
    <n v="4"/>
    <n v="23"/>
    <n v="7"/>
    <n v="1.7142857142857142"/>
    <n v="15.535714285714286"/>
    <n v="0.63888888888888884"/>
    <n v="0.4"/>
    <m/>
    <n v="0.29336734693877553"/>
    <n v="146"/>
    <n v="0.6"/>
    <n v="1.7142857142857142"/>
    <m/>
    <m/>
    <m/>
    <m/>
    <m/>
    <n v="12.285714285714286"/>
    <n v="3"/>
    <m/>
    <n v="3"/>
    <m/>
    <n v="1"/>
    <m/>
    <m/>
    <m/>
    <n v="100"/>
    <n v="100"/>
    <s v="1 PG"/>
  </r>
  <r>
    <n v="1746"/>
    <s v="VIETNAM"/>
    <x v="2"/>
    <x v="2"/>
    <x v="9"/>
    <x v="25"/>
    <x v="9"/>
    <x v="1"/>
    <x v="6"/>
    <x v="186"/>
    <x v="2"/>
    <n v="150"/>
    <n v="162"/>
    <m/>
    <n v="80"/>
    <n v="19.5"/>
    <n v="2"/>
    <n v="6"/>
    <n v="7"/>
    <n v="1.4285714285714286"/>
    <n v="9"/>
    <n v="1.3035714285714286"/>
    <n v="0.4"/>
    <m/>
    <n v="0.10714285714285714"/>
    <n v="103"/>
    <n v="0.5"/>
    <n v="1.4285714285714286"/>
    <m/>
    <m/>
    <m/>
    <m/>
    <m/>
    <n v="9"/>
    <m/>
    <m/>
    <m/>
    <m/>
    <m/>
    <m/>
    <m/>
    <m/>
    <n v="100"/>
    <n v="100"/>
    <s v="1 PG"/>
  </r>
  <r>
    <n v="1747"/>
    <s v="VIETNAM"/>
    <x v="2"/>
    <x v="2"/>
    <x v="9"/>
    <x v="25"/>
    <x v="9"/>
    <x v="1"/>
    <x v="6"/>
    <x v="188"/>
    <x v="2"/>
    <n v="150"/>
    <n v="162"/>
    <m/>
    <n v="160"/>
    <n v="19.5"/>
    <n v="6"/>
    <n v="33"/>
    <n v="7"/>
    <n v="3.2142857142857144"/>
    <n v="19.392857142857142"/>
    <n v="0.57967032967032972"/>
    <n v="0.4"/>
    <m/>
    <n v="0.29464285714285715"/>
    <n v="254"/>
    <n v="0.5"/>
    <n v="2.7142857142857144"/>
    <n v="2"/>
    <m/>
    <m/>
    <m/>
    <m/>
    <n v="15.142857142857142"/>
    <n v="9"/>
    <n v="4"/>
    <n v="1"/>
    <m/>
    <m/>
    <m/>
    <m/>
    <m/>
    <n v="100"/>
    <n v="100"/>
    <s v="1 PG"/>
  </r>
  <r>
    <n v="1748"/>
    <s v="VIETNAM"/>
    <x v="2"/>
    <x v="2"/>
    <x v="9"/>
    <x v="25"/>
    <x v="9"/>
    <x v="1"/>
    <x v="6"/>
    <x v="189"/>
    <x v="2"/>
    <n v="150"/>
    <n v="162"/>
    <m/>
    <n v="160"/>
    <n v="19.5"/>
    <n v="13"/>
    <n v="28"/>
    <n v="7"/>
    <n v="10.857142857142858"/>
    <n v="23.285714285714285"/>
    <n v="0.83275261324041805"/>
    <n v="0.4"/>
    <m/>
    <n v="0.25"/>
    <n v="205"/>
    <n v="0.5"/>
    <n v="10.857142857142858"/>
    <m/>
    <m/>
    <m/>
    <m/>
    <m/>
    <n v="18.285714285714285"/>
    <m/>
    <m/>
    <n v="10"/>
    <m/>
    <m/>
    <m/>
    <m/>
    <m/>
    <n v="100"/>
    <n v="100"/>
    <s v="1 PG"/>
  </r>
  <r>
    <n v="1749"/>
    <s v="VIETNAM"/>
    <x v="2"/>
    <x v="2"/>
    <x v="9"/>
    <x v="25"/>
    <x v="9"/>
    <x v="1"/>
    <x v="6"/>
    <x v="191"/>
    <x v="2"/>
    <n v="150"/>
    <n v="162"/>
    <m/>
    <n v="192"/>
    <n v="19.5"/>
    <n v="10"/>
    <n v="23"/>
    <n v="7"/>
    <n v="6.0357142857142856"/>
    <n v="15.75"/>
    <n v="0.66017316017316019"/>
    <n v="0.4"/>
    <m/>
    <n v="0.17113095238095241"/>
    <n v="216"/>
    <n v="0.5"/>
    <n v="4.2857142857142856"/>
    <n v="3"/>
    <m/>
    <n v="2"/>
    <m/>
    <m/>
    <n v="12"/>
    <n v="5"/>
    <m/>
    <n v="5"/>
    <m/>
    <m/>
    <m/>
    <m/>
    <m/>
    <n v="100"/>
    <n v="100"/>
    <s v="1 PG"/>
  </r>
  <r>
    <n v="1750"/>
    <s v="VIETNAM"/>
    <x v="2"/>
    <x v="2"/>
    <x v="9"/>
    <x v="25"/>
    <x v="9"/>
    <x v="1"/>
    <x v="6"/>
    <x v="200"/>
    <x v="2"/>
    <n v="150"/>
    <n v="162"/>
    <m/>
    <n v="196"/>
    <n v="19.5"/>
    <n v="1"/>
    <n v="20"/>
    <n v="7"/>
    <n v="0.75"/>
    <n v="15"/>
    <n v="0.75"/>
    <n v="0.4"/>
    <m/>
    <n v="0.1457725947521866"/>
    <n v="204"/>
    <n v="0.5"/>
    <m/>
    <m/>
    <m/>
    <m/>
    <n v="1"/>
    <m/>
    <n v="8"/>
    <m/>
    <m/>
    <n v="3"/>
    <n v="6"/>
    <n v="1"/>
    <m/>
    <m/>
    <m/>
    <n v="100"/>
    <n v="100"/>
    <s v="1 PG"/>
  </r>
  <r>
    <n v="1751"/>
    <s v="VIETNAM"/>
    <x v="2"/>
    <x v="2"/>
    <x v="9"/>
    <x v="25"/>
    <x v="9"/>
    <x v="1"/>
    <x v="6"/>
    <x v="201"/>
    <x v="2"/>
    <n v="150"/>
    <n v="162"/>
    <m/>
    <n v="124"/>
    <n v="19.5"/>
    <m/>
    <n v="20"/>
    <n v="7"/>
    <n v="0"/>
    <n v="33.285714285714285"/>
    <n v="1.6642857142857141"/>
    <n v="0.4"/>
    <m/>
    <n v="0.2304147465437788"/>
    <n v="134"/>
    <n v="0.5"/>
    <m/>
    <m/>
    <m/>
    <m/>
    <m/>
    <m/>
    <n v="33.285714285714285"/>
    <m/>
    <m/>
    <m/>
    <m/>
    <m/>
    <m/>
    <m/>
    <m/>
    <n v="100"/>
    <n v="100"/>
    <s v="1 PG"/>
  </r>
  <r>
    <n v="1752"/>
    <s v="VIETNAM"/>
    <x v="2"/>
    <x v="2"/>
    <x v="9"/>
    <x v="25"/>
    <x v="9"/>
    <x v="1"/>
    <x v="6"/>
    <x v="202"/>
    <x v="2"/>
    <n v="150"/>
    <n v="162"/>
    <m/>
    <n v="144"/>
    <n v="19.5"/>
    <n v="3"/>
    <n v="31"/>
    <n v="7"/>
    <n v="0.7142857142857143"/>
    <n v="35.178571428571431"/>
    <n v="1.055672268907563"/>
    <n v="0.4"/>
    <m/>
    <n v="0.30753968253968256"/>
    <n v="141"/>
    <n v="0.5"/>
    <n v="0.7142857142857143"/>
    <m/>
    <m/>
    <m/>
    <m/>
    <m/>
    <n v="32.428571428571431"/>
    <n v="1"/>
    <m/>
    <n v="5"/>
    <m/>
    <m/>
    <m/>
    <m/>
    <m/>
    <n v="100"/>
    <n v="100"/>
    <s v="1 PG"/>
  </r>
  <r>
    <n v="1753"/>
    <s v="VIETNAM"/>
    <x v="2"/>
    <x v="2"/>
    <x v="9"/>
    <x v="25"/>
    <x v="9"/>
    <x v="1"/>
    <x v="6"/>
    <x v="204"/>
    <x v="2"/>
    <n v="150"/>
    <n v="162"/>
    <m/>
    <n v="96"/>
    <n v="19.5"/>
    <n v="4"/>
    <n v="10"/>
    <n v="7"/>
    <n v="2.8571428571428572"/>
    <n v="6.8571428571428568"/>
    <n v="0.69387755102040816"/>
    <n v="0.4"/>
    <m/>
    <n v="0.14880952380952384"/>
    <n v="108"/>
    <n v="0.5"/>
    <n v="2.8571428571428572"/>
    <m/>
    <m/>
    <m/>
    <m/>
    <m/>
    <n v="6.8571428571428568"/>
    <m/>
    <m/>
    <m/>
    <m/>
    <m/>
    <m/>
    <m/>
    <m/>
    <n v="100"/>
    <n v="100"/>
    <s v="1 PG"/>
  </r>
  <r>
    <n v="1754"/>
    <s v="VIETNAM"/>
    <x v="2"/>
    <x v="2"/>
    <x v="9"/>
    <x v="25"/>
    <x v="9"/>
    <x v="1"/>
    <x v="6"/>
    <x v="205"/>
    <x v="2"/>
    <n v="150"/>
    <n v="162"/>
    <m/>
    <n v="162"/>
    <n v="19.5"/>
    <m/>
    <n v="15"/>
    <n v="7"/>
    <n v="0"/>
    <n v="15.428571428571429"/>
    <n v="1.0285714285714287"/>
    <n v="0.4"/>
    <m/>
    <n v="0.1322751322751323"/>
    <n v="180"/>
    <n v="0.5"/>
    <m/>
    <m/>
    <m/>
    <m/>
    <m/>
    <m/>
    <n v="15.428571428571429"/>
    <m/>
    <m/>
    <m/>
    <m/>
    <m/>
    <m/>
    <m/>
    <m/>
    <n v="100"/>
    <n v="100"/>
    <s v="1 PG"/>
  </r>
  <r>
    <n v="1755"/>
    <s v="VIETNAM"/>
    <x v="2"/>
    <x v="2"/>
    <x v="9"/>
    <x v="25"/>
    <x v="9"/>
    <x v="1"/>
    <x v="6"/>
    <x v="223"/>
    <x v="2"/>
    <n v="150"/>
    <n v="162"/>
    <m/>
    <n v="64"/>
    <n v="19.5"/>
    <m/>
    <n v="8"/>
    <n v="7"/>
    <n v="0"/>
    <n v="7.5"/>
    <n v="0.9375"/>
    <n v="0.4"/>
    <m/>
    <n v="0.17857142857142858"/>
    <n v="78"/>
    <n v="0.5"/>
    <m/>
    <m/>
    <m/>
    <m/>
    <m/>
    <m/>
    <m/>
    <m/>
    <m/>
    <m/>
    <n v="2"/>
    <n v="6"/>
    <m/>
    <m/>
    <m/>
    <n v="100"/>
    <n v="100"/>
    <s v="1 PG"/>
  </r>
  <r>
    <n v="1756"/>
    <s v="VIETNAM"/>
    <x v="2"/>
    <x v="2"/>
    <x v="9"/>
    <x v="25"/>
    <x v="9"/>
    <x v="1"/>
    <x v="6"/>
    <x v="224"/>
    <x v="2"/>
    <n v="150"/>
    <n v="162"/>
    <m/>
    <n v="123"/>
    <n v="19.5"/>
    <n v="2"/>
    <n v="26"/>
    <n v="7"/>
    <n v="1.7142857142857142"/>
    <n v="22.428571428571427"/>
    <n v="0.86224489795918369"/>
    <n v="0.4"/>
    <m/>
    <n v="0.30197444831591175"/>
    <n v="157"/>
    <n v="0.5"/>
    <n v="1.7142857142857142"/>
    <m/>
    <m/>
    <m/>
    <m/>
    <m/>
    <n v="22.428571428571427"/>
    <m/>
    <m/>
    <m/>
    <m/>
    <m/>
    <m/>
    <m/>
    <m/>
    <n v="100"/>
    <n v="100"/>
    <s v="1 PG"/>
  </r>
  <r>
    <n v="1757"/>
    <s v="VIETNAM"/>
    <x v="2"/>
    <x v="2"/>
    <x v="9"/>
    <x v="25"/>
    <x v="9"/>
    <x v="1"/>
    <x v="6"/>
    <x v="225"/>
    <x v="2"/>
    <n v="150"/>
    <n v="162"/>
    <m/>
    <n v="160"/>
    <n v="19.5"/>
    <n v="10"/>
    <n v="25"/>
    <n v="7"/>
    <n v="9.7142857142857153"/>
    <n v="16.107142857142858"/>
    <n v="0.7377551020408164"/>
    <n v="0.4"/>
    <m/>
    <n v="0.22321428571428573"/>
    <n v="158"/>
    <n v="0.5"/>
    <n v="7.7142857142857144"/>
    <n v="2"/>
    <m/>
    <n v="3"/>
    <m/>
    <m/>
    <n v="14.857142857142858"/>
    <n v="1"/>
    <m/>
    <n v="2"/>
    <m/>
    <m/>
    <m/>
    <m/>
    <m/>
    <n v="100"/>
    <n v="100"/>
    <s v="1 PG"/>
  </r>
  <r>
    <n v="1758"/>
    <s v="VIETNAM"/>
    <x v="2"/>
    <x v="2"/>
    <x v="9"/>
    <x v="25"/>
    <x v="9"/>
    <x v="1"/>
    <x v="6"/>
    <x v="226"/>
    <x v="2"/>
    <n v="150"/>
    <n v="162"/>
    <m/>
    <n v="160"/>
    <n v="19.5"/>
    <m/>
    <n v="15"/>
    <n v="7"/>
    <n v="0"/>
    <n v="13.571428571428571"/>
    <n v="0.90476190476190477"/>
    <n v="0.4"/>
    <m/>
    <n v="0.13392857142857142"/>
    <n v="165"/>
    <n v="0.5"/>
    <m/>
    <m/>
    <m/>
    <m/>
    <m/>
    <m/>
    <n v="13.571428571428571"/>
    <m/>
    <m/>
    <m/>
    <m/>
    <m/>
    <m/>
    <m/>
    <m/>
    <n v="100"/>
    <n v="100"/>
    <s v="1 PG"/>
  </r>
  <r>
    <n v="1759"/>
    <s v="VIETNAM"/>
    <x v="2"/>
    <x v="2"/>
    <x v="9"/>
    <x v="25"/>
    <x v="9"/>
    <x v="1"/>
    <x v="6"/>
    <x v="227"/>
    <x v="2"/>
    <n v="150"/>
    <n v="162"/>
    <m/>
    <n v="80"/>
    <n v="19.5"/>
    <n v="2"/>
    <n v="11"/>
    <n v="7"/>
    <n v="1.6071428571428572"/>
    <n v="9.1428571428571423"/>
    <n v="0.82692307692307687"/>
    <n v="0.4"/>
    <m/>
    <n v="0.19642857142857142"/>
    <n v="115"/>
    <n v="0.5"/>
    <n v="0.8571428571428571"/>
    <n v="1"/>
    <m/>
    <n v="1"/>
    <m/>
    <m/>
    <n v="9.1428571428571423"/>
    <m/>
    <m/>
    <m/>
    <m/>
    <m/>
    <m/>
    <m/>
    <m/>
    <n v="100"/>
    <n v="100"/>
    <s v="1 PG"/>
  </r>
  <r>
    <n v="1760"/>
    <s v="VIETNAM"/>
    <x v="2"/>
    <x v="2"/>
    <x v="9"/>
    <x v="25"/>
    <x v="9"/>
    <x v="1"/>
    <x v="6"/>
    <x v="228"/>
    <x v="2"/>
    <n v="150"/>
    <n v="162"/>
    <m/>
    <n v="96"/>
    <n v="19.5"/>
    <n v="4"/>
    <n v="12"/>
    <n v="7"/>
    <n v="8.5"/>
    <n v="2.25"/>
    <n v="0.671875"/>
    <n v="0.4"/>
    <m/>
    <n v="0.1785714285714286"/>
    <n v="91"/>
    <n v="0.5"/>
    <m/>
    <n v="4"/>
    <m/>
    <n v="3"/>
    <n v="8"/>
    <m/>
    <m/>
    <n v="2"/>
    <m/>
    <m/>
    <n v="1"/>
    <n v="1"/>
    <m/>
    <m/>
    <m/>
    <n v="100"/>
    <n v="100"/>
    <s v="1 PG"/>
  </r>
  <r>
    <n v="1761"/>
    <s v="VIETNAM"/>
    <x v="2"/>
    <x v="2"/>
    <x v="9"/>
    <x v="25"/>
    <x v="9"/>
    <x v="1"/>
    <x v="6"/>
    <x v="229"/>
    <x v="2"/>
    <n v="150"/>
    <n v="162"/>
    <m/>
    <n v="160"/>
    <n v="19.5"/>
    <n v="4"/>
    <n v="25"/>
    <n v="7"/>
    <n v="2.1071428571428572"/>
    <n v="27.214285714285715"/>
    <n v="1.0110837438423645"/>
    <n v="0.4"/>
    <m/>
    <n v="0.22321428571428573"/>
    <n v="205"/>
    <n v="0.5"/>
    <n v="1.8571428571428572"/>
    <n v="1"/>
    <m/>
    <m/>
    <m/>
    <m/>
    <n v="26.714285714285715"/>
    <n v="2"/>
    <m/>
    <m/>
    <m/>
    <m/>
    <m/>
    <m/>
    <m/>
    <n v="100"/>
    <n v="100"/>
    <s v="1 PG"/>
  </r>
  <r>
    <n v="1762"/>
    <s v="VIETNAM"/>
    <x v="2"/>
    <x v="2"/>
    <x v="9"/>
    <x v="25"/>
    <x v="9"/>
    <x v="1"/>
    <x v="6"/>
    <x v="238"/>
    <x v="2"/>
    <n v="150"/>
    <n v="162"/>
    <m/>
    <n v="136"/>
    <n v="19.5"/>
    <n v="3"/>
    <n v="22"/>
    <n v="7"/>
    <n v="0.75"/>
    <n v="13.214285714285714"/>
    <n v="0.5585714285714285"/>
    <n v="0.4"/>
    <m/>
    <n v="0.23109243697478996"/>
    <n v="146"/>
    <n v="0.5"/>
    <m/>
    <n v="3"/>
    <m/>
    <m/>
    <m/>
    <m/>
    <n v="11.714285714285714"/>
    <m/>
    <m/>
    <m/>
    <n v="2"/>
    <m/>
    <m/>
    <m/>
    <m/>
    <n v="100"/>
    <n v="100"/>
    <s v="1 PG"/>
  </r>
  <r>
    <n v="1763"/>
    <s v="VIETNAM"/>
    <x v="2"/>
    <x v="2"/>
    <x v="9"/>
    <x v="25"/>
    <x v="9"/>
    <x v="1"/>
    <x v="6"/>
    <x v="240"/>
    <x v="2"/>
    <n v="150"/>
    <n v="162"/>
    <m/>
    <n v="160"/>
    <n v="19.5"/>
    <n v="12"/>
    <n v="28"/>
    <n v="7"/>
    <n v="9.8571428571428577"/>
    <n v="22.785714285714285"/>
    <n v="0.81607142857142845"/>
    <n v="0.4"/>
    <m/>
    <n v="0.25"/>
    <n v="218"/>
    <n v="0.5"/>
    <n v="9.8571428571428577"/>
    <m/>
    <m/>
    <m/>
    <m/>
    <m/>
    <n v="19.285714285714285"/>
    <m/>
    <m/>
    <n v="7"/>
    <m/>
    <m/>
    <m/>
    <m/>
    <m/>
    <n v="100"/>
    <n v="100"/>
    <s v="1 PG"/>
  </r>
  <r>
    <n v="1764"/>
    <s v="VIETNAM"/>
    <x v="2"/>
    <x v="2"/>
    <x v="9"/>
    <x v="25"/>
    <x v="9"/>
    <x v="1"/>
    <x v="6"/>
    <x v="243"/>
    <x v="2"/>
    <n v="150"/>
    <n v="162"/>
    <m/>
    <n v="160"/>
    <n v="19.5"/>
    <m/>
    <n v="9"/>
    <n v="7"/>
    <n v="0"/>
    <n v="13"/>
    <n v="1.4444444444444444"/>
    <n v="0.4"/>
    <m/>
    <n v="8.0357142857142863E-2"/>
    <n v="168"/>
    <n v="0.5"/>
    <m/>
    <m/>
    <m/>
    <m/>
    <m/>
    <m/>
    <n v="13"/>
    <m/>
    <m/>
    <m/>
    <m/>
    <m/>
    <m/>
    <m/>
    <m/>
    <n v="100"/>
    <n v="100"/>
    <s v="1 PG"/>
  </r>
  <r>
    <n v="1765"/>
    <s v="VIETNAM"/>
    <x v="2"/>
    <x v="2"/>
    <x v="9"/>
    <x v="25"/>
    <x v="9"/>
    <x v="1"/>
    <x v="6"/>
    <x v="266"/>
    <x v="2"/>
    <n v="150"/>
    <n v="162"/>
    <m/>
    <n v="160"/>
    <n v="19.5"/>
    <n v="13"/>
    <n v="25"/>
    <n v="7"/>
    <n v="7.9464285714285712"/>
    <n v="14.428571428571429"/>
    <n v="0.58881578947368418"/>
    <n v="0.4"/>
    <m/>
    <n v="0.22321428571428573"/>
    <n v="155"/>
    <n v="0.5"/>
    <n v="6.5714285714285712"/>
    <n v="1"/>
    <n v="3"/>
    <m/>
    <m/>
    <m/>
    <n v="13.428571428571429"/>
    <n v="2"/>
    <m/>
    <n v="1"/>
    <m/>
    <m/>
    <m/>
    <m/>
    <m/>
    <n v="100"/>
    <n v="100"/>
    <s v="1 PG"/>
  </r>
  <r>
    <n v="1766"/>
    <s v="VIETNAM"/>
    <x v="2"/>
    <x v="2"/>
    <x v="9"/>
    <x v="25"/>
    <x v="9"/>
    <x v="1"/>
    <x v="6"/>
    <x v="267"/>
    <x v="2"/>
    <n v="150"/>
    <n v="162"/>
    <m/>
    <n v="120"/>
    <n v="19.5"/>
    <n v="2"/>
    <n v="33"/>
    <n v="7"/>
    <n v="0.75"/>
    <n v="26.392857142857142"/>
    <n v="0.77551020408163263"/>
    <n v="0.4"/>
    <m/>
    <n v="0.39285714285714285"/>
    <n v="115"/>
    <n v="0.5"/>
    <m/>
    <n v="1"/>
    <m/>
    <n v="1"/>
    <m/>
    <m/>
    <n v="20.142857142857142"/>
    <n v="1"/>
    <m/>
    <m/>
    <n v="8"/>
    <m/>
    <m/>
    <m/>
    <m/>
    <n v="100"/>
    <n v="100"/>
    <s v="1 PG"/>
  </r>
  <r>
    <n v="1767"/>
    <s v="VIETNAM"/>
    <x v="2"/>
    <x v="2"/>
    <x v="9"/>
    <x v="25"/>
    <x v="9"/>
    <x v="1"/>
    <x v="6"/>
    <x v="268"/>
    <x v="2"/>
    <n v="150"/>
    <n v="162"/>
    <m/>
    <n v="162"/>
    <n v="19.5"/>
    <m/>
    <n v="14"/>
    <n v="7"/>
    <n v="0"/>
    <n v="15.75"/>
    <n v="1.125"/>
    <n v="0.4"/>
    <m/>
    <n v="0.1234567901234568"/>
    <n v="157"/>
    <n v="0.5"/>
    <m/>
    <m/>
    <m/>
    <m/>
    <m/>
    <m/>
    <m/>
    <m/>
    <m/>
    <n v="9"/>
    <n v="15"/>
    <m/>
    <m/>
    <m/>
    <m/>
    <n v="100"/>
    <n v="100"/>
    <s v="1 PG"/>
  </r>
  <r>
    <n v="1768"/>
    <s v="VIETNAM"/>
    <x v="2"/>
    <x v="2"/>
    <x v="9"/>
    <x v="25"/>
    <x v="9"/>
    <x v="1"/>
    <x v="6"/>
    <x v="269"/>
    <x v="2"/>
    <n v="150"/>
    <n v="162"/>
    <m/>
    <n v="148"/>
    <n v="19.5"/>
    <n v="1"/>
    <n v="16"/>
    <n v="7"/>
    <n v="0.8571428571428571"/>
    <n v="12.75"/>
    <n v="0.80042016806722693"/>
    <n v="0.4"/>
    <m/>
    <n v="0.15444015444015444"/>
    <n v="140"/>
    <n v="0.5"/>
    <n v="0.8571428571428571"/>
    <m/>
    <m/>
    <m/>
    <m/>
    <m/>
    <n v="12"/>
    <m/>
    <m/>
    <m/>
    <n v="1"/>
    <m/>
    <m/>
    <m/>
    <m/>
    <n v="100"/>
    <n v="100"/>
    <s v="1 PG"/>
  </r>
  <r>
    <n v="1769"/>
    <s v="VIETNAM"/>
    <x v="2"/>
    <x v="2"/>
    <x v="9"/>
    <x v="25"/>
    <x v="9"/>
    <x v="1"/>
    <x v="6"/>
    <x v="270"/>
    <x v="2"/>
    <n v="150"/>
    <n v="162"/>
    <m/>
    <n v="128"/>
    <n v="19.5"/>
    <m/>
    <n v="24"/>
    <n v="7"/>
    <n v="0"/>
    <n v="20.607142857142858"/>
    <n v="0.85863095238095244"/>
    <n v="0.4"/>
    <m/>
    <n v="0.26785714285714285"/>
    <n v="148"/>
    <n v="0.5"/>
    <m/>
    <m/>
    <m/>
    <m/>
    <m/>
    <m/>
    <n v="18.857142857142858"/>
    <n v="1"/>
    <m/>
    <n v="3"/>
    <m/>
    <m/>
    <m/>
    <m/>
    <m/>
    <n v="100"/>
    <n v="100"/>
    <s v="1 PG"/>
  </r>
  <r>
    <n v="1770"/>
    <s v="VIETNAM"/>
    <x v="2"/>
    <x v="2"/>
    <x v="9"/>
    <x v="25"/>
    <x v="0"/>
    <x v="0"/>
    <x v="9"/>
    <x v="70"/>
    <x v="0"/>
    <n v="1200"/>
    <n v="480"/>
    <m/>
    <n v="480"/>
    <n v="92"/>
    <n v="22"/>
    <n v="71"/>
    <n v="21"/>
    <n v="11.107142857142858"/>
    <n v="53.142857142857146"/>
    <n v="0.69086021505376349"/>
    <n v="0.4"/>
    <m/>
    <n v="0.21130952380952381"/>
    <n v="526"/>
    <n v="0.65"/>
    <n v="9.8571428571428577"/>
    <n v="2"/>
    <m/>
    <m/>
    <n v="1"/>
    <m/>
    <n v="51.142857142857146"/>
    <n v="2"/>
    <m/>
    <n v="3"/>
    <m/>
    <m/>
    <m/>
    <m/>
    <m/>
    <n v="150"/>
    <n v="150"/>
    <s v="1 PG"/>
  </r>
  <r>
    <n v="1771"/>
    <s v="VIETNAM"/>
    <x v="2"/>
    <x v="2"/>
    <x v="9"/>
    <x v="25"/>
    <x v="0"/>
    <x v="1"/>
    <x v="11"/>
    <x v="72"/>
    <x v="0"/>
    <n v="1200"/>
    <n v="480"/>
    <m/>
    <n v="520"/>
    <n v="57.5"/>
    <n v="7"/>
    <n v="33"/>
    <n v="21"/>
    <n v="5.5714285714285712"/>
    <n v="32.071428571428569"/>
    <n v="0.94107142857142845"/>
    <n v="0.24"/>
    <m/>
    <n v="9.0659340659340656E-2"/>
    <n v="533"/>
    <n v="0.6"/>
    <n v="5.5714285714285712"/>
    <m/>
    <m/>
    <m/>
    <m/>
    <m/>
    <n v="31.571428571428573"/>
    <m/>
    <m/>
    <n v="1"/>
    <m/>
    <m/>
    <m/>
    <m/>
    <m/>
    <n v="150"/>
    <n v="150"/>
    <s v="1 PG"/>
  </r>
  <r>
    <n v="1772"/>
    <s v="VIETNAM"/>
    <x v="2"/>
    <x v="2"/>
    <x v="9"/>
    <x v="25"/>
    <x v="0"/>
    <x v="1"/>
    <x v="12"/>
    <x v="73"/>
    <x v="0"/>
    <n v="1200"/>
    <n v="480"/>
    <m/>
    <n v="448"/>
    <n v="57.5"/>
    <m/>
    <n v="67"/>
    <n v="21"/>
    <n v="0"/>
    <n v="47.214285714285715"/>
    <n v="0.70469083155650325"/>
    <n v="0.24"/>
    <m/>
    <n v="0.21364795918367349"/>
    <n v="595"/>
    <n v="0.6"/>
    <m/>
    <m/>
    <m/>
    <m/>
    <m/>
    <m/>
    <n v="43.714285714285715"/>
    <n v="6"/>
    <m/>
    <n v="4"/>
    <m/>
    <m/>
    <m/>
    <m/>
    <m/>
    <n v="150"/>
    <n v="150"/>
    <s v="1 PG"/>
  </r>
  <r>
    <n v="1773"/>
    <s v="VIETNAM"/>
    <x v="2"/>
    <x v="2"/>
    <x v="9"/>
    <x v="25"/>
    <x v="0"/>
    <x v="1"/>
    <x v="13"/>
    <x v="74"/>
    <x v="0"/>
    <n v="1200"/>
    <n v="480"/>
    <m/>
    <n v="500"/>
    <n v="57.5"/>
    <m/>
    <n v="41"/>
    <n v="21"/>
    <n v="0"/>
    <n v="26.142857142857142"/>
    <n v="0.6376306620209059"/>
    <n v="0.24"/>
    <m/>
    <n v="0.11714285714285715"/>
    <n v="495"/>
    <n v="0.6"/>
    <m/>
    <m/>
    <m/>
    <m/>
    <m/>
    <m/>
    <n v="21.142857142857142"/>
    <n v="8"/>
    <m/>
    <n v="6"/>
    <m/>
    <m/>
    <m/>
    <m/>
    <m/>
    <n v="150"/>
    <n v="150"/>
    <s v="1 PG"/>
  </r>
  <r>
    <n v="1774"/>
    <s v="VIETNAM"/>
    <x v="2"/>
    <x v="2"/>
    <x v="9"/>
    <x v="25"/>
    <x v="0"/>
    <x v="1"/>
    <x v="15"/>
    <x v="76"/>
    <x v="0"/>
    <n v="1200"/>
    <n v="480"/>
    <m/>
    <n v="486"/>
    <n v="57.5"/>
    <n v="7"/>
    <n v="27"/>
    <n v="21"/>
    <n v="4.3928571428571432"/>
    <n v="20.357142857142858"/>
    <n v="0.7279411764705882"/>
    <n v="0.24"/>
    <m/>
    <n v="7.9365079365079375E-2"/>
    <n v="520"/>
    <n v="0.6"/>
    <n v="4.1428571428571432"/>
    <n v="1"/>
    <m/>
    <m/>
    <m/>
    <m/>
    <n v="18.857142857142858"/>
    <m/>
    <m/>
    <n v="3"/>
    <m/>
    <m/>
    <m/>
    <m/>
    <m/>
    <n v="150"/>
    <n v="150"/>
    <s v="1 PG"/>
  </r>
  <r>
    <n v="1775"/>
    <s v="VIETNAM"/>
    <x v="2"/>
    <x v="2"/>
    <x v="9"/>
    <x v="25"/>
    <x v="0"/>
    <x v="1"/>
    <x v="16"/>
    <x v="77"/>
    <x v="0"/>
    <n v="1200"/>
    <n v="480"/>
    <m/>
    <n v="484"/>
    <n v="57.5"/>
    <n v="6"/>
    <n v="55"/>
    <n v="21"/>
    <n v="3.4285714285714284"/>
    <n v="30.428571428571427"/>
    <n v="0.55503512880562056"/>
    <n v="0.24"/>
    <m/>
    <n v="0.16233766233766236"/>
    <n v="486"/>
    <n v="0.6"/>
    <n v="3.4285714285714284"/>
    <m/>
    <m/>
    <m/>
    <m/>
    <m/>
    <n v="29.428571428571427"/>
    <n v="4"/>
    <m/>
    <m/>
    <m/>
    <m/>
    <m/>
    <m/>
    <m/>
    <n v="150"/>
    <n v="150"/>
    <s v="1 PG"/>
  </r>
  <r>
    <n v="1776"/>
    <s v="VIETNAM"/>
    <x v="2"/>
    <x v="2"/>
    <x v="9"/>
    <x v="25"/>
    <x v="0"/>
    <x v="1"/>
    <x v="21"/>
    <x v="122"/>
    <x v="0"/>
    <n v="1200"/>
    <n v="480"/>
    <m/>
    <n v="404"/>
    <n v="57.5"/>
    <n v="2"/>
    <n v="49"/>
    <n v="21"/>
    <n v="2.8571428571428572"/>
    <n v="35.571428571428569"/>
    <n v="0.75350140056022397"/>
    <n v="0.24"/>
    <m/>
    <n v="0.17326732673267328"/>
    <n v="404"/>
    <n v="0.6"/>
    <n v="2.8571428571428572"/>
    <m/>
    <m/>
    <m/>
    <m/>
    <m/>
    <n v="35.571428571428569"/>
    <m/>
    <m/>
    <m/>
    <m/>
    <m/>
    <m/>
    <m/>
    <m/>
    <n v="150"/>
    <n v="150"/>
    <s v="1 PG"/>
  </r>
  <r>
    <n v="1777"/>
    <s v="VIETNAM"/>
    <x v="2"/>
    <x v="2"/>
    <x v="9"/>
    <x v="25"/>
    <x v="0"/>
    <x v="0"/>
    <x v="10"/>
    <x v="71"/>
    <x v="0"/>
    <n v="1200"/>
    <n v="480"/>
    <m/>
    <n v="480"/>
    <n v="57.5"/>
    <m/>
    <n v="56"/>
    <n v="21"/>
    <n v="0"/>
    <n v="73.285714285714292"/>
    <n v="1.3086734693877553"/>
    <n v="0.4"/>
    <m/>
    <n v="0.16666666666666666"/>
    <n v="550"/>
    <n v="0.65"/>
    <m/>
    <m/>
    <m/>
    <m/>
    <m/>
    <m/>
    <n v="73.285714285714292"/>
    <m/>
    <m/>
    <m/>
    <m/>
    <m/>
    <m/>
    <m/>
    <m/>
    <n v="150"/>
    <n v="150"/>
    <s v="1 PG"/>
  </r>
  <r>
    <n v="1778"/>
    <s v="VIETNAM"/>
    <x v="2"/>
    <x v="2"/>
    <x v="9"/>
    <x v="25"/>
    <x v="6"/>
    <x v="1"/>
    <x v="10"/>
    <x v="146"/>
    <x v="1"/>
    <n v="1250"/>
    <n v="500"/>
    <m/>
    <n v="532"/>
    <n v="60"/>
    <n v="4"/>
    <n v="29"/>
    <n v="22"/>
    <n v="13"/>
    <n v="10.5"/>
    <n v="0.71212121212121215"/>
    <n v="0.24"/>
    <m/>
    <n v="7.7873254564983896E-2"/>
    <n v="550"/>
    <n v="0.6"/>
    <m/>
    <n v="5"/>
    <n v="6"/>
    <n v="16"/>
    <n v="2"/>
    <m/>
    <m/>
    <m/>
    <m/>
    <m/>
    <n v="14"/>
    <m/>
    <m/>
    <m/>
    <m/>
    <n v="150"/>
    <n v="150"/>
    <s v="1 PG"/>
  </r>
  <r>
    <n v="1779"/>
    <s v="VIETNAM"/>
    <x v="2"/>
    <x v="2"/>
    <x v="9"/>
    <x v="25"/>
    <x v="0"/>
    <x v="1"/>
    <x v="22"/>
    <x v="123"/>
    <x v="0"/>
    <n v="1200"/>
    <n v="480"/>
    <m/>
    <n v="472"/>
    <n v="57.5"/>
    <n v="6"/>
    <n v="27"/>
    <n v="21"/>
    <n v="2.0714285714285712"/>
    <n v="18.035714285714285"/>
    <n v="0.60930735930735924"/>
    <n v="0.24"/>
    <m/>
    <n v="8.1719128329297827E-2"/>
    <n v="502"/>
    <n v="0.6"/>
    <n v="1.5714285714285714"/>
    <n v="2"/>
    <m/>
    <m/>
    <m/>
    <m/>
    <n v="16.285714285714285"/>
    <n v="3"/>
    <m/>
    <n v="2"/>
    <m/>
    <m/>
    <m/>
    <m/>
    <m/>
    <n v="150"/>
    <n v="150"/>
    <s v="1 PG"/>
  </r>
  <r>
    <n v="1780"/>
    <s v="VIETNAM"/>
    <x v="2"/>
    <x v="2"/>
    <x v="9"/>
    <x v="25"/>
    <x v="6"/>
    <x v="1"/>
    <x v="22"/>
    <x v="145"/>
    <x v="1"/>
    <n v="1250"/>
    <n v="500"/>
    <m/>
    <n v="492"/>
    <n v="60"/>
    <n v="7"/>
    <n v="27"/>
    <n v="22"/>
    <n v="5.1071428571428577"/>
    <n v="18.642857142857142"/>
    <n v="0.69852941176470584"/>
    <n v="0.24"/>
    <m/>
    <n v="7.8397212543554015E-2"/>
    <n v="552"/>
    <n v="0.6"/>
    <n v="2.8571428571428572"/>
    <m/>
    <m/>
    <m/>
    <n v="3"/>
    <m/>
    <n v="17.142857142857142"/>
    <m/>
    <m/>
    <m/>
    <n v="2"/>
    <m/>
    <m/>
    <m/>
    <m/>
    <n v="150"/>
    <n v="150"/>
    <s v="1 PG"/>
  </r>
  <r>
    <n v="1781"/>
    <s v="VIETNAM"/>
    <x v="2"/>
    <x v="2"/>
    <x v="9"/>
    <x v="25"/>
    <x v="0"/>
    <x v="1"/>
    <x v="14"/>
    <x v="75"/>
    <x v="0"/>
    <n v="1200"/>
    <n v="480"/>
    <m/>
    <n v="544"/>
    <n v="57.5"/>
    <n v="12"/>
    <n v="47"/>
    <n v="21"/>
    <n v="5.3928571428571432"/>
    <n v="26.160714285714285"/>
    <n v="0.53480629539951574"/>
    <n v="0.24"/>
    <m/>
    <n v="0.12342436974789918"/>
    <n v="516"/>
    <n v="0.6"/>
    <n v="5.1428571428571432"/>
    <n v="1"/>
    <m/>
    <m/>
    <m/>
    <m/>
    <n v="25.285714285714285"/>
    <n v="2"/>
    <n v="1"/>
    <m/>
    <m/>
    <m/>
    <m/>
    <m/>
    <m/>
    <n v="150"/>
    <n v="150"/>
    <s v="1 PG"/>
  </r>
  <r>
    <n v="1782"/>
    <s v="VIETNAM"/>
    <x v="2"/>
    <x v="2"/>
    <x v="9"/>
    <x v="25"/>
    <x v="4"/>
    <x v="1"/>
    <x v="14"/>
    <x v="271"/>
    <x v="0"/>
    <n v="1000"/>
    <n v="400"/>
    <m/>
    <n v="360"/>
    <n v="57.5"/>
    <n v="12"/>
    <n v="32"/>
    <n v="17.5"/>
    <n v="5.5357142857142856"/>
    <n v="15.053571428571429"/>
    <n v="0.46793831168831174"/>
    <n v="0.24"/>
    <m/>
    <n v="0.126984126984127"/>
    <n v="366"/>
    <n v="0.6"/>
    <n v="5.2857142857142856"/>
    <n v="1"/>
    <m/>
    <m/>
    <m/>
    <m/>
    <n v="13.428571428571429"/>
    <n v="2"/>
    <n v="3"/>
    <m/>
    <m/>
    <m/>
    <m/>
    <m/>
    <m/>
    <n v="150"/>
    <n v="150"/>
    <s v="1 PG"/>
  </r>
  <r>
    <n v="1783"/>
    <s v="VIETNAM"/>
    <x v="0"/>
    <x v="2"/>
    <x v="9"/>
    <x v="26"/>
    <x v="3"/>
    <x v="0"/>
    <x v="0"/>
    <x v="10"/>
    <x v="1"/>
    <n v="2700"/>
    <n v="810"/>
    <m/>
    <n v="896"/>
    <n v="259.2"/>
    <n v="78"/>
    <n v="146"/>
    <n v="171.20000000000002"/>
    <n v="57.5"/>
    <n v="120.16666666666667"/>
    <n v="0.79315476190476197"/>
    <n v="0.4"/>
    <m/>
    <n v="0.35714285714285721"/>
    <n v="1149"/>
    <n v="0.8"/>
    <n v="54"/>
    <n v="6"/>
    <n v="0"/>
    <n v="4"/>
    <n v="0"/>
    <n v="0"/>
    <n v="115.16666666666667"/>
    <n v="6"/>
    <n v="0"/>
    <n v="7"/>
    <n v="0"/>
    <n v="0"/>
    <m/>
    <m/>
    <m/>
    <n v="150"/>
    <n v="150"/>
    <s v="2 PGs"/>
  </r>
  <r>
    <n v="1784"/>
    <s v="VIETNAM"/>
    <x v="0"/>
    <x v="2"/>
    <x v="9"/>
    <x v="26"/>
    <x v="8"/>
    <x v="0"/>
    <x v="0"/>
    <x v="135"/>
    <x v="1"/>
    <n v="1800"/>
    <n v="720"/>
    <m/>
    <n v="752"/>
    <n v="230.4"/>
    <n v="8"/>
    <n v="52"/>
    <n v="152"/>
    <n v="5.333333333333333"/>
    <n v="45.833333333333336"/>
    <n v="0.85277777777777786"/>
    <n v="0.4"/>
    <m/>
    <n v="0.11398176291793313"/>
    <n v="825"/>
    <n v="0.8"/>
    <n v="4.833333333333333"/>
    <n v="0"/>
    <n v="0"/>
    <n v="1"/>
    <n v="0"/>
    <n v="0"/>
    <n v="42.833333333333336"/>
    <n v="0"/>
    <n v="0"/>
    <n v="6"/>
    <n v="0"/>
    <n v="0"/>
    <m/>
    <m/>
    <m/>
    <n v="100"/>
    <n v="100"/>
    <s v="2 PGs"/>
  </r>
  <r>
    <n v="1785"/>
    <s v="VIETNAM"/>
    <x v="0"/>
    <x v="2"/>
    <x v="9"/>
    <x v="26"/>
    <x v="0"/>
    <x v="0"/>
    <x v="0"/>
    <x v="0"/>
    <x v="0"/>
    <n v="1200"/>
    <n v="480"/>
    <m/>
    <n v="384"/>
    <n v="153.60000000000002"/>
    <n v="19"/>
    <n v="82"/>
    <n v="101.60000000000001"/>
    <n v="8.1666666666666679"/>
    <n v="63.083333333333336"/>
    <n v="0.70544554455445541"/>
    <n v="0.4"/>
    <m/>
    <n v="0.37574404761904767"/>
    <n v="401"/>
    <n v="0.75"/>
    <n v="5.166666666666667"/>
    <n v="4"/>
    <n v="0"/>
    <n v="4"/>
    <n v="0"/>
    <n v="0"/>
    <n v="57.833333333333336"/>
    <n v="5"/>
    <n v="0"/>
    <n v="8"/>
    <n v="0"/>
    <n v="0"/>
    <m/>
    <m/>
    <m/>
    <n v="100"/>
    <n v="100"/>
    <s v="2 PGs"/>
  </r>
  <r>
    <n v="1786"/>
    <s v="VIETNAM"/>
    <x v="0"/>
    <x v="2"/>
    <x v="9"/>
    <x v="26"/>
    <x v="0"/>
    <x v="0"/>
    <x v="0"/>
    <x v="1"/>
    <x v="0"/>
    <n v="1200"/>
    <n v="480"/>
    <m/>
    <n v="560"/>
    <n v="153.60000000000002"/>
    <n v="39"/>
    <n v="74"/>
    <n v="101.60000000000001"/>
    <n v="26.583333333333332"/>
    <n v="51.5"/>
    <n v="0.69100294985250732"/>
    <n v="0.4"/>
    <m/>
    <n v="0.28826530612244899"/>
    <n v="751"/>
    <n v="0.75"/>
    <n v="21.333333333333332"/>
    <n v="7"/>
    <n v="0"/>
    <n v="7"/>
    <n v="0"/>
    <n v="0"/>
    <n v="45"/>
    <n v="6"/>
    <n v="0"/>
    <n v="10"/>
    <n v="0"/>
    <n v="0"/>
    <m/>
    <m/>
    <m/>
    <n v="100"/>
    <n v="100"/>
    <s v="2 PGs"/>
  </r>
  <r>
    <n v="1787"/>
    <s v="VIETNAM"/>
    <x v="0"/>
    <x v="2"/>
    <x v="9"/>
    <x v="26"/>
    <x v="0"/>
    <x v="0"/>
    <x v="0"/>
    <x v="12"/>
    <x v="0"/>
    <n v="1200"/>
    <n v="480"/>
    <m/>
    <n v="368"/>
    <n v="96"/>
    <n v="14"/>
    <n v="24"/>
    <n v="63.5"/>
    <n v="10.75"/>
    <n v="21.75"/>
    <n v="0.85526315789473684"/>
    <n v="0.4"/>
    <m/>
    <n v="0.14751552795031059"/>
    <n v="327"/>
    <n v="0.75"/>
    <n v="10"/>
    <n v="1"/>
    <n v="0"/>
    <n v="1"/>
    <n v="0"/>
    <n v="0"/>
    <n v="20"/>
    <n v="1"/>
    <n v="0"/>
    <n v="3"/>
    <n v="0"/>
    <n v="0"/>
    <m/>
    <m/>
    <m/>
    <n v="100"/>
    <n v="100"/>
    <s v="1 PG"/>
  </r>
  <r>
    <n v="1788"/>
    <s v="VIETNAM"/>
    <x v="0"/>
    <x v="2"/>
    <x v="9"/>
    <x v="26"/>
    <x v="0"/>
    <x v="0"/>
    <x v="0"/>
    <x v="13"/>
    <x v="0"/>
    <n v="1200"/>
    <n v="480"/>
    <m/>
    <n v="544"/>
    <n v="153.60000000000002"/>
    <n v="23"/>
    <n v="67"/>
    <n v="101.60000000000001"/>
    <n v="11.666666666666666"/>
    <n v="44.166666666666664"/>
    <n v="0.62037037037037035"/>
    <n v="0.4"/>
    <m/>
    <n v="0.23634453781512607"/>
    <n v="838"/>
    <n v="0.75"/>
    <n v="10.166666666666666"/>
    <n v="0"/>
    <n v="0"/>
    <n v="3"/>
    <n v="0"/>
    <n v="0"/>
    <n v="40.666666666666664"/>
    <n v="4"/>
    <n v="0"/>
    <n v="5"/>
    <n v="0"/>
    <n v="0"/>
    <m/>
    <m/>
    <m/>
    <n v="100"/>
    <n v="100"/>
    <s v="2 PGs"/>
  </r>
  <r>
    <n v="1789"/>
    <s v="VIETNAM"/>
    <x v="0"/>
    <x v="2"/>
    <x v="9"/>
    <x v="26"/>
    <x v="0"/>
    <x v="0"/>
    <x v="0"/>
    <x v="2"/>
    <x v="0"/>
    <n v="1200"/>
    <n v="480"/>
    <m/>
    <n v="416"/>
    <n v="153.60000000000002"/>
    <n v="27"/>
    <n v="44"/>
    <n v="101.60000000000001"/>
    <n v="9.6666666666666661"/>
    <n v="19.333333333333332"/>
    <n v="0.40845070422535212"/>
    <n v="0.4"/>
    <m/>
    <n v="0.24381868131868134"/>
    <n v="681"/>
    <n v="0.75"/>
    <n v="8.6666666666666661"/>
    <n v="4"/>
    <n v="0"/>
    <n v="0"/>
    <n v="0"/>
    <n v="0"/>
    <n v="16.833333333333332"/>
    <n v="10"/>
    <n v="0"/>
    <n v="0"/>
    <n v="0"/>
    <n v="0"/>
    <m/>
    <m/>
    <m/>
    <n v="100"/>
    <n v="100"/>
    <s v="2 PGs"/>
  </r>
  <r>
    <n v="1790"/>
    <s v="VIETNAM"/>
    <x v="0"/>
    <x v="2"/>
    <x v="9"/>
    <x v="26"/>
    <x v="0"/>
    <x v="0"/>
    <x v="0"/>
    <x v="14"/>
    <x v="0"/>
    <n v="1200"/>
    <n v="480"/>
    <m/>
    <n v="592"/>
    <n v="153.60000000000002"/>
    <n v="21"/>
    <n v="56"/>
    <n v="101.60000000000001"/>
    <n v="13"/>
    <n v="30.416666666666668"/>
    <n v="0.56385281385281394"/>
    <n v="0.4"/>
    <m/>
    <n v="0.18581081081081083"/>
    <n v="628"/>
    <n v="0.75"/>
    <n v="11"/>
    <n v="0"/>
    <n v="0"/>
    <n v="4"/>
    <n v="0"/>
    <n v="0"/>
    <n v="28.166666666666668"/>
    <n v="3"/>
    <n v="0"/>
    <n v="3"/>
    <n v="0"/>
    <n v="0"/>
    <m/>
    <m/>
    <m/>
    <n v="100"/>
    <n v="100"/>
    <s v="2 PGs"/>
  </r>
  <r>
    <n v="1791"/>
    <s v="VIETNAM"/>
    <x v="0"/>
    <x v="2"/>
    <x v="9"/>
    <x v="26"/>
    <x v="0"/>
    <x v="0"/>
    <x v="0"/>
    <x v="15"/>
    <x v="0"/>
    <n v="1200"/>
    <n v="480"/>
    <m/>
    <n v="368"/>
    <n v="96"/>
    <n v="45"/>
    <n v="63"/>
    <n v="63.5"/>
    <n v="18.666666666666664"/>
    <n v="29.166666666666668"/>
    <n v="0.4429012345679012"/>
    <n v="0.4"/>
    <m/>
    <n v="0.41925465838509324"/>
    <n v="362"/>
    <n v="0.75"/>
    <n v="12.666666666666666"/>
    <n v="12"/>
    <n v="0"/>
    <n v="6"/>
    <n v="0"/>
    <n v="0"/>
    <n v="22.166666666666668"/>
    <n v="16"/>
    <n v="0"/>
    <n v="6"/>
    <n v="0"/>
    <n v="0"/>
    <m/>
    <m/>
    <m/>
    <n v="100"/>
    <n v="100"/>
    <s v="1 PG"/>
  </r>
  <r>
    <n v="1792"/>
    <s v="VIETNAM"/>
    <x v="0"/>
    <x v="2"/>
    <x v="9"/>
    <x v="26"/>
    <x v="0"/>
    <x v="0"/>
    <x v="0"/>
    <x v="16"/>
    <x v="0"/>
    <n v="1200"/>
    <n v="480"/>
    <m/>
    <n v="372"/>
    <n v="96"/>
    <n v="5"/>
    <n v="14"/>
    <n v="63.5"/>
    <n v="7.1666666666666661"/>
    <n v="21.333333333333336"/>
    <n v="1.5"/>
    <n v="0.4"/>
    <m/>
    <n v="7.29646697388633E-2"/>
    <n v="365"/>
    <n v="0.65"/>
    <n v="3.6666666666666665"/>
    <n v="0"/>
    <n v="0"/>
    <n v="7"/>
    <n v="0"/>
    <n v="0"/>
    <n v="14.333333333333334"/>
    <n v="2"/>
    <n v="0"/>
    <n v="13"/>
    <n v="0"/>
    <n v="0"/>
    <m/>
    <m/>
    <m/>
    <n v="100"/>
    <n v="100"/>
    <s v="1 PG"/>
  </r>
  <r>
    <n v="1793"/>
    <s v="VIETNAM"/>
    <x v="0"/>
    <x v="2"/>
    <x v="9"/>
    <x v="26"/>
    <x v="0"/>
    <x v="0"/>
    <x v="0"/>
    <x v="3"/>
    <x v="0"/>
    <n v="1200"/>
    <n v="480"/>
    <m/>
    <n v="392"/>
    <n v="96"/>
    <n v="21"/>
    <n v="30"/>
    <n v="63.5"/>
    <n v="8.9166666666666661"/>
    <n v="10.583333333333334"/>
    <n v="0.38235294117647056"/>
    <n v="0.4"/>
    <m/>
    <n v="0.18586005830903793"/>
    <n v="424"/>
    <n v="0"/>
    <n v="2.6666666666666665"/>
    <n v="13"/>
    <n v="0"/>
    <n v="6"/>
    <n v="0"/>
    <n v="0"/>
    <n v="0.33333333333333331"/>
    <n v="13"/>
    <n v="0"/>
    <n v="14"/>
    <n v="0"/>
    <n v="0"/>
    <m/>
    <m/>
    <m/>
    <n v="100"/>
    <n v="100"/>
    <s v="1 PG"/>
  </r>
  <r>
    <n v="1794"/>
    <s v="VIETNAM"/>
    <x v="0"/>
    <x v="2"/>
    <x v="9"/>
    <x v="26"/>
    <x v="0"/>
    <x v="0"/>
    <x v="1"/>
    <x v="17"/>
    <x v="0"/>
    <n v="1200"/>
    <n v="480"/>
    <m/>
    <n v="448"/>
    <n v="96"/>
    <n v="46"/>
    <n v="70"/>
    <n v="63.5"/>
    <n v="36.166666666666671"/>
    <n v="52.833333333333336"/>
    <n v="0.76724137931034486"/>
    <n v="0.4"/>
    <m/>
    <n v="0.36989795918367352"/>
    <n v="518"/>
    <n v="0.75"/>
    <n v="30.166666666666668"/>
    <n v="0"/>
    <n v="0"/>
    <n v="12"/>
    <n v="0"/>
    <n v="0"/>
    <n v="44.833333333333336"/>
    <n v="0"/>
    <n v="0"/>
    <n v="16"/>
    <n v="0"/>
    <n v="0"/>
    <m/>
    <m/>
    <m/>
    <n v="100"/>
    <n v="100"/>
    <s v="1 PG"/>
  </r>
  <r>
    <n v="1795"/>
    <s v="VIETNAM"/>
    <x v="0"/>
    <x v="2"/>
    <x v="9"/>
    <x v="26"/>
    <x v="0"/>
    <x v="0"/>
    <x v="1"/>
    <x v="4"/>
    <x v="0"/>
    <n v="1200"/>
    <n v="480"/>
    <m/>
    <n v="368"/>
    <n v="96"/>
    <n v="24"/>
    <n v="48"/>
    <n v="63.5"/>
    <n v="13.666666666666666"/>
    <n v="32.166666666666671"/>
    <n v="0.63657407407407407"/>
    <n v="0.4"/>
    <m/>
    <n v="0.27950310559006214"/>
    <n v="422"/>
    <n v="0.7"/>
    <n v="9.1666666666666661"/>
    <n v="0"/>
    <n v="0"/>
    <n v="9"/>
    <n v="0"/>
    <n v="0"/>
    <n v="26.166666666666668"/>
    <n v="0"/>
    <n v="0"/>
    <n v="12"/>
    <n v="0"/>
    <n v="0"/>
    <m/>
    <m/>
    <m/>
    <n v="100"/>
    <n v="100"/>
    <s v="1 PG"/>
  </r>
  <r>
    <n v="1796"/>
    <s v="VIETNAM"/>
    <x v="0"/>
    <x v="2"/>
    <x v="9"/>
    <x v="26"/>
    <x v="0"/>
    <x v="0"/>
    <x v="4"/>
    <x v="18"/>
    <x v="0"/>
    <n v="1200"/>
    <n v="480"/>
    <m/>
    <n v="416"/>
    <n v="96"/>
    <n v="82"/>
    <n v="101"/>
    <n v="63.5"/>
    <n v="70.416666666666671"/>
    <n v="75.833333333333329"/>
    <n v="0.79918032786885251"/>
    <n v="0.4"/>
    <m/>
    <n v="0.62843406593406592"/>
    <n v="407"/>
    <n v="0.7"/>
    <n v="65.166666666666671"/>
    <n v="5"/>
    <n v="0"/>
    <n v="8"/>
    <n v="0"/>
    <n v="0"/>
    <n v="70.333333333333329"/>
    <n v="12"/>
    <n v="0"/>
    <n v="5"/>
    <n v="0"/>
    <n v="0"/>
    <m/>
    <m/>
    <m/>
    <n v="100"/>
    <n v="100"/>
    <s v="1 PG"/>
  </r>
  <r>
    <n v="1797"/>
    <s v="VIETNAM"/>
    <x v="0"/>
    <x v="2"/>
    <x v="9"/>
    <x v="26"/>
    <x v="0"/>
    <x v="0"/>
    <x v="4"/>
    <x v="19"/>
    <x v="0"/>
    <n v="1200"/>
    <n v="480"/>
    <m/>
    <n v="388"/>
    <n v="96"/>
    <n v="22"/>
    <n v="95"/>
    <n v="63.5"/>
    <n v="12.833333333333334"/>
    <n v="60.583333333333336"/>
    <n v="0.62749287749287752"/>
    <n v="0.4"/>
    <m/>
    <n v="0.43078055964653911"/>
    <n v="307"/>
    <n v="0.7"/>
    <n v="10.833333333333334"/>
    <n v="6"/>
    <n v="0"/>
    <n v="1"/>
    <n v="0"/>
    <n v="0"/>
    <n v="57.833333333333336"/>
    <n v="7"/>
    <n v="0"/>
    <n v="2"/>
    <n v="0"/>
    <n v="0"/>
    <m/>
    <m/>
    <m/>
    <n v="100"/>
    <n v="100"/>
    <s v="1 PG"/>
  </r>
  <r>
    <n v="1798"/>
    <s v="VIETNAM"/>
    <x v="0"/>
    <x v="2"/>
    <x v="9"/>
    <x v="26"/>
    <x v="0"/>
    <x v="0"/>
    <x v="3"/>
    <x v="6"/>
    <x v="0"/>
    <n v="1200"/>
    <n v="480"/>
    <m/>
    <n v="388"/>
    <n v="96"/>
    <n v="4"/>
    <n v="41"/>
    <n v="63.5"/>
    <n v="4.166666666666667"/>
    <n v="50.166666666666664"/>
    <n v="1.2074074074074073"/>
    <n v="0.4"/>
    <m/>
    <n v="0.16568483063328426"/>
    <n v="414"/>
    <n v="0.7"/>
    <n v="4.166666666666667"/>
    <m/>
    <m/>
    <m/>
    <m/>
    <m/>
    <n v="46.166666666666664"/>
    <n v="2"/>
    <m/>
    <n v="7"/>
    <m/>
    <m/>
    <m/>
    <m/>
    <m/>
    <n v="80"/>
    <n v="80"/>
    <s v="1 PG"/>
  </r>
  <r>
    <n v="1799"/>
    <s v="VIETNAM"/>
    <x v="0"/>
    <x v="2"/>
    <x v="9"/>
    <x v="26"/>
    <x v="0"/>
    <x v="0"/>
    <x v="2"/>
    <x v="5"/>
    <x v="0"/>
    <n v="1200"/>
    <n v="480"/>
    <m/>
    <n v="412"/>
    <n v="96"/>
    <n v="28"/>
    <n v="8"/>
    <n v="63.5"/>
    <n v="16.5"/>
    <n v="3.8333333333333335"/>
    <n v="0.56481481481481477"/>
    <n v="0.4"/>
    <m/>
    <n v="0.12482662968099863"/>
    <n v="496"/>
    <n v="0.7"/>
    <n v="16.5"/>
    <m/>
    <m/>
    <m/>
    <m/>
    <m/>
    <n v="3.8333333333333335"/>
    <m/>
    <m/>
    <m/>
    <m/>
    <m/>
    <m/>
    <m/>
    <m/>
    <n v="80"/>
    <n v="80"/>
    <s v="1 PG"/>
  </r>
  <r>
    <n v="1800"/>
    <s v="VIETNAM"/>
    <x v="0"/>
    <x v="2"/>
    <x v="9"/>
    <x v="26"/>
    <x v="0"/>
    <x v="1"/>
    <x v="30"/>
    <x v="207"/>
    <x v="0"/>
    <n v="1200"/>
    <n v="480"/>
    <m/>
    <n v="420"/>
    <n v="57.5"/>
    <n v="6"/>
    <n v="35"/>
    <n v="21"/>
    <n v="3"/>
    <n v="16.833333333333332"/>
    <n v="0.48373983739837395"/>
    <n v="0.24"/>
    <m/>
    <n v="0.13945578231292516"/>
    <n v="523"/>
    <n v="0.65"/>
    <n v="3"/>
    <m/>
    <m/>
    <m/>
    <m/>
    <m/>
    <n v="16.833333333333332"/>
    <m/>
    <m/>
    <m/>
    <m/>
    <m/>
    <m/>
    <m/>
    <m/>
    <n v="80"/>
    <n v="80"/>
    <s v="1 PG"/>
  </r>
  <r>
    <n v="1801"/>
    <s v="VIETNAM"/>
    <x v="0"/>
    <x v="2"/>
    <x v="9"/>
    <x v="26"/>
    <x v="4"/>
    <x v="0"/>
    <x v="0"/>
    <x v="35"/>
    <x v="0"/>
    <n v="1000"/>
    <n v="400"/>
    <m/>
    <n v="348"/>
    <n v="80"/>
    <n v="1"/>
    <n v="40"/>
    <n v="53"/>
    <n v="0.33333333333333331"/>
    <n v="20.666666666666664"/>
    <n v="0.51219512195121941"/>
    <n v="0.4"/>
    <m/>
    <n v="0.16830870279146143"/>
    <n v="420"/>
    <n v="0.7"/>
    <n v="0.33333333333333331"/>
    <n v="0"/>
    <n v="0"/>
    <n v="0"/>
    <n v="0"/>
    <n v="0"/>
    <n v="14.666666666666666"/>
    <n v="6"/>
    <n v="0"/>
    <n v="9"/>
    <n v="0"/>
    <n v="0"/>
    <m/>
    <m/>
    <m/>
    <n v="100"/>
    <n v="100"/>
    <s v="1 PG"/>
  </r>
  <r>
    <n v="1802"/>
    <s v="VIETNAM"/>
    <x v="0"/>
    <x v="2"/>
    <x v="9"/>
    <x v="26"/>
    <x v="4"/>
    <x v="0"/>
    <x v="0"/>
    <x v="37"/>
    <x v="0"/>
    <n v="1000"/>
    <n v="320"/>
    <m/>
    <n v="288"/>
    <n v="80"/>
    <n v="22"/>
    <n v="49"/>
    <n v="53"/>
    <n v="8.8333333333333339"/>
    <n v="21.5"/>
    <n v="0.42723004694835687"/>
    <n v="0.4"/>
    <m/>
    <n v="0.35218253968253971"/>
    <n v="365"/>
    <n v="0.7"/>
    <n v="8.8333333333333339"/>
    <n v="0"/>
    <n v="0"/>
    <n v="0"/>
    <n v="0"/>
    <n v="0"/>
    <n v="18.5"/>
    <n v="6"/>
    <n v="0"/>
    <n v="3"/>
    <n v="0"/>
    <n v="0"/>
    <m/>
    <m/>
    <m/>
    <n v="100"/>
    <n v="100"/>
    <s v="1 PG"/>
  </r>
  <r>
    <n v="1803"/>
    <s v="VIETNAM"/>
    <x v="0"/>
    <x v="2"/>
    <x v="9"/>
    <x v="26"/>
    <x v="4"/>
    <x v="0"/>
    <x v="0"/>
    <x v="107"/>
    <x v="0"/>
    <n v="1000"/>
    <n v="320"/>
    <m/>
    <n v="244"/>
    <n v="80"/>
    <n v="7"/>
    <n v="14"/>
    <n v="53"/>
    <n v="4"/>
    <n v="7.666666666666667"/>
    <n v="0.55555555555555558"/>
    <n v="0.4"/>
    <m/>
    <n v="0.12295081967213116"/>
    <n v="290"/>
    <n v="0.65"/>
    <n v="3"/>
    <n v="0"/>
    <n v="0"/>
    <n v="2"/>
    <n v="0"/>
    <n v="0"/>
    <n v="5.666666666666667"/>
    <n v="0"/>
    <n v="0"/>
    <n v="4"/>
    <n v="0"/>
    <n v="0"/>
    <m/>
    <m/>
    <m/>
    <n v="100"/>
    <n v="100"/>
    <s v="1 PG"/>
  </r>
  <r>
    <n v="1804"/>
    <s v="VIETNAM"/>
    <x v="0"/>
    <x v="2"/>
    <x v="9"/>
    <x v="26"/>
    <x v="4"/>
    <x v="1"/>
    <x v="0"/>
    <x v="151"/>
    <x v="0"/>
    <n v="1000"/>
    <n v="320"/>
    <m/>
    <n v="380"/>
    <n v="48"/>
    <n v="0"/>
    <n v="14"/>
    <n v="17.5"/>
    <n v="0"/>
    <n v="7.083333333333333"/>
    <n v="0.50595238095238093"/>
    <n v="0.24"/>
    <m/>
    <n v="5.2631578947368418E-2"/>
    <n v="498"/>
    <n v="0.7"/>
    <n v="0"/>
    <n v="0"/>
    <n v="0"/>
    <n v="0"/>
    <n v="0"/>
    <n v="0"/>
    <n v="6.333333333333333"/>
    <n v="1"/>
    <n v="0"/>
    <n v="1"/>
    <n v="0"/>
    <n v="0"/>
    <m/>
    <m/>
    <m/>
    <n v="100"/>
    <n v="100"/>
    <s v="1 PG"/>
  </r>
  <r>
    <n v="1805"/>
    <s v="VIETNAM"/>
    <x v="0"/>
    <x v="2"/>
    <x v="9"/>
    <x v="26"/>
    <x v="4"/>
    <x v="1"/>
    <x v="0"/>
    <x v="157"/>
    <x v="0"/>
    <n v="1000"/>
    <n v="320"/>
    <m/>
    <n v="380"/>
    <n v="48"/>
    <n v="38"/>
    <n v="55"/>
    <n v="17.5"/>
    <n v="18.666666666666664"/>
    <n v="29.833333333333332"/>
    <n v="0.521505376344086"/>
    <n v="0.24"/>
    <m/>
    <n v="0.34962406015037595"/>
    <n v="488"/>
    <n v="0.7"/>
    <n v="12.666666666666666"/>
    <n v="0"/>
    <n v="0"/>
    <n v="12"/>
    <n v="0"/>
    <n v="0"/>
    <n v="21.833333333333332"/>
    <n v="0"/>
    <n v="0"/>
    <n v="16"/>
    <n v="0"/>
    <n v="0"/>
    <m/>
    <m/>
    <m/>
    <n v="100"/>
    <n v="100"/>
    <s v="1 PG"/>
  </r>
  <r>
    <n v="1806"/>
    <s v="VIETNAM"/>
    <x v="0"/>
    <x v="2"/>
    <x v="9"/>
    <x v="26"/>
    <x v="4"/>
    <x v="1"/>
    <x v="0"/>
    <x v="246"/>
    <x v="0"/>
    <n v="1000"/>
    <n v="320"/>
    <m/>
    <n v="352"/>
    <n v="48"/>
    <n v="0"/>
    <n v="26"/>
    <n v="17.5"/>
    <n v="0"/>
    <n v="10.5"/>
    <n v="0.40384615384615385"/>
    <n v="0.24"/>
    <m/>
    <n v="0.10551948051948053"/>
    <n v="352"/>
    <n v="0.65"/>
    <n v="0"/>
    <n v="0"/>
    <n v="0"/>
    <n v="0"/>
    <n v="0"/>
    <n v="0"/>
    <n v="4"/>
    <n v="5"/>
    <n v="14"/>
    <n v="0"/>
    <n v="0"/>
    <n v="0"/>
    <m/>
    <m/>
    <m/>
    <n v="100"/>
    <n v="100"/>
    <s v="1 PG"/>
  </r>
  <r>
    <n v="1807"/>
    <s v="VIETNAM"/>
    <x v="0"/>
    <x v="2"/>
    <x v="9"/>
    <x v="26"/>
    <x v="4"/>
    <x v="1"/>
    <x v="1"/>
    <x v="163"/>
    <x v="0"/>
    <n v="1000"/>
    <n v="320"/>
    <m/>
    <n v="380"/>
    <n v="48"/>
    <n v="47"/>
    <n v="70"/>
    <n v="17.5"/>
    <n v="31.166666666666668"/>
    <n v="46"/>
    <n v="0.65954415954415957"/>
    <n v="0.24"/>
    <m/>
    <n v="0.43984962406015038"/>
    <n v="521"/>
    <n v="0.7"/>
    <n v="26.666666666666668"/>
    <n v="0"/>
    <n v="0"/>
    <n v="9"/>
    <n v="0"/>
    <n v="0"/>
    <n v="38.5"/>
    <n v="0"/>
    <n v="0"/>
    <n v="15"/>
    <n v="0"/>
    <n v="0"/>
    <m/>
    <m/>
    <m/>
    <n v="100"/>
    <n v="100"/>
    <s v="1 PG"/>
  </r>
  <r>
    <n v="1808"/>
    <s v="VIETNAM"/>
    <x v="0"/>
    <x v="2"/>
    <x v="9"/>
    <x v="26"/>
    <x v="4"/>
    <x v="1"/>
    <x v="4"/>
    <x v="165"/>
    <x v="0"/>
    <n v="1000"/>
    <n v="320"/>
    <m/>
    <n v="336"/>
    <n v="48"/>
    <n v="24"/>
    <n v="56"/>
    <n v="17.5"/>
    <n v="11.166666666666668"/>
    <n v="29.083333333333332"/>
    <n v="0.50312500000000004"/>
    <n v="0.24"/>
    <m/>
    <n v="0.3401360544217687"/>
    <n v="376"/>
    <n v="0.7"/>
    <n v="7.166666666666667"/>
    <n v="5"/>
    <n v="2"/>
    <n v="4"/>
    <n v="0"/>
    <n v="0"/>
    <n v="21.833333333333332"/>
    <n v="9"/>
    <n v="4"/>
    <n v="7"/>
    <n v="0"/>
    <n v="0"/>
    <m/>
    <m/>
    <m/>
    <n v="100"/>
    <n v="100"/>
    <s v="1 PG"/>
  </r>
  <r>
    <n v="1809"/>
    <s v="VIETNAM"/>
    <x v="0"/>
    <x v="2"/>
    <x v="9"/>
    <x v="26"/>
    <x v="4"/>
    <x v="1"/>
    <x v="2"/>
    <x v="247"/>
    <x v="0"/>
    <n v="1000"/>
    <n v="320"/>
    <m/>
    <n v="320"/>
    <n v="48"/>
    <n v="1"/>
    <n v="10"/>
    <n v="17.5"/>
    <n v="0.66666666666666663"/>
    <n v="5.666666666666667"/>
    <n v="0.5757575757575758"/>
    <n v="0.24"/>
    <m/>
    <n v="4.9107142857142856E-2"/>
    <n v="344"/>
    <n v="0.65"/>
    <n v="0.66666666666666663"/>
    <m/>
    <m/>
    <m/>
    <m/>
    <m/>
    <n v="5.666666666666667"/>
    <m/>
    <m/>
    <m/>
    <m/>
    <m/>
    <m/>
    <m/>
    <m/>
    <n v="50"/>
    <n v="50"/>
    <s v="1 PG"/>
  </r>
  <r>
    <n v="1810"/>
    <s v="VIETNAM"/>
    <x v="0"/>
    <x v="2"/>
    <x v="9"/>
    <x v="26"/>
    <x v="4"/>
    <x v="1"/>
    <x v="24"/>
    <x v="248"/>
    <x v="0"/>
    <n v="1000"/>
    <n v="320"/>
    <m/>
    <n v="336"/>
    <n v="48"/>
    <n v="19"/>
    <n v="34"/>
    <n v="17.5"/>
    <n v="4.5"/>
    <n v="8.3333333333333339"/>
    <n v="0.24213836477987422"/>
    <n v="0.24"/>
    <m/>
    <n v="0.22534013605442177"/>
    <n v="422"/>
    <n v="0.7"/>
    <n v="2"/>
    <n v="6"/>
    <m/>
    <n v="2"/>
    <m/>
    <m/>
    <n v="2.8333333333333335"/>
    <n v="12"/>
    <m/>
    <n v="5"/>
    <m/>
    <m/>
    <m/>
    <m/>
    <m/>
    <n v="50"/>
    <n v="50"/>
    <s v="1 PG"/>
  </r>
  <r>
    <n v="1811"/>
    <s v="VIETNAM"/>
    <x v="0"/>
    <x v="2"/>
    <x v="9"/>
    <x v="26"/>
    <x v="4"/>
    <x v="1"/>
    <x v="23"/>
    <x v="249"/>
    <x v="0"/>
    <n v="1000"/>
    <n v="320"/>
    <m/>
    <n v="288"/>
    <n v="48"/>
    <n v="11"/>
    <n v="14"/>
    <n v="17.5"/>
    <n v="2.75"/>
    <n v="4.5"/>
    <n v="0.28999999999999998"/>
    <n v="0.24"/>
    <m/>
    <n v="0.12400793650793651"/>
    <n v="411"/>
    <n v="0.7"/>
    <n v="1"/>
    <n v="3"/>
    <m/>
    <n v="2"/>
    <m/>
    <m/>
    <n v="2"/>
    <n v="4"/>
    <m/>
    <n v="3"/>
    <m/>
    <m/>
    <m/>
    <m/>
    <m/>
    <n v="50"/>
    <n v="50"/>
    <s v="1 PG"/>
  </r>
  <r>
    <n v="1812"/>
    <s v="VIETNAM"/>
    <x v="0"/>
    <x v="2"/>
    <x v="9"/>
    <x v="26"/>
    <x v="5"/>
    <x v="0"/>
    <x v="0"/>
    <x v="44"/>
    <x v="1"/>
    <n v="1500"/>
    <n v="600"/>
    <m/>
    <n v="624"/>
    <n v="192"/>
    <n v="43"/>
    <n v="133"/>
    <n v="94.8"/>
    <n v="30.833333333333332"/>
    <n v="102.25"/>
    <n v="0.75615530303030309"/>
    <n v="0.4"/>
    <m/>
    <n v="0.402930402930403"/>
    <n v="773"/>
    <n v="0.75"/>
    <n v="24.333333333333332"/>
    <n v="0"/>
    <n v="0"/>
    <n v="13"/>
    <n v="0"/>
    <n v="0"/>
    <n v="76.5"/>
    <n v="29"/>
    <n v="0"/>
    <n v="37"/>
    <n v="0"/>
    <n v="0"/>
    <m/>
    <m/>
    <m/>
    <n v="100"/>
    <n v="100"/>
    <s v="2 PGs"/>
  </r>
  <r>
    <n v="1813"/>
    <s v="VIETNAM"/>
    <x v="0"/>
    <x v="2"/>
    <x v="9"/>
    <x v="26"/>
    <x v="5"/>
    <x v="0"/>
    <x v="0"/>
    <x v="45"/>
    <x v="1"/>
    <n v="1500"/>
    <n v="600"/>
    <m/>
    <n v="672"/>
    <n v="192"/>
    <n v="27"/>
    <n v="66"/>
    <n v="94.8"/>
    <n v="12.125"/>
    <n v="23.5"/>
    <n v="0.38306451612903225"/>
    <n v="0.4"/>
    <m/>
    <n v="0.19770408163265307"/>
    <n v="586"/>
    <n v="0.75"/>
    <n v="0"/>
    <n v="5"/>
    <n v="9"/>
    <n v="15"/>
    <n v="0"/>
    <n v="0"/>
    <n v="3.5"/>
    <n v="11"/>
    <n v="10"/>
    <n v="27"/>
    <n v="0"/>
    <n v="0"/>
    <m/>
    <m/>
    <m/>
    <n v="120"/>
    <n v="120"/>
    <s v="2 PGs"/>
  </r>
  <r>
    <n v="1814"/>
    <s v="VIETNAM"/>
    <x v="0"/>
    <x v="2"/>
    <x v="9"/>
    <x v="26"/>
    <x v="1"/>
    <x v="0"/>
    <x v="0"/>
    <x v="7"/>
    <x v="1"/>
    <n v="4200"/>
    <n v="1260"/>
    <m/>
    <n v="1376"/>
    <n v="403.20000000000005"/>
    <n v="74"/>
    <n v="157"/>
    <n v="266.40000000000003"/>
    <n v="71"/>
    <n v="127.833333333333"/>
    <n v="0.86075036075035927"/>
    <n v="0.4"/>
    <m/>
    <n v="0.23982558139534885"/>
    <n v="1889"/>
    <n v="0.75"/>
    <n v="59"/>
    <n v="12"/>
    <n v="0"/>
    <n v="18"/>
    <n v="0"/>
    <n v="0"/>
    <n v="113.333333333333"/>
    <n v="20"/>
    <n v="0"/>
    <n v="19"/>
    <n v="0"/>
    <n v="0"/>
    <m/>
    <m/>
    <m/>
    <n v="120"/>
    <n v="120"/>
    <s v="2 PGs"/>
  </r>
  <r>
    <n v="1815"/>
    <s v="VIETNAM"/>
    <x v="0"/>
    <x v="2"/>
    <x v="9"/>
    <x v="26"/>
    <x v="6"/>
    <x v="0"/>
    <x v="0"/>
    <x v="46"/>
    <x v="1"/>
    <n v="1250"/>
    <n v="500"/>
    <m/>
    <n v="480"/>
    <n v="160"/>
    <n v="7"/>
    <n v="116"/>
    <n v="105.60000000000001"/>
    <n v="8.1666666666666679"/>
    <n v="135.16666666666666"/>
    <n v="1.1653116531165311"/>
    <n v="0.4"/>
    <m/>
    <n v="0.36607142857142855"/>
    <n v="545"/>
    <n v="0.75"/>
    <n v="7.666666666666667"/>
    <n v="2"/>
    <n v="0"/>
    <n v="0"/>
    <n v="0"/>
    <n v="0"/>
    <n v="135.16666666666666"/>
    <n v="0"/>
    <n v="0"/>
    <n v="0"/>
    <n v="0"/>
    <n v="0"/>
    <m/>
    <m/>
    <m/>
    <n v="120"/>
    <n v="120"/>
    <s v="2 PGs"/>
  </r>
  <r>
    <n v="1816"/>
    <s v="VIETNAM"/>
    <x v="0"/>
    <x v="2"/>
    <x v="9"/>
    <x v="26"/>
    <x v="6"/>
    <x v="0"/>
    <x v="0"/>
    <x v="47"/>
    <x v="1"/>
    <n v="1250"/>
    <n v="500"/>
    <m/>
    <n v="405"/>
    <n v="100"/>
    <n v="10"/>
    <n v="42"/>
    <n v="66"/>
    <n v="5.5833333333333339"/>
    <n v="34.416666666666671"/>
    <n v="0.76923076923076938"/>
    <n v="0.4"/>
    <m/>
    <n v="0.18342151675485008"/>
    <n v="460"/>
    <n v="0.75"/>
    <n v="3.8333333333333335"/>
    <n v="3"/>
    <n v="0"/>
    <n v="2"/>
    <n v="0"/>
    <n v="0"/>
    <n v="31.666666666666668"/>
    <n v="3"/>
    <n v="0"/>
    <n v="4"/>
    <n v="0"/>
    <n v="0"/>
    <m/>
    <m/>
    <m/>
    <n v="120"/>
    <n v="120"/>
    <s v="1 PG"/>
  </r>
  <r>
    <n v="1817"/>
    <s v="VIETNAM"/>
    <x v="0"/>
    <x v="2"/>
    <x v="9"/>
    <x v="26"/>
    <x v="6"/>
    <x v="0"/>
    <x v="4"/>
    <x v="50"/>
    <x v="1"/>
    <n v="1250"/>
    <n v="500"/>
    <m/>
    <n v="398"/>
    <n v="100"/>
    <n v="2"/>
    <n v="51"/>
    <n v="66"/>
    <n v="4.166666666666667"/>
    <n v="44.958333333333336"/>
    <n v="0.92688679245283023"/>
    <n v="0.4"/>
    <m/>
    <n v="0.19023689877961236"/>
    <n v="315"/>
    <n v="0.75"/>
    <n v="4.166666666666667"/>
    <n v="0"/>
    <n v="0"/>
    <n v="0"/>
    <n v="0"/>
    <n v="0"/>
    <n v="40.833333333333336"/>
    <n v="8"/>
    <n v="3"/>
    <n v="2"/>
    <n v="0"/>
    <n v="0"/>
    <m/>
    <m/>
    <m/>
    <n v="150"/>
    <n v="150"/>
    <s v="1 PG"/>
  </r>
  <r>
    <n v="1818"/>
    <s v="VIETNAM"/>
    <x v="0"/>
    <x v="2"/>
    <x v="9"/>
    <x v="26"/>
    <x v="7"/>
    <x v="0"/>
    <x v="0"/>
    <x v="51"/>
    <x v="0"/>
    <n v="1000"/>
    <n v="400"/>
    <m/>
    <n v="292"/>
    <n v="80"/>
    <n v="22"/>
    <n v="41"/>
    <n v="53"/>
    <n v="9.6666666666666679"/>
    <n v="21"/>
    <n v="0.4867724867724868"/>
    <n v="0.4"/>
    <m/>
    <n v="0.30821917808219179"/>
    <n v="318"/>
    <n v="0.75"/>
    <n v="6.166666666666667"/>
    <n v="0"/>
    <n v="0"/>
    <n v="7"/>
    <n v="0"/>
    <n v="0"/>
    <n v="15.5"/>
    <n v="10"/>
    <n v="0"/>
    <n v="6"/>
    <n v="0"/>
    <n v="0"/>
    <m/>
    <m/>
    <m/>
    <n v="100"/>
    <n v="100"/>
    <s v="1 PG"/>
  </r>
  <r>
    <n v="1819"/>
    <s v="VIETNAM"/>
    <x v="0"/>
    <x v="2"/>
    <x v="9"/>
    <x v="26"/>
    <x v="7"/>
    <x v="0"/>
    <x v="0"/>
    <x v="52"/>
    <x v="0"/>
    <n v="1000"/>
    <n v="400"/>
    <m/>
    <n v="400"/>
    <n v="80"/>
    <n v="9"/>
    <n v="56"/>
    <n v="53"/>
    <n v="8.5"/>
    <n v="44.166666666666664"/>
    <n v="0.81025641025641026"/>
    <n v="0.4"/>
    <m/>
    <n v="0.23214285714285715"/>
    <n v="936"/>
    <n v="0.65"/>
    <n v="8"/>
    <n v="0"/>
    <n v="0"/>
    <n v="1"/>
    <n v="0"/>
    <n v="0"/>
    <n v="40.166666666666664"/>
    <n v="0"/>
    <n v="0"/>
    <n v="8"/>
    <n v="0"/>
    <n v="0"/>
    <m/>
    <m/>
    <m/>
    <n v="100"/>
    <n v="100"/>
    <s v="1 PG"/>
  </r>
  <r>
    <n v="1820"/>
    <s v="VIETNAM"/>
    <x v="0"/>
    <x v="2"/>
    <x v="9"/>
    <x v="26"/>
    <x v="7"/>
    <x v="0"/>
    <x v="0"/>
    <x v="53"/>
    <x v="0"/>
    <n v="1000"/>
    <n v="400"/>
    <m/>
    <n v="336"/>
    <n v="80"/>
    <n v="13"/>
    <n v="21"/>
    <n v="53"/>
    <n v="6.25"/>
    <n v="11.083333333333332"/>
    <n v="0.50980392156862742"/>
    <n v="0.4"/>
    <m/>
    <n v="0.14455782312925169"/>
    <n v="428"/>
    <n v="0.75"/>
    <n v="3.5"/>
    <n v="3"/>
    <n v="0"/>
    <n v="4"/>
    <n v="0"/>
    <n v="0"/>
    <n v="7.833333333333333"/>
    <n v="3"/>
    <n v="0"/>
    <n v="5"/>
    <n v="0"/>
    <n v="0"/>
    <m/>
    <m/>
    <m/>
    <n v="100"/>
    <n v="100"/>
    <s v="1 PG"/>
  </r>
  <r>
    <n v="1821"/>
    <s v="VIETNAM"/>
    <x v="0"/>
    <x v="2"/>
    <x v="9"/>
    <x v="26"/>
    <x v="7"/>
    <x v="0"/>
    <x v="0"/>
    <x v="54"/>
    <x v="0"/>
    <n v="1000"/>
    <n v="400"/>
    <m/>
    <n v="548"/>
    <n v="128"/>
    <n v="31"/>
    <n v="68"/>
    <n v="84.800000000000011"/>
    <n v="20.916666666666668"/>
    <n v="46.166666666666664"/>
    <n v="0.67760942760942755"/>
    <n v="0.4"/>
    <m/>
    <n v="0.25808133472367051"/>
    <n v="539"/>
    <n v="0.75"/>
    <n v="19.666666666666668"/>
    <n v="1"/>
    <n v="0"/>
    <n v="2"/>
    <n v="0"/>
    <n v="0"/>
    <n v="44.166666666666664"/>
    <n v="0"/>
    <n v="0"/>
    <n v="4"/>
    <n v="0"/>
    <n v="0"/>
    <m/>
    <m/>
    <m/>
    <n v="100"/>
    <n v="100"/>
    <s v="2 PGs"/>
  </r>
  <r>
    <n v="1822"/>
    <s v="VIETNAM"/>
    <x v="0"/>
    <x v="2"/>
    <x v="9"/>
    <x v="26"/>
    <x v="7"/>
    <x v="0"/>
    <x v="0"/>
    <x v="55"/>
    <x v="0"/>
    <n v="1000"/>
    <n v="400"/>
    <m/>
    <n v="306"/>
    <n v="80"/>
    <n v="15"/>
    <n v="37"/>
    <n v="53"/>
    <n v="11.333333333333334"/>
    <n v="25.166666666666668"/>
    <n v="0.70192307692307687"/>
    <n v="0.4"/>
    <m/>
    <n v="0.24276377217553691"/>
    <n v="308"/>
    <n v="0.65"/>
    <n v="9.3333333333333339"/>
    <n v="0"/>
    <n v="0"/>
    <n v="4"/>
    <n v="0"/>
    <n v="0"/>
    <n v="19.666666666666668"/>
    <n v="4"/>
    <n v="0"/>
    <n v="9"/>
    <n v="0"/>
    <n v="0"/>
    <m/>
    <m/>
    <m/>
    <n v="100"/>
    <n v="100"/>
    <s v="1 PG"/>
  </r>
  <r>
    <n v="1823"/>
    <s v="VIETNAM"/>
    <x v="0"/>
    <x v="2"/>
    <x v="9"/>
    <x v="26"/>
    <x v="7"/>
    <x v="0"/>
    <x v="0"/>
    <x v="57"/>
    <x v="0"/>
    <n v="1000"/>
    <n v="400"/>
    <m/>
    <n v="416"/>
    <n v="80"/>
    <n v="4"/>
    <n v="41"/>
    <n v="53"/>
    <n v="4.833333333333333"/>
    <n v="28.166666666666668"/>
    <n v="0.73333333333333328"/>
    <n v="0.4"/>
    <m/>
    <n v="0.15453296703296704"/>
    <n v="439"/>
    <n v="0.75"/>
    <n v="4.833333333333333"/>
    <n v="0"/>
    <n v="0"/>
    <n v="0"/>
    <n v="0"/>
    <n v="0"/>
    <n v="28.166666666666668"/>
    <n v="0"/>
    <n v="0"/>
    <n v="0"/>
    <n v="0"/>
    <n v="0"/>
    <m/>
    <m/>
    <m/>
    <n v="100"/>
    <n v="100"/>
    <s v="1 PG"/>
  </r>
  <r>
    <n v="1824"/>
    <s v="VIETNAM"/>
    <x v="0"/>
    <x v="2"/>
    <x v="9"/>
    <x v="26"/>
    <x v="7"/>
    <x v="0"/>
    <x v="0"/>
    <x v="250"/>
    <x v="0"/>
    <n v="1000"/>
    <n v="400"/>
    <m/>
    <n v="298"/>
    <n v="80"/>
    <n v="11"/>
    <n v="20"/>
    <n v="53"/>
    <n v="6.666666666666667"/>
    <n v="13.666666666666666"/>
    <n v="0.65591397849462363"/>
    <n v="0.4"/>
    <m/>
    <n v="0.1486097794822627"/>
    <n v="346"/>
    <n v="0.75"/>
    <n v="5.166666666666667"/>
    <n v="0"/>
    <n v="0"/>
    <n v="3"/>
    <n v="0"/>
    <n v="0"/>
    <n v="11.666666666666666"/>
    <n v="0"/>
    <n v="0"/>
    <n v="4"/>
    <n v="0"/>
    <n v="0"/>
    <m/>
    <m/>
    <m/>
    <n v="100"/>
    <n v="100"/>
    <s v="1 PG"/>
  </r>
  <r>
    <n v="1825"/>
    <s v="VIETNAM"/>
    <x v="0"/>
    <x v="2"/>
    <x v="9"/>
    <x v="26"/>
    <x v="7"/>
    <x v="0"/>
    <x v="0"/>
    <x v="251"/>
    <x v="0"/>
    <n v="1000"/>
    <n v="400"/>
    <m/>
    <n v="306"/>
    <n v="80"/>
    <n v="10"/>
    <n v="46"/>
    <n v="53"/>
    <n v="5.666666666666667"/>
    <n v="34.833333333333336"/>
    <n v="0.7232142857142857"/>
    <n v="0.4"/>
    <m/>
    <n v="0.26143790849673204"/>
    <n v="402"/>
    <n v="0.65"/>
    <n v="4.666666666666667"/>
    <n v="2"/>
    <n v="0"/>
    <n v="1"/>
    <n v="0"/>
    <n v="0"/>
    <n v="32.833333333333336"/>
    <n v="2"/>
    <n v="0"/>
    <n v="3"/>
    <n v="0"/>
    <n v="0"/>
    <m/>
    <m/>
    <m/>
    <n v="100"/>
    <n v="100"/>
    <s v="1 PG"/>
  </r>
  <r>
    <n v="1826"/>
    <s v="VIETNAM"/>
    <x v="0"/>
    <x v="2"/>
    <x v="9"/>
    <x v="26"/>
    <x v="7"/>
    <x v="0"/>
    <x v="0"/>
    <x v="252"/>
    <x v="0"/>
    <n v="1000"/>
    <n v="400"/>
    <m/>
    <n v="432"/>
    <n v="80"/>
    <n v="4"/>
    <n v="13"/>
    <n v="53"/>
    <n v="2.1666666666666665"/>
    <n v="10.333333333333334"/>
    <n v="0.73529411764705888"/>
    <n v="0.4"/>
    <m/>
    <n v="5.6216931216931221E-2"/>
    <n v="536"/>
    <n v="0.65"/>
    <n v="0.66666666666666663"/>
    <n v="0"/>
    <n v="0"/>
    <n v="3"/>
    <n v="0"/>
    <n v="0"/>
    <n v="10.333333333333334"/>
    <n v="0"/>
    <n v="0"/>
    <n v="0"/>
    <n v="0"/>
    <n v="0"/>
    <m/>
    <m/>
    <m/>
    <n v="100"/>
    <n v="100"/>
    <s v="1 PG"/>
  </r>
  <r>
    <n v="1827"/>
    <s v="VIETNAM"/>
    <x v="0"/>
    <x v="2"/>
    <x v="9"/>
    <x v="26"/>
    <x v="7"/>
    <x v="0"/>
    <x v="0"/>
    <x v="58"/>
    <x v="0"/>
    <n v="1000"/>
    <n v="400"/>
    <m/>
    <n v="388"/>
    <n v="128"/>
    <n v="9"/>
    <n v="36"/>
    <n v="84.800000000000011"/>
    <n v="3.25"/>
    <n v="22.416666666666668"/>
    <n v="0.57037037037037042"/>
    <n v="0.4"/>
    <m/>
    <n v="0.16568483063328426"/>
    <n v="567"/>
    <n v="0.75"/>
    <n v="2.5"/>
    <n v="3"/>
    <n v="0"/>
    <n v="0"/>
    <n v="0"/>
    <n v="0"/>
    <n v="20.666666666666668"/>
    <n v="3"/>
    <n v="0"/>
    <n v="2"/>
    <n v="0"/>
    <n v="0"/>
    <m/>
    <m/>
    <m/>
    <n v="100"/>
    <n v="100"/>
    <s v="1 PG"/>
  </r>
  <r>
    <n v="1828"/>
    <s v="VIETNAM"/>
    <x v="0"/>
    <x v="2"/>
    <x v="9"/>
    <x v="26"/>
    <x v="7"/>
    <x v="1"/>
    <x v="4"/>
    <x v="219"/>
    <x v="0"/>
    <n v="1000"/>
    <n v="400"/>
    <m/>
    <n v="308"/>
    <n v="80"/>
    <n v="0"/>
    <n v="47"/>
    <n v="53"/>
    <n v="0"/>
    <n v="32.333333333333329"/>
    <n v="0.6879432624113474"/>
    <n v="0.4"/>
    <m/>
    <n v="0.21799628942486085"/>
    <n v="406"/>
    <n v="0.65"/>
    <n v="0"/>
    <n v="0"/>
    <n v="0"/>
    <n v="0"/>
    <n v="0"/>
    <n v="0"/>
    <n v="30.833333333333332"/>
    <n v="0"/>
    <n v="0"/>
    <n v="3"/>
    <n v="0"/>
    <n v="0"/>
    <m/>
    <m/>
    <m/>
    <n v="100"/>
    <n v="100"/>
    <s v="1 PG"/>
  </r>
  <r>
    <n v="1829"/>
    <s v="VIETNAM"/>
    <x v="0"/>
    <x v="2"/>
    <x v="9"/>
    <x v="26"/>
    <x v="7"/>
    <x v="0"/>
    <x v="1"/>
    <x v="59"/>
    <x v="0"/>
    <n v="1000"/>
    <n v="400"/>
    <m/>
    <n v="319"/>
    <n v="80"/>
    <n v="1"/>
    <n v="11"/>
    <n v="53"/>
    <n v="0.33333333333333331"/>
    <n v="9.1666666666666661"/>
    <n v="0.79166666666666663"/>
    <n v="0.4"/>
    <m/>
    <n v="5.3739364084191672E-2"/>
    <n v="196"/>
    <n v="0.65"/>
    <n v="0.33333333333333331"/>
    <n v="0"/>
    <n v="0"/>
    <n v="0"/>
    <n v="0"/>
    <n v="0"/>
    <n v="9.1666666666666661"/>
    <n v="0"/>
    <n v="0"/>
    <n v="0"/>
    <n v="0"/>
    <n v="0"/>
    <m/>
    <m/>
    <m/>
    <n v="100"/>
    <n v="100"/>
    <s v="1 PG"/>
  </r>
  <r>
    <n v="1830"/>
    <s v="VIETNAM"/>
    <x v="0"/>
    <x v="2"/>
    <x v="9"/>
    <x v="26"/>
    <x v="7"/>
    <x v="0"/>
    <x v="4"/>
    <x v="60"/>
    <x v="0"/>
    <n v="1000"/>
    <n v="400"/>
    <m/>
    <n v="324"/>
    <n v="80"/>
    <n v="0"/>
    <n v="50"/>
    <n v="53"/>
    <n v="0"/>
    <n v="36.416666666666664"/>
    <n v="0.72833333333333328"/>
    <n v="0.4"/>
    <m/>
    <n v="0.22045855379188714"/>
    <n v="305"/>
    <n v="0.65"/>
    <n v="0"/>
    <n v="0"/>
    <n v="0"/>
    <n v="0"/>
    <n v="0"/>
    <n v="0"/>
    <n v="34.666666666666664"/>
    <n v="3"/>
    <n v="0"/>
    <n v="2"/>
    <n v="0"/>
    <n v="0"/>
    <m/>
    <m/>
    <m/>
    <n v="80"/>
    <n v="80"/>
    <s v="1 PG"/>
  </r>
  <r>
    <n v="1831"/>
    <s v="VIETNAM"/>
    <x v="0"/>
    <x v="2"/>
    <x v="9"/>
    <x v="26"/>
    <x v="7"/>
    <x v="1"/>
    <x v="0"/>
    <x v="253"/>
    <x v="0"/>
    <n v="1000"/>
    <n v="400"/>
    <m/>
    <n v="264"/>
    <n v="48"/>
    <n v="5"/>
    <n v="12"/>
    <n v="17.5"/>
    <n v="4.833333333333333"/>
    <n v="12"/>
    <n v="0.99019607843137247"/>
    <n v="0.24"/>
    <m/>
    <n v="9.1991341991341999E-2"/>
    <n v="195"/>
    <n v="0.65"/>
    <n v="4.833333333333333"/>
    <n v="0"/>
    <n v="0"/>
    <n v="0"/>
    <n v="0"/>
    <n v="0"/>
    <n v="12"/>
    <n v="0"/>
    <n v="0"/>
    <n v="0"/>
    <n v="0"/>
    <n v="0"/>
    <m/>
    <m/>
    <m/>
    <n v="80"/>
    <n v="80"/>
    <s v="1 PG"/>
  </r>
  <r>
    <n v="1832"/>
    <s v="VIETNAM"/>
    <x v="0"/>
    <x v="2"/>
    <x v="9"/>
    <x v="26"/>
    <x v="7"/>
    <x v="1"/>
    <x v="0"/>
    <x v="254"/>
    <x v="0"/>
    <n v="1000"/>
    <n v="400"/>
    <m/>
    <n v="344"/>
    <n v="48"/>
    <n v="2"/>
    <n v="18"/>
    <n v="17.5"/>
    <n v="1"/>
    <n v="12"/>
    <n v="0.65"/>
    <n v="0.24"/>
    <m/>
    <n v="8.3056478405315617E-2"/>
    <n v="191"/>
    <n v="0.65"/>
    <n v="0.5"/>
    <n v="2"/>
    <n v="0"/>
    <n v="0"/>
    <n v="0"/>
    <n v="0"/>
    <n v="11.5"/>
    <n v="2"/>
    <n v="0"/>
    <n v="0"/>
    <n v="0"/>
    <n v="0"/>
    <m/>
    <m/>
    <m/>
    <n v="80"/>
    <n v="80"/>
    <s v="1 PG"/>
  </r>
  <r>
    <n v="1833"/>
    <s v="VIETNAM"/>
    <x v="0"/>
    <x v="2"/>
    <x v="9"/>
    <x v="26"/>
    <x v="7"/>
    <x v="1"/>
    <x v="0"/>
    <x v="255"/>
    <x v="0"/>
    <n v="1000"/>
    <n v="400"/>
    <m/>
    <n v="328"/>
    <n v="48"/>
    <n v="3"/>
    <n v="13"/>
    <n v="17.5"/>
    <n v="2"/>
    <n v="8.3333333333333339"/>
    <n v="0.64583333333333337"/>
    <n v="0.24"/>
    <m/>
    <n v="6.968641114982578E-2"/>
    <n v="166"/>
    <n v="0.65"/>
    <n v="2"/>
    <n v="0"/>
    <n v="0"/>
    <n v="0"/>
    <n v="0"/>
    <n v="0"/>
    <n v="8.3333333333333339"/>
    <n v="0"/>
    <n v="0"/>
    <n v="0"/>
    <n v="0"/>
    <n v="0"/>
    <m/>
    <m/>
    <m/>
    <n v="50"/>
    <n v="50"/>
    <s v="1 PG"/>
  </r>
  <r>
    <n v="1834"/>
    <s v="VIETNAM"/>
    <x v="0"/>
    <x v="2"/>
    <x v="9"/>
    <x v="26"/>
    <x v="7"/>
    <x v="1"/>
    <x v="0"/>
    <x v="256"/>
    <x v="0"/>
    <n v="1000"/>
    <n v="400"/>
    <m/>
    <n v="352"/>
    <n v="48"/>
    <n v="0"/>
    <n v="4"/>
    <n v="17.5"/>
    <n v="0"/>
    <n v="4.1666666666666661"/>
    <n v="1.0416666666666665"/>
    <n v="0.24"/>
    <m/>
    <n v="1.6233766233766236E-2"/>
    <n v="244"/>
    <n v="0.65"/>
    <n v="0"/>
    <n v="0"/>
    <n v="0"/>
    <n v="0"/>
    <n v="0"/>
    <n v="0"/>
    <n v="2.6666666666666665"/>
    <n v="2"/>
    <n v="0"/>
    <n v="2"/>
    <n v="0"/>
    <n v="0"/>
    <m/>
    <m/>
    <m/>
    <n v="50"/>
    <n v="50"/>
    <s v="1 PG"/>
  </r>
  <r>
    <n v="1835"/>
    <s v="VIETNAM"/>
    <x v="0"/>
    <x v="2"/>
    <x v="9"/>
    <x v="26"/>
    <x v="7"/>
    <x v="1"/>
    <x v="0"/>
    <x v="257"/>
    <x v="0"/>
    <n v="1000"/>
    <n v="400"/>
    <m/>
    <n v="312"/>
    <n v="48"/>
    <n v="2"/>
    <n v="5"/>
    <n v="17.5"/>
    <n v="0.83333333333333337"/>
    <n v="3.5"/>
    <n v="0.61904761904761896"/>
    <n v="0.24"/>
    <m/>
    <n v="3.2051282051282055E-2"/>
    <n v="217"/>
    <n v="0.65"/>
    <n v="0.83333333333333337"/>
    <n v="0"/>
    <n v="0"/>
    <n v="0"/>
    <n v="0"/>
    <n v="0"/>
    <n v="3.5"/>
    <n v="0"/>
    <n v="0"/>
    <n v="0"/>
    <n v="0"/>
    <n v="0"/>
    <m/>
    <m/>
    <m/>
    <n v="50"/>
    <n v="50"/>
    <s v="1 PG"/>
  </r>
  <r>
    <n v="1836"/>
    <s v="VIETNAM"/>
    <x v="0"/>
    <x v="2"/>
    <x v="9"/>
    <x v="26"/>
    <x v="7"/>
    <x v="1"/>
    <x v="0"/>
    <x v="258"/>
    <x v="0"/>
    <n v="1000"/>
    <n v="400"/>
    <m/>
    <n v="320"/>
    <n v="48"/>
    <n v="6"/>
    <n v="21"/>
    <n v="17.5"/>
    <n v="3.5"/>
    <n v="11.5"/>
    <n v="0.55555555555555558"/>
    <n v="0.24"/>
    <m/>
    <n v="0.12053571428571429"/>
    <n v="323"/>
    <n v="0.65"/>
    <n v="3.5"/>
    <n v="0"/>
    <n v="0"/>
    <n v="0"/>
    <n v="0"/>
    <n v="0"/>
    <n v="11.5"/>
    <n v="0"/>
    <n v="0"/>
    <n v="0"/>
    <n v="0"/>
    <n v="0"/>
    <m/>
    <m/>
    <m/>
    <n v="50"/>
    <n v="50"/>
    <s v="1 PG"/>
  </r>
  <r>
    <n v="1837"/>
    <s v="VIETNAM"/>
    <x v="0"/>
    <x v="2"/>
    <x v="9"/>
    <x v="26"/>
    <x v="7"/>
    <x v="1"/>
    <x v="1"/>
    <x v="259"/>
    <x v="0"/>
    <n v="1000"/>
    <n v="400"/>
    <m/>
    <n v="364"/>
    <n v="48"/>
    <n v="13"/>
    <n v="11"/>
    <n v="17.5"/>
    <n v="7"/>
    <n v="7.5"/>
    <n v="0.60416666666666663"/>
    <n v="0.24"/>
    <m/>
    <n v="9.4191522762951341E-2"/>
    <n v="215"/>
    <n v="0.65"/>
    <n v="7"/>
    <n v="0"/>
    <n v="0"/>
    <n v="0"/>
    <n v="0"/>
    <n v="0"/>
    <n v="7.5"/>
    <n v="0"/>
    <n v="0"/>
    <n v="0"/>
    <n v="0"/>
    <n v="0"/>
    <m/>
    <m/>
    <m/>
    <n v="50"/>
    <n v="50"/>
    <s v="1 PG"/>
  </r>
  <r>
    <n v="1838"/>
    <s v="VIETNAM"/>
    <x v="0"/>
    <x v="2"/>
    <x v="9"/>
    <x v="26"/>
    <x v="10"/>
    <x v="1"/>
    <x v="0"/>
    <x v="181"/>
    <x v="2"/>
    <n v="288"/>
    <n v="162"/>
    <m/>
    <n v="144"/>
    <n v="19"/>
    <n v="11"/>
    <n v="10"/>
    <n v="12.5"/>
    <n v="8.6666666666666661"/>
    <n v="6.333333333333333"/>
    <n v="0.7142857142857143"/>
    <n v="0.24"/>
    <m/>
    <n v="0.20833333333333334"/>
    <n v="281"/>
    <n v="0.7"/>
    <n v="8.6666666666666661"/>
    <n v="0"/>
    <n v="0"/>
    <n v="0"/>
    <n v="0"/>
    <n v="0"/>
    <n v="6.333333333333333"/>
    <n v="0"/>
    <n v="0"/>
    <n v="0"/>
    <n v="0"/>
    <n v="0"/>
    <m/>
    <m/>
    <m/>
    <n v="50"/>
    <n v="50"/>
    <s v="1 PG"/>
  </r>
  <r>
    <n v="1839"/>
    <s v="VIETNAM"/>
    <x v="0"/>
    <x v="2"/>
    <x v="9"/>
    <x v="26"/>
    <x v="10"/>
    <x v="1"/>
    <x v="0"/>
    <x v="260"/>
    <x v="2"/>
    <n v="288"/>
    <n v="162"/>
    <m/>
    <n v="128"/>
    <n v="19"/>
    <n v="6"/>
    <n v="16"/>
    <n v="12.5"/>
    <n v="2.1666666666666665"/>
    <n v="8"/>
    <n v="0.4621212121212121"/>
    <n v="0.24"/>
    <m/>
    <n v="0.2455357142857143"/>
    <n v="330"/>
    <n v="0.75"/>
    <n v="2.1666666666666665"/>
    <n v="0"/>
    <n v="0"/>
    <n v="0"/>
    <n v="0"/>
    <n v="0"/>
    <n v="8"/>
    <n v="0"/>
    <n v="0"/>
    <n v="0"/>
    <n v="0"/>
    <n v="0"/>
    <m/>
    <m/>
    <m/>
    <n v="50"/>
    <n v="50"/>
    <s v="1 PG"/>
  </r>
  <r>
    <n v="1840"/>
    <s v="VIETNAM"/>
    <x v="1"/>
    <x v="2"/>
    <x v="9"/>
    <x v="26"/>
    <x v="0"/>
    <x v="0"/>
    <x v="5"/>
    <x v="61"/>
    <x v="0"/>
    <n v="1200"/>
    <n v="480"/>
    <m/>
    <n v="480"/>
    <n v="153.60000000000002"/>
    <n v="38"/>
    <n v="48"/>
    <n v="101.60000000000001"/>
    <n v="25"/>
    <n v="25.5"/>
    <n v="0.58720930232558144"/>
    <n v="0.4"/>
    <m/>
    <n v="0.25595238095238093"/>
    <n v="827"/>
    <n v="0.7"/>
    <n v="21"/>
    <n v="6"/>
    <m/>
    <n v="5"/>
    <m/>
    <m/>
    <n v="19"/>
    <n v="12"/>
    <m/>
    <n v="7"/>
    <m/>
    <m/>
    <m/>
    <m/>
    <m/>
    <n v="100"/>
    <n v="100"/>
    <s v="2 PGs"/>
  </r>
  <r>
    <n v="1841"/>
    <s v="VIETNAM"/>
    <x v="1"/>
    <x v="2"/>
    <x v="9"/>
    <x v="26"/>
    <x v="0"/>
    <x v="0"/>
    <x v="7"/>
    <x v="62"/>
    <x v="0"/>
    <n v="1200"/>
    <n v="480"/>
    <m/>
    <n v="480"/>
    <n v="96"/>
    <m/>
    <n v="35"/>
    <n v="63.5"/>
    <n v="0"/>
    <n v="15.833333333333334"/>
    <n v="0.45238095238095238"/>
    <n v="0.4"/>
    <m/>
    <n v="0.10416666666666667"/>
    <n v="664"/>
    <n v="0.65"/>
    <m/>
    <m/>
    <m/>
    <m/>
    <m/>
    <m/>
    <n v="15.833333333333334"/>
    <m/>
    <m/>
    <m/>
    <m/>
    <m/>
    <m/>
    <m/>
    <m/>
    <n v="100"/>
    <n v="100"/>
    <s v="1 PG"/>
  </r>
  <r>
    <n v="1842"/>
    <s v="VIETNAM"/>
    <x v="1"/>
    <x v="2"/>
    <x v="9"/>
    <x v="26"/>
    <x v="0"/>
    <x v="1"/>
    <x v="8"/>
    <x v="114"/>
    <x v="0"/>
    <n v="1200"/>
    <n v="480"/>
    <m/>
    <n v="448"/>
    <n v="57.5"/>
    <m/>
    <n v="56"/>
    <n v="21"/>
    <n v="0"/>
    <n v="65.666666666666657"/>
    <n v="1.1726190476190474"/>
    <n v="0.24"/>
    <m/>
    <n v="0.1785714285714286"/>
    <n v="480"/>
    <n v="0.65"/>
    <m/>
    <m/>
    <m/>
    <m/>
    <m/>
    <m/>
    <n v="60.166666666666664"/>
    <n v="4"/>
    <m/>
    <n v="9"/>
    <m/>
    <m/>
    <m/>
    <m/>
    <m/>
    <n v="100"/>
    <n v="100"/>
    <s v="1 PG"/>
  </r>
  <r>
    <n v="1843"/>
    <s v="VIETNAM"/>
    <x v="1"/>
    <x v="2"/>
    <x v="9"/>
    <x v="26"/>
    <x v="0"/>
    <x v="1"/>
    <x v="18"/>
    <x v="115"/>
    <x v="0"/>
    <n v="1200"/>
    <n v="480"/>
    <m/>
    <n v="455"/>
    <n v="57.5"/>
    <n v="15"/>
    <n v="29"/>
    <n v="21"/>
    <n v="6.2"/>
    <n v="11.333333333333334"/>
    <n v="0.3984848484848485"/>
    <n v="0.24"/>
    <m/>
    <n v="0.13814756671899528"/>
    <n v="500"/>
    <n v="0.65"/>
    <n v="5.2"/>
    <n v="4"/>
    <m/>
    <m/>
    <m/>
    <m/>
    <n v="8.3333333333333339"/>
    <n v="8"/>
    <m/>
    <n v="2"/>
    <m/>
    <m/>
    <m/>
    <m/>
    <m/>
    <n v="100"/>
    <n v="100"/>
    <s v="1 PG"/>
  </r>
  <r>
    <n v="1844"/>
    <s v="VIETNAM"/>
    <x v="1"/>
    <x v="2"/>
    <x v="9"/>
    <x v="26"/>
    <x v="0"/>
    <x v="1"/>
    <x v="29"/>
    <x v="199"/>
    <x v="0"/>
    <n v="1200"/>
    <n v="480"/>
    <m/>
    <n v="432"/>
    <n v="57.5"/>
    <n v="22"/>
    <n v="44"/>
    <n v="21"/>
    <n v="14"/>
    <n v="30.083333333333332"/>
    <n v="0.66792929292929282"/>
    <n v="0.24"/>
    <m/>
    <n v="0.21825396825396828"/>
    <n v="470"/>
    <n v="0.65"/>
    <n v="10"/>
    <n v="2"/>
    <m/>
    <n v="7"/>
    <m/>
    <m/>
    <n v="23.333333333333332"/>
    <n v="5"/>
    <m/>
    <n v="11"/>
    <m/>
    <m/>
    <m/>
    <m/>
    <m/>
    <n v="100"/>
    <n v="100"/>
    <s v="1 PG"/>
  </r>
  <r>
    <n v="1845"/>
    <s v="VIETNAM"/>
    <x v="1"/>
    <x v="2"/>
    <x v="9"/>
    <x v="26"/>
    <x v="0"/>
    <x v="1"/>
    <x v="25"/>
    <x v="261"/>
    <x v="0"/>
    <n v="1200"/>
    <n v="480"/>
    <m/>
    <n v="444"/>
    <n v="57.5"/>
    <n v="6"/>
    <n v="45"/>
    <n v="21"/>
    <n v="6"/>
    <n v="34.333333333333336"/>
    <n v="0.79084967320261446"/>
    <n v="0.24"/>
    <m/>
    <n v="0.16409266409266413"/>
    <n v="477"/>
    <n v="0.65"/>
    <n v="4.5"/>
    <n v="2"/>
    <m/>
    <n v="2"/>
    <m/>
    <m/>
    <n v="32.333333333333336"/>
    <n v="8"/>
    <m/>
    <m/>
    <m/>
    <m/>
    <m/>
    <m/>
    <m/>
    <n v="100"/>
    <n v="100"/>
    <s v="1 PG"/>
  </r>
  <r>
    <n v="1846"/>
    <s v="VIETNAM"/>
    <x v="1"/>
    <x v="2"/>
    <x v="9"/>
    <x v="26"/>
    <x v="0"/>
    <x v="1"/>
    <x v="19"/>
    <x v="116"/>
    <x v="0"/>
    <n v="1200"/>
    <n v="480"/>
    <m/>
    <n v="480"/>
    <n v="57.5"/>
    <n v="21"/>
    <n v="30"/>
    <n v="21"/>
    <n v="6.4166666666666661"/>
    <n v="13.791666666666666"/>
    <n v="0.39624183006535946"/>
    <n v="0.24"/>
    <m/>
    <n v="0.15178571428571427"/>
    <n v="505"/>
    <n v="0.65"/>
    <n v="3.1666666666666665"/>
    <n v="3"/>
    <n v="4"/>
    <n v="2"/>
    <m/>
    <m/>
    <n v="8.1666666666666661"/>
    <n v="3"/>
    <n v="5"/>
    <n v="6"/>
    <m/>
    <m/>
    <m/>
    <m/>
    <m/>
    <n v="100"/>
    <n v="100"/>
    <s v="1 PG"/>
  </r>
  <r>
    <n v="1847"/>
    <s v="VIETNAM"/>
    <x v="1"/>
    <x v="2"/>
    <x v="9"/>
    <x v="26"/>
    <x v="4"/>
    <x v="1"/>
    <x v="31"/>
    <x v="262"/>
    <x v="0"/>
    <n v="1000"/>
    <n v="320"/>
    <m/>
    <n v="322"/>
    <n v="48"/>
    <n v="27"/>
    <n v="63"/>
    <n v="17.5"/>
    <n v="13.333333333333334"/>
    <n v="32.083333333333329"/>
    <n v="0.50462962962962965"/>
    <n v="0.24"/>
    <m/>
    <n v="0.39929015084294589"/>
    <n v="397"/>
    <n v="0.7"/>
    <n v="8.8333333333333339"/>
    <n v="6"/>
    <m/>
    <n v="6"/>
    <m/>
    <m/>
    <n v="25.833333333333332"/>
    <n v="9"/>
    <m/>
    <n v="8"/>
    <m/>
    <m/>
    <m/>
    <m/>
    <m/>
    <n v="100"/>
    <n v="100"/>
    <s v="1 PG"/>
  </r>
  <r>
    <n v="1848"/>
    <s v="VIETNAM"/>
    <x v="2"/>
    <x v="2"/>
    <x v="9"/>
    <x v="26"/>
    <x v="3"/>
    <x v="0"/>
    <x v="6"/>
    <x v="24"/>
    <x v="1"/>
    <n v="2700"/>
    <n v="810"/>
    <m/>
    <n v="860"/>
    <n v="324"/>
    <n v="91"/>
    <n v="180"/>
    <n v="170.4"/>
    <n v="86.428571428571431"/>
    <n v="165.91071428571428"/>
    <n v="0.93114127569847127"/>
    <n v="0.4"/>
    <m/>
    <n v="0.29900332225913623"/>
    <n v="870"/>
    <n v="0.7"/>
    <n v="78.428571428571431"/>
    <m/>
    <m/>
    <n v="16"/>
    <m/>
    <m/>
    <n v="152.28571428571428"/>
    <n v="12"/>
    <n v="3"/>
    <n v="19"/>
    <m/>
    <m/>
    <m/>
    <m/>
    <m/>
    <n v="250"/>
    <n v="250"/>
    <s v="2 PGs"/>
  </r>
  <r>
    <n v="1849"/>
    <s v="VIETNAM"/>
    <x v="2"/>
    <x v="2"/>
    <x v="9"/>
    <x v="26"/>
    <x v="0"/>
    <x v="0"/>
    <x v="6"/>
    <x v="25"/>
    <x v="0"/>
    <n v="1200"/>
    <n v="480"/>
    <m/>
    <n v="700"/>
    <n v="192"/>
    <n v="52"/>
    <n v="211"/>
    <n v="100.80000000000001"/>
    <n v="24.428571428571427"/>
    <n v="188.25"/>
    <n v="0.80866376969038556"/>
    <n v="0.4"/>
    <m/>
    <n v="0.43061224489795924"/>
    <n v="896"/>
    <n v="0.7"/>
    <n v="20.428571428571427"/>
    <m/>
    <m/>
    <n v="8"/>
    <m/>
    <m/>
    <n v="185"/>
    <n v="13"/>
    <m/>
    <m/>
    <m/>
    <m/>
    <m/>
    <m/>
    <m/>
    <n v="250"/>
    <n v="250"/>
    <s v="2 PGs"/>
  </r>
  <r>
    <n v="1850"/>
    <s v="VIETNAM"/>
    <x v="2"/>
    <x v="2"/>
    <x v="9"/>
    <x v="26"/>
    <x v="0"/>
    <x v="0"/>
    <x v="6"/>
    <x v="26"/>
    <x v="0"/>
    <n v="1200"/>
    <n v="480"/>
    <m/>
    <n v="352"/>
    <n v="192"/>
    <n v="5"/>
    <n v="75"/>
    <n v="100.80000000000001"/>
    <n v="3.8571428571428572"/>
    <n v="78.857142857142861"/>
    <n v="1.0339285714285715"/>
    <n v="0.4"/>
    <m/>
    <n v="0.30438311688311692"/>
    <n v="581"/>
    <n v="0.65"/>
    <n v="3.8571428571428572"/>
    <m/>
    <m/>
    <m/>
    <m/>
    <m/>
    <n v="77.857142857142861"/>
    <n v="4"/>
    <m/>
    <m/>
    <m/>
    <m/>
    <m/>
    <m/>
    <m/>
    <n v="150"/>
    <n v="150"/>
    <s v="2 PGs"/>
  </r>
  <r>
    <n v="1851"/>
    <s v="VIETNAM"/>
    <x v="2"/>
    <x v="2"/>
    <x v="9"/>
    <x v="26"/>
    <x v="0"/>
    <x v="0"/>
    <x v="6"/>
    <x v="67"/>
    <x v="0"/>
    <n v="1200"/>
    <n v="480"/>
    <m/>
    <n v="400"/>
    <n v="192"/>
    <n v="11"/>
    <n v="85"/>
    <n v="100.80000000000001"/>
    <n v="7.2857142857142856"/>
    <n v="68.553571428571431"/>
    <n v="0.78999255952380965"/>
    <n v="0.4"/>
    <m/>
    <n v="0.30357142857142855"/>
    <n v="481"/>
    <n v="0.65"/>
    <n v="6.2857142857142856"/>
    <n v="2"/>
    <m/>
    <n v="1"/>
    <m/>
    <m/>
    <n v="67.428571428571431"/>
    <n v="3"/>
    <n v="1"/>
    <m/>
    <m/>
    <m/>
    <m/>
    <m/>
    <m/>
    <n v="150"/>
    <n v="150"/>
    <s v="2 PGs"/>
  </r>
  <r>
    <n v="1852"/>
    <s v="VIETNAM"/>
    <x v="2"/>
    <x v="2"/>
    <x v="9"/>
    <x v="26"/>
    <x v="0"/>
    <x v="0"/>
    <x v="6"/>
    <x v="27"/>
    <x v="0"/>
    <n v="1200"/>
    <n v="480"/>
    <m/>
    <n v="376"/>
    <n v="192"/>
    <n v="8"/>
    <n v="80"/>
    <n v="100.80000000000001"/>
    <n v="6.9464285714285712"/>
    <n v="67.928571428571431"/>
    <n v="0.85085227272727271"/>
    <n v="0.4"/>
    <m/>
    <n v="0.303951367781155"/>
    <n v="656"/>
    <n v="0.65"/>
    <n v="5.5714285714285712"/>
    <n v="4"/>
    <n v="1"/>
    <m/>
    <m/>
    <m/>
    <n v="65.428571428571431"/>
    <n v="10"/>
    <m/>
    <m/>
    <m/>
    <m/>
    <m/>
    <m/>
    <m/>
    <n v="150"/>
    <n v="150"/>
    <s v="1 PG"/>
  </r>
  <r>
    <n v="1853"/>
    <s v="VIETNAM"/>
    <x v="2"/>
    <x v="2"/>
    <x v="9"/>
    <x v="26"/>
    <x v="0"/>
    <x v="0"/>
    <x v="6"/>
    <x v="28"/>
    <x v="0"/>
    <n v="1200"/>
    <n v="480"/>
    <m/>
    <n v="400"/>
    <n v="192"/>
    <n v="39"/>
    <n v="40"/>
    <n v="63"/>
    <n v="16.785714285714285"/>
    <n v="29.857142857142858"/>
    <n v="0.59041591320072329"/>
    <n v="0.4"/>
    <m/>
    <n v="0.14285714285714285"/>
    <n v="435"/>
    <n v="0.65"/>
    <n v="7.2857142857142856"/>
    <n v="38"/>
    <m/>
    <m/>
    <m/>
    <m/>
    <n v="22.857142857142858"/>
    <n v="28"/>
    <m/>
    <m/>
    <m/>
    <m/>
    <m/>
    <m/>
    <m/>
    <n v="150"/>
    <n v="150"/>
    <s v="2 PGs"/>
  </r>
  <r>
    <n v="1854"/>
    <s v="VIETNAM"/>
    <x v="2"/>
    <x v="2"/>
    <x v="9"/>
    <x v="26"/>
    <x v="0"/>
    <x v="0"/>
    <x v="6"/>
    <x v="68"/>
    <x v="0"/>
    <n v="1200"/>
    <n v="480"/>
    <m/>
    <n v="320"/>
    <n v="192"/>
    <n v="12"/>
    <n v="45"/>
    <n v="100.80000000000001"/>
    <n v="8.4285714285714288"/>
    <n v="30.571428571428573"/>
    <n v="0.68421052631578949"/>
    <n v="0.4"/>
    <m/>
    <n v="0.20089285714285715"/>
    <n v="379"/>
    <n v="0.6"/>
    <n v="7.4285714285714288"/>
    <m/>
    <m/>
    <n v="2"/>
    <m/>
    <m/>
    <n v="30.571428571428573"/>
    <m/>
    <m/>
    <m/>
    <m/>
    <m/>
    <m/>
    <m/>
    <m/>
    <n v="150"/>
    <n v="150"/>
    <s v="1 PG"/>
  </r>
  <r>
    <n v="1855"/>
    <s v="VIETNAM"/>
    <x v="2"/>
    <x v="2"/>
    <x v="9"/>
    <x v="26"/>
    <x v="0"/>
    <x v="0"/>
    <x v="6"/>
    <x v="69"/>
    <x v="0"/>
    <n v="1200"/>
    <n v="480"/>
    <m/>
    <n v="320"/>
    <n v="192"/>
    <n v="12"/>
    <n v="37"/>
    <n v="63"/>
    <n v="7.9642857142857144"/>
    <n v="26.714285714285715"/>
    <n v="0.70772594752186591"/>
    <n v="0.4"/>
    <m/>
    <n v="0.16517857142857142"/>
    <n v="360"/>
    <n v="0.6"/>
    <n v="6.7142857142857144"/>
    <n v="1"/>
    <m/>
    <n v="2"/>
    <m/>
    <m/>
    <n v="21.714285714285715"/>
    <n v="2"/>
    <m/>
    <m/>
    <n v="6"/>
    <m/>
    <m/>
    <m/>
    <m/>
    <n v="150"/>
    <n v="150"/>
    <s v="1 PG"/>
  </r>
  <r>
    <n v="1856"/>
    <s v="VIETNAM"/>
    <x v="2"/>
    <x v="2"/>
    <x v="9"/>
    <x v="26"/>
    <x v="4"/>
    <x v="1"/>
    <x v="6"/>
    <x v="184"/>
    <x v="0"/>
    <n v="1000"/>
    <n v="400"/>
    <m/>
    <n v="440"/>
    <n v="80"/>
    <n v="8"/>
    <n v="41"/>
    <n v="52"/>
    <n v="5.6607142857142856"/>
    <n v="30.446428571428573"/>
    <n v="0.73688046647230332"/>
    <n v="0.24"/>
    <m/>
    <n v="0.13311688311688311"/>
    <n v="442"/>
    <n v="0.6"/>
    <n v="4.2857142857142856"/>
    <n v="1"/>
    <n v="3"/>
    <m/>
    <m/>
    <m/>
    <n v="27.571428571428573"/>
    <m/>
    <n v="1"/>
    <n v="5"/>
    <m/>
    <m/>
    <m/>
    <m/>
    <m/>
    <n v="150"/>
    <n v="150"/>
    <s v="1 PG"/>
  </r>
  <r>
    <n v="1857"/>
    <s v="VIETNAM"/>
    <x v="2"/>
    <x v="2"/>
    <x v="9"/>
    <x v="26"/>
    <x v="4"/>
    <x v="0"/>
    <x v="6"/>
    <x v="78"/>
    <x v="0"/>
    <n v="1000"/>
    <n v="400"/>
    <m/>
    <n v="392"/>
    <n v="96"/>
    <m/>
    <n v="45"/>
    <n v="19.5"/>
    <n v="0"/>
    <n v="26.571428571428573"/>
    <n v="0.59047619047619049"/>
    <n v="0.24"/>
    <m/>
    <n v="0.16399416909620992"/>
    <n v="458"/>
    <n v="0.6"/>
    <m/>
    <m/>
    <m/>
    <m/>
    <m/>
    <m/>
    <n v="26.571428571428573"/>
    <m/>
    <m/>
    <m/>
    <m/>
    <m/>
    <m/>
    <m/>
    <m/>
    <n v="150"/>
    <n v="150"/>
    <s v="1 PG"/>
  </r>
  <r>
    <n v="1858"/>
    <s v="VIETNAM"/>
    <x v="2"/>
    <x v="2"/>
    <x v="9"/>
    <x v="26"/>
    <x v="4"/>
    <x v="1"/>
    <x v="6"/>
    <x v="263"/>
    <x v="0"/>
    <n v="1000"/>
    <n v="400"/>
    <m/>
    <n v="256"/>
    <n v="96"/>
    <n v="3"/>
    <n v="34"/>
    <n v="19.5"/>
    <n v="2.0714285714285712"/>
    <n v="21.071428571428573"/>
    <n v="0.62548262548262556"/>
    <n v="0.24"/>
    <m/>
    <n v="0.18973214285714288"/>
    <n v="237"/>
    <n v="0.6"/>
    <n v="0.5714285714285714"/>
    <m/>
    <m/>
    <n v="3"/>
    <m/>
    <m/>
    <n v="19.571428571428573"/>
    <n v="6"/>
    <m/>
    <m/>
    <m/>
    <m/>
    <m/>
    <m/>
    <m/>
    <n v="150"/>
    <n v="150"/>
    <s v="1 PG"/>
  </r>
  <r>
    <n v="1859"/>
    <s v="VIETNAM"/>
    <x v="2"/>
    <x v="2"/>
    <x v="9"/>
    <x v="26"/>
    <x v="4"/>
    <x v="1"/>
    <x v="6"/>
    <x v="264"/>
    <x v="0"/>
    <n v="1000"/>
    <n v="400"/>
    <m/>
    <n v="376"/>
    <n v="96"/>
    <n v="5"/>
    <n v="45"/>
    <n v="19.5"/>
    <n v="3.0357142857142856"/>
    <n v="25"/>
    <n v="0.56071428571428572"/>
    <n v="0.24"/>
    <m/>
    <n v="0.17097264437689971"/>
    <n v="389"/>
    <n v="0.6"/>
    <n v="2.2857142857142856"/>
    <n v="1"/>
    <m/>
    <n v="1"/>
    <m/>
    <m/>
    <n v="23"/>
    <n v="4"/>
    <m/>
    <n v="2"/>
    <m/>
    <m/>
    <m/>
    <m/>
    <m/>
    <n v="150"/>
    <n v="150"/>
    <s v="1 PG"/>
  </r>
  <r>
    <n v="1860"/>
    <s v="VIETNAM"/>
    <x v="2"/>
    <x v="2"/>
    <x v="9"/>
    <x v="26"/>
    <x v="6"/>
    <x v="0"/>
    <x v="6"/>
    <x v="79"/>
    <x v="1"/>
    <n v="1250"/>
    <n v="500"/>
    <m/>
    <n v="536"/>
    <n v="200"/>
    <m/>
    <n v="80"/>
    <n v="105.60000000000001"/>
    <n v="0"/>
    <n v="67.892857142857139"/>
    <n v="0.84866071428571421"/>
    <n v="0.4"/>
    <m/>
    <n v="0.21321961620469085"/>
    <n v="540"/>
    <n v="0.7"/>
    <m/>
    <m/>
    <m/>
    <m/>
    <m/>
    <m/>
    <n v="67.142857142857139"/>
    <m/>
    <n v="2"/>
    <m/>
    <m/>
    <m/>
    <m/>
    <m/>
    <m/>
    <n v="150"/>
    <n v="150"/>
    <s v="2 PGs"/>
  </r>
  <r>
    <n v="1861"/>
    <s v="VIETNAM"/>
    <x v="2"/>
    <x v="2"/>
    <x v="9"/>
    <x v="26"/>
    <x v="6"/>
    <x v="0"/>
    <x v="6"/>
    <x v="80"/>
    <x v="1"/>
    <n v="1250"/>
    <n v="500"/>
    <m/>
    <n v="500"/>
    <n v="200"/>
    <n v="5"/>
    <n v="44"/>
    <n v="66"/>
    <n v="4.2857142857142856"/>
    <n v="44.857142857142854"/>
    <n v="1.0029154518950436"/>
    <n v="0.4"/>
    <m/>
    <n v="0.12571428571428572"/>
    <n v="498"/>
    <n v="0.65"/>
    <n v="4.2857142857142856"/>
    <m/>
    <m/>
    <m/>
    <m/>
    <m/>
    <n v="44.857142857142854"/>
    <m/>
    <m/>
    <m/>
    <m/>
    <m/>
    <m/>
    <m/>
    <m/>
    <n v="150"/>
    <n v="150"/>
    <s v="1 PG"/>
  </r>
  <r>
    <n v="1862"/>
    <s v="VIETNAM"/>
    <x v="2"/>
    <x v="2"/>
    <x v="9"/>
    <x v="26"/>
    <x v="7"/>
    <x v="0"/>
    <x v="6"/>
    <x v="83"/>
    <x v="0"/>
    <n v="1000"/>
    <n v="400"/>
    <m/>
    <n v="292"/>
    <n v="160"/>
    <n v="12"/>
    <n v="60"/>
    <n v="52.5"/>
    <n v="5"/>
    <n v="29.142857142857142"/>
    <n v="0.47420634920634913"/>
    <n v="0.4"/>
    <m/>
    <n v="0.29354207436399221"/>
    <n v="302"/>
    <n v="0.6"/>
    <n v="5"/>
    <m/>
    <m/>
    <m/>
    <m/>
    <m/>
    <n v="29.142857142857142"/>
    <m/>
    <m/>
    <m/>
    <m/>
    <m/>
    <m/>
    <m/>
    <m/>
    <n v="150"/>
    <n v="150"/>
    <s v="1 PG"/>
  </r>
  <r>
    <n v="1863"/>
    <s v="VIETNAM"/>
    <x v="2"/>
    <x v="2"/>
    <x v="9"/>
    <x v="26"/>
    <x v="7"/>
    <x v="0"/>
    <x v="6"/>
    <x v="84"/>
    <x v="0"/>
    <n v="1000"/>
    <n v="400"/>
    <m/>
    <n v="320"/>
    <n v="160"/>
    <n v="4"/>
    <n v="47"/>
    <n v="52.5"/>
    <n v="2.2857142857142856"/>
    <n v="44.035714285714285"/>
    <n v="0.90826330532212884"/>
    <n v="0.4"/>
    <m/>
    <n v="0.20982142857142858"/>
    <n v="305"/>
    <n v="0.6"/>
    <n v="2.2857142857142856"/>
    <m/>
    <m/>
    <m/>
    <m/>
    <m/>
    <n v="40.285714285714285"/>
    <m/>
    <m/>
    <n v="3"/>
    <n v="3"/>
    <m/>
    <m/>
    <m/>
    <m/>
    <n v="150"/>
    <n v="150"/>
    <s v="1 PG"/>
  </r>
  <r>
    <n v="1864"/>
    <s v="VIETNAM"/>
    <x v="2"/>
    <x v="2"/>
    <x v="9"/>
    <x v="26"/>
    <x v="7"/>
    <x v="0"/>
    <x v="6"/>
    <x v="126"/>
    <x v="0"/>
    <n v="1000"/>
    <n v="400"/>
    <m/>
    <n v="440"/>
    <n v="160"/>
    <n v="6"/>
    <n v="53"/>
    <n v="52.5"/>
    <n v="4.4285714285714288"/>
    <n v="49.25"/>
    <n v="0.90980629539951574"/>
    <n v="0.4"/>
    <m/>
    <n v="0.17207792207792208"/>
    <n v="480"/>
    <n v="0.6"/>
    <n v="4.4285714285714288"/>
    <m/>
    <m/>
    <m/>
    <m/>
    <m/>
    <n v="46"/>
    <m/>
    <m/>
    <n v="2"/>
    <n v="3"/>
    <m/>
    <m/>
    <m/>
    <m/>
    <n v="150"/>
    <n v="150"/>
    <s v="1 PG"/>
  </r>
  <r>
    <n v="1865"/>
    <s v="VIETNAM"/>
    <x v="2"/>
    <x v="2"/>
    <x v="9"/>
    <x v="26"/>
    <x v="7"/>
    <x v="0"/>
    <x v="6"/>
    <x v="85"/>
    <x v="0"/>
    <n v="1000"/>
    <n v="400"/>
    <m/>
    <n v="406"/>
    <n v="160"/>
    <m/>
    <n v="84"/>
    <n v="52.5"/>
    <n v="0"/>
    <n v="82.285714285714292"/>
    <n v="0.97959183673469397"/>
    <n v="0.4"/>
    <m/>
    <n v="0.29556650246305421"/>
    <n v="412"/>
    <n v="0.65"/>
    <m/>
    <m/>
    <m/>
    <m/>
    <m/>
    <m/>
    <n v="82.285714285714292"/>
    <m/>
    <m/>
    <m/>
    <m/>
    <m/>
    <m/>
    <m/>
    <m/>
    <n v="150"/>
    <n v="150"/>
    <s v="1 PG"/>
  </r>
  <r>
    <n v="1866"/>
    <s v="VIETNAM"/>
    <x v="2"/>
    <x v="2"/>
    <x v="9"/>
    <x v="26"/>
    <x v="7"/>
    <x v="0"/>
    <x v="6"/>
    <x v="86"/>
    <x v="0"/>
    <n v="1000"/>
    <n v="400"/>
    <m/>
    <n v="357"/>
    <n v="160"/>
    <n v="5"/>
    <n v="62"/>
    <n v="84"/>
    <n v="7.25"/>
    <n v="55.214285714285715"/>
    <n v="0.93230277185501065"/>
    <n v="0.4"/>
    <m/>
    <n v="0.24809923969587838"/>
    <n v="365"/>
    <n v="0.65"/>
    <m/>
    <m/>
    <m/>
    <n v="7"/>
    <n v="5"/>
    <m/>
    <n v="53.714285714285715"/>
    <m/>
    <m/>
    <n v="3"/>
    <m/>
    <m/>
    <m/>
    <m/>
    <m/>
    <n v="150"/>
    <n v="150"/>
    <s v="1 PG"/>
  </r>
  <r>
    <n v="1867"/>
    <s v="VIETNAM"/>
    <x v="2"/>
    <x v="2"/>
    <x v="9"/>
    <x v="26"/>
    <x v="7"/>
    <x v="0"/>
    <x v="6"/>
    <x v="87"/>
    <x v="0"/>
    <n v="1000"/>
    <n v="400"/>
    <m/>
    <n v="430"/>
    <n v="160"/>
    <n v="3"/>
    <n v="66"/>
    <n v="84"/>
    <n v="2.7142857142857144"/>
    <n v="61.571428571428569"/>
    <n v="0.93167701863354024"/>
    <n v="0.4"/>
    <m/>
    <n v="0.21926910299003322"/>
    <n v="654"/>
    <n v="0.65"/>
    <n v="2.7142857142857144"/>
    <m/>
    <m/>
    <m/>
    <m/>
    <m/>
    <n v="61.571428571428569"/>
    <m/>
    <m/>
    <m/>
    <m/>
    <m/>
    <m/>
    <m/>
    <m/>
    <n v="250"/>
    <n v="250"/>
    <s v="1 PG"/>
  </r>
  <r>
    <n v="1868"/>
    <s v="VIETNAM"/>
    <x v="2"/>
    <x v="2"/>
    <x v="9"/>
    <x v="26"/>
    <x v="7"/>
    <x v="0"/>
    <x v="6"/>
    <x v="88"/>
    <x v="0"/>
    <n v="1000"/>
    <n v="400"/>
    <m/>
    <n v="872"/>
    <n v="160"/>
    <m/>
    <n v="112"/>
    <n v="84"/>
    <n v="0"/>
    <n v="100.71428571428571"/>
    <n v="0.89923469387755095"/>
    <n v="0.4"/>
    <m/>
    <n v="0.1834862385321101"/>
    <n v="912"/>
    <n v="0.7"/>
    <m/>
    <m/>
    <m/>
    <m/>
    <m/>
    <m/>
    <n v="100.71428571428571"/>
    <m/>
    <m/>
    <m/>
    <m/>
    <m/>
    <m/>
    <m/>
    <m/>
    <n v="250"/>
    <n v="250"/>
    <s v="1 PG"/>
  </r>
  <r>
    <n v="1869"/>
    <s v="VIETNAM"/>
    <x v="2"/>
    <x v="2"/>
    <x v="9"/>
    <x v="26"/>
    <x v="7"/>
    <x v="0"/>
    <x v="6"/>
    <x v="89"/>
    <x v="0"/>
    <n v="1000"/>
    <n v="400"/>
    <m/>
    <n v="850"/>
    <n v="160"/>
    <n v="47"/>
    <n v="92"/>
    <n v="84"/>
    <n v="34.071428571428569"/>
    <n v="187.21428571428572"/>
    <n v="1.591983556012333"/>
    <n v="0.4"/>
    <m/>
    <n v="0.1546218487394958"/>
    <n v="1008"/>
    <n v="0.7"/>
    <n v="25.571428571428573"/>
    <n v="12"/>
    <m/>
    <n v="11"/>
    <m/>
    <m/>
    <n v="175.71428571428572"/>
    <n v="14"/>
    <n v="8"/>
    <n v="10"/>
    <m/>
    <m/>
    <m/>
    <m/>
    <m/>
    <n v="250"/>
    <n v="250"/>
    <s v="1 PG"/>
  </r>
  <r>
    <n v="1870"/>
    <s v="VIETNAM"/>
    <x v="2"/>
    <x v="2"/>
    <x v="9"/>
    <x v="26"/>
    <x v="7"/>
    <x v="0"/>
    <x v="6"/>
    <x v="90"/>
    <x v="0"/>
    <n v="1000"/>
    <n v="400"/>
    <m/>
    <n v="336"/>
    <n v="128"/>
    <n v="5"/>
    <n v="48"/>
    <n v="84"/>
    <n v="0"/>
    <n v="77.571428571428569"/>
    <n v="1.4636118598382748"/>
    <n v="0.4"/>
    <m/>
    <n v="0.20408163265306123"/>
    <n v="410"/>
    <n v="0.65"/>
    <m/>
    <m/>
    <m/>
    <m/>
    <m/>
    <m/>
    <n v="77.571428571428569"/>
    <m/>
    <m/>
    <m/>
    <m/>
    <m/>
    <m/>
    <m/>
    <m/>
    <n v="150"/>
    <n v="150"/>
    <s v="1 PG"/>
  </r>
  <r>
    <n v="1871"/>
    <s v="VIETNAM"/>
    <x v="2"/>
    <x v="2"/>
    <x v="9"/>
    <x v="26"/>
    <x v="7"/>
    <x v="0"/>
    <x v="6"/>
    <x v="130"/>
    <x v="0"/>
    <n v="1000"/>
    <n v="400"/>
    <m/>
    <n v="392"/>
    <n v="160"/>
    <n v="1"/>
    <n v="52"/>
    <n v="52.5"/>
    <n v="0.7142857142857143"/>
    <n v="41.535714285714285"/>
    <n v="0.79716981132075471"/>
    <n v="0.4"/>
    <m/>
    <n v="0.18950437317784258"/>
    <n v="402"/>
    <n v="0.6"/>
    <n v="0.7142857142857143"/>
    <m/>
    <m/>
    <m/>
    <m/>
    <m/>
    <n v="41.285714285714285"/>
    <n v="1"/>
    <m/>
    <m/>
    <m/>
    <m/>
    <m/>
    <m/>
    <m/>
    <n v="150"/>
    <n v="150"/>
    <s v="1 PG"/>
  </r>
  <r>
    <n v="1872"/>
    <s v="VIETNAM"/>
    <x v="2"/>
    <x v="2"/>
    <x v="9"/>
    <x v="26"/>
    <x v="7"/>
    <x v="0"/>
    <x v="6"/>
    <x v="222"/>
    <x v="0"/>
    <n v="1000"/>
    <n v="400"/>
    <m/>
    <n v="344"/>
    <n v="160"/>
    <m/>
    <n v="31"/>
    <n v="52.5"/>
    <n v="0"/>
    <n v="33.857142857142854"/>
    <n v="1.0921658986175113"/>
    <n v="0.4"/>
    <m/>
    <n v="0.12873754152823921"/>
    <n v="335"/>
    <n v="0.6"/>
    <m/>
    <m/>
    <m/>
    <m/>
    <m/>
    <m/>
    <n v="33.857142857142854"/>
    <m/>
    <m/>
    <m/>
    <m/>
    <m/>
    <m/>
    <m/>
    <m/>
    <n v="150"/>
    <n v="150"/>
    <s v="1 PG"/>
  </r>
  <r>
    <n v="1873"/>
    <s v="VIETNAM"/>
    <x v="2"/>
    <x v="2"/>
    <x v="9"/>
    <x v="26"/>
    <x v="7"/>
    <x v="0"/>
    <x v="6"/>
    <x v="131"/>
    <x v="0"/>
    <n v="1000"/>
    <n v="400"/>
    <m/>
    <n v="320"/>
    <n v="160"/>
    <n v="4"/>
    <n v="42"/>
    <n v="52.5"/>
    <n v="1.7857142857142858"/>
    <n v="43.142857142857146"/>
    <n v="0.97670807453416153"/>
    <n v="0.4"/>
    <m/>
    <n v="0.1875"/>
    <n v="350"/>
    <n v="0.6"/>
    <n v="1.2857142857142858"/>
    <n v="2"/>
    <m/>
    <m/>
    <m/>
    <m/>
    <n v="42.142857142857146"/>
    <m/>
    <m/>
    <n v="2"/>
    <m/>
    <m/>
    <m/>
    <m/>
    <m/>
    <n v="150"/>
    <n v="150"/>
    <s v="1 PG"/>
  </r>
  <r>
    <n v="1874"/>
    <s v="VIETNAM"/>
    <x v="2"/>
    <x v="2"/>
    <x v="9"/>
    <x v="26"/>
    <x v="7"/>
    <x v="0"/>
    <x v="6"/>
    <x v="93"/>
    <x v="0"/>
    <n v="1000"/>
    <n v="400"/>
    <m/>
    <n v="276"/>
    <n v="160"/>
    <n v="4"/>
    <n v="41"/>
    <n v="52.5"/>
    <n v="1.3214285714285714"/>
    <n v="35"/>
    <n v="0.80714285714285705"/>
    <n v="0.4"/>
    <m/>
    <n v="0.21221532091097309"/>
    <n v="262"/>
    <n v="0.6"/>
    <n v="0.5714285714285714"/>
    <n v="1"/>
    <m/>
    <n v="1"/>
    <m/>
    <m/>
    <n v="34"/>
    <m/>
    <m/>
    <n v="2"/>
    <m/>
    <m/>
    <m/>
    <m/>
    <m/>
    <n v="150"/>
    <n v="150"/>
    <s v="1 PG"/>
  </r>
  <r>
    <n v="1875"/>
    <s v="VIETNAM"/>
    <x v="2"/>
    <x v="2"/>
    <x v="9"/>
    <x v="26"/>
    <x v="7"/>
    <x v="0"/>
    <x v="6"/>
    <x v="95"/>
    <x v="0"/>
    <n v="1000"/>
    <n v="400"/>
    <m/>
    <n v="240"/>
    <n v="160"/>
    <m/>
    <n v="39"/>
    <n v="52.5"/>
    <n v="0"/>
    <n v="32.714285714285715"/>
    <n v="0.83882783882783885"/>
    <n v="0.4"/>
    <m/>
    <n v="0.23214285714285715"/>
    <n v="289"/>
    <n v="0.6"/>
    <m/>
    <m/>
    <m/>
    <m/>
    <m/>
    <m/>
    <n v="32.714285714285715"/>
    <m/>
    <m/>
    <m/>
    <m/>
    <m/>
    <m/>
    <m/>
    <m/>
    <n v="150"/>
    <n v="150"/>
    <s v="1 PG"/>
  </r>
  <r>
    <n v="1876"/>
    <s v="VIETNAM"/>
    <x v="2"/>
    <x v="2"/>
    <x v="9"/>
    <x v="26"/>
    <x v="7"/>
    <x v="0"/>
    <x v="6"/>
    <x v="98"/>
    <x v="0"/>
    <n v="1000"/>
    <n v="400"/>
    <m/>
    <n v="276"/>
    <n v="160"/>
    <n v="6"/>
    <n v="27"/>
    <n v="52.5"/>
    <n v="3.2142857142857144"/>
    <n v="27.285714285714285"/>
    <n v="0.9242424242424242"/>
    <n v="0.4"/>
    <m/>
    <n v="0.13975155279503107"/>
    <n v="322"/>
    <n v="0.6"/>
    <n v="2.7142857142857144"/>
    <n v="2"/>
    <m/>
    <m/>
    <m/>
    <m/>
    <n v="26.285714285714285"/>
    <n v="2"/>
    <m/>
    <n v="1"/>
    <m/>
    <m/>
    <m/>
    <m/>
    <m/>
    <n v="150"/>
    <n v="150"/>
    <s v="1 PG"/>
  </r>
  <r>
    <n v="1877"/>
    <s v="VIETNAM"/>
    <x v="2"/>
    <x v="2"/>
    <x v="9"/>
    <x v="26"/>
    <x v="7"/>
    <x v="0"/>
    <x v="6"/>
    <x v="102"/>
    <x v="0"/>
    <n v="1000"/>
    <n v="400"/>
    <m/>
    <n v="230"/>
    <n v="80"/>
    <n v="2"/>
    <n v="27"/>
    <n v="52.5"/>
    <n v="1.2857142857142858"/>
    <n v="29.892857142857142"/>
    <n v="1.0751231527093597"/>
    <n v="0.4"/>
    <m/>
    <n v="0.16770186335403728"/>
    <n v="258"/>
    <n v="0.6"/>
    <n v="1.2857142857142858"/>
    <m/>
    <m/>
    <m/>
    <m/>
    <m/>
    <n v="29.142857142857142"/>
    <n v="1"/>
    <m/>
    <n v="1"/>
    <m/>
    <m/>
    <m/>
    <m/>
    <m/>
    <n v="150"/>
    <n v="150"/>
    <s v="1 PG"/>
  </r>
  <r>
    <n v="1878"/>
    <s v="VIETNAM"/>
    <x v="2"/>
    <x v="2"/>
    <x v="9"/>
    <x v="26"/>
    <x v="7"/>
    <x v="0"/>
    <x v="6"/>
    <x v="103"/>
    <x v="0"/>
    <n v="1000"/>
    <n v="400"/>
    <m/>
    <n v="392"/>
    <n v="160"/>
    <n v="6"/>
    <n v="75"/>
    <n v="52.5"/>
    <n v="3.6071428571428572"/>
    <n v="61.517857142857146"/>
    <n v="0.80401234567901236"/>
    <n v="0.4"/>
    <m/>
    <n v="0.27332361516034986"/>
    <n v="399"/>
    <n v="0.6"/>
    <n v="2.8571428571428572"/>
    <n v="1"/>
    <m/>
    <n v="1"/>
    <m/>
    <m/>
    <n v="60.142857142857146"/>
    <n v="2"/>
    <n v="1"/>
    <n v="1"/>
    <m/>
    <m/>
    <m/>
    <m/>
    <m/>
    <n v="150"/>
    <n v="150"/>
    <s v="1 PG"/>
  </r>
  <r>
    <n v="1879"/>
    <s v="VIETNAM"/>
    <x v="2"/>
    <x v="2"/>
    <x v="9"/>
    <x v="26"/>
    <x v="7"/>
    <x v="0"/>
    <x v="6"/>
    <x v="265"/>
    <x v="0"/>
    <n v="1000"/>
    <n v="400"/>
    <m/>
    <n v="224"/>
    <n v="160"/>
    <n v="7"/>
    <n v="47"/>
    <n v="52.5"/>
    <n v="4.4285714285714288"/>
    <n v="48.928571428571431"/>
    <n v="0.98809523809523814"/>
    <n v="0.4"/>
    <m/>
    <n v="0.29974489795918369"/>
    <n v="350"/>
    <n v="0.6"/>
    <n v="4.4285714285714288"/>
    <m/>
    <m/>
    <m/>
    <m/>
    <m/>
    <n v="43.428571428571431"/>
    <n v="3"/>
    <n v="2"/>
    <n v="3"/>
    <n v="2"/>
    <n v="1"/>
    <m/>
    <m/>
    <m/>
    <n v="150"/>
    <n v="150"/>
    <s v="1 PG"/>
  </r>
  <r>
    <n v="1880"/>
    <s v="VIETNAM"/>
    <x v="2"/>
    <x v="2"/>
    <x v="9"/>
    <x v="26"/>
    <x v="7"/>
    <x v="0"/>
    <x v="6"/>
    <x v="91"/>
    <x v="0"/>
    <n v="1000"/>
    <n v="400"/>
    <m/>
    <n v="256"/>
    <n v="80"/>
    <n v="21"/>
    <n v="38"/>
    <n v="52.5"/>
    <n v="16.821428571428569"/>
    <n v="33.285714285714285"/>
    <n v="0.84927360774818395"/>
    <n v="0.4"/>
    <m/>
    <n v="0.21205357142857145"/>
    <n v="320"/>
    <n v="0.6"/>
    <n v="13.571428571428571"/>
    <n v="3"/>
    <m/>
    <n v="5"/>
    <m/>
    <m/>
    <n v="28.285714285714285"/>
    <n v="4"/>
    <m/>
    <n v="8"/>
    <m/>
    <m/>
    <m/>
    <m/>
    <m/>
    <n v="150"/>
    <n v="150"/>
    <s v="1 PG"/>
  </r>
  <r>
    <n v="1881"/>
    <s v="VIETNAM"/>
    <x v="2"/>
    <x v="2"/>
    <x v="9"/>
    <x v="26"/>
    <x v="9"/>
    <x v="1"/>
    <x v="6"/>
    <x v="185"/>
    <x v="2"/>
    <n v="150"/>
    <n v="162"/>
    <m/>
    <n v="144"/>
    <n v="39"/>
    <n v="4"/>
    <n v="17"/>
    <n v="7"/>
    <n v="1.8571428571428572"/>
    <n v="19.892857142857142"/>
    <n v="1.0357142857142858"/>
    <n v="0.4"/>
    <m/>
    <n v="0.16865079365079366"/>
    <n v="169"/>
    <n v="0.6"/>
    <n v="1.8571428571428572"/>
    <m/>
    <m/>
    <m/>
    <m/>
    <m/>
    <n v="18.142857142857142"/>
    <n v="1"/>
    <m/>
    <n v="3"/>
    <m/>
    <m/>
    <m/>
    <m/>
    <m/>
    <n v="100"/>
    <n v="100"/>
    <s v="1 PG"/>
  </r>
  <r>
    <n v="1882"/>
    <s v="VIETNAM"/>
    <x v="2"/>
    <x v="2"/>
    <x v="9"/>
    <x v="26"/>
    <x v="9"/>
    <x v="1"/>
    <x v="6"/>
    <x v="186"/>
    <x v="2"/>
    <n v="150"/>
    <n v="162"/>
    <m/>
    <n v="96"/>
    <n v="39"/>
    <n v="3"/>
    <n v="7"/>
    <n v="7"/>
    <n v="2.8571428571428572"/>
    <n v="7.1428571428571432"/>
    <n v="1"/>
    <n v="0.4"/>
    <m/>
    <n v="0.10416666666666669"/>
    <n v="103"/>
    <n v="0.5"/>
    <n v="2.8571428571428572"/>
    <m/>
    <m/>
    <m/>
    <m/>
    <m/>
    <n v="7.1428571428571432"/>
    <m/>
    <m/>
    <m/>
    <m/>
    <m/>
    <m/>
    <m/>
    <m/>
    <n v="100"/>
    <n v="100"/>
    <s v="1 PG"/>
  </r>
  <r>
    <n v="1883"/>
    <s v="VIETNAM"/>
    <x v="2"/>
    <x v="2"/>
    <x v="9"/>
    <x v="26"/>
    <x v="9"/>
    <x v="1"/>
    <x v="6"/>
    <x v="188"/>
    <x v="2"/>
    <n v="150"/>
    <n v="162"/>
    <m/>
    <n v="160"/>
    <n v="39"/>
    <n v="17"/>
    <n v="33"/>
    <n v="7"/>
    <n v="10.392857142857142"/>
    <n v="21.107142857142858"/>
    <n v="0.63"/>
    <n v="0.4"/>
    <m/>
    <n v="0.29464285714285715"/>
    <n v="227"/>
    <n v="0.5"/>
    <n v="8.1428571428571423"/>
    <m/>
    <n v="6"/>
    <m/>
    <m/>
    <m/>
    <n v="17.857142857142858"/>
    <m/>
    <m/>
    <n v="2"/>
    <n v="3"/>
    <m/>
    <m/>
    <m/>
    <m/>
    <n v="100"/>
    <n v="100"/>
    <s v="1 PG"/>
  </r>
  <r>
    <n v="1884"/>
    <s v="VIETNAM"/>
    <x v="2"/>
    <x v="2"/>
    <x v="9"/>
    <x v="26"/>
    <x v="9"/>
    <x v="1"/>
    <x v="6"/>
    <x v="189"/>
    <x v="2"/>
    <n v="150"/>
    <n v="162"/>
    <m/>
    <n v="160"/>
    <n v="39"/>
    <n v="10"/>
    <n v="28"/>
    <n v="7"/>
    <n v="8.7142857142857135"/>
    <n v="22.785714285714285"/>
    <n v="0.82894736842105265"/>
    <n v="0.4"/>
    <m/>
    <n v="0.25"/>
    <n v="153"/>
    <n v="0.5"/>
    <n v="8.7142857142857135"/>
    <m/>
    <m/>
    <m/>
    <m/>
    <m/>
    <n v="18.285714285714285"/>
    <m/>
    <m/>
    <n v="9"/>
    <m/>
    <m/>
    <m/>
    <m/>
    <m/>
    <n v="100"/>
    <n v="100"/>
    <s v="1 PG"/>
  </r>
  <r>
    <n v="1885"/>
    <s v="VIETNAM"/>
    <x v="2"/>
    <x v="2"/>
    <x v="9"/>
    <x v="26"/>
    <x v="9"/>
    <x v="1"/>
    <x v="6"/>
    <x v="191"/>
    <x v="2"/>
    <n v="150"/>
    <n v="162"/>
    <m/>
    <n v="208"/>
    <n v="39"/>
    <n v="12"/>
    <n v="31"/>
    <n v="7"/>
    <n v="9.75"/>
    <n v="24.857142857142858"/>
    <n v="0.80481727574750839"/>
    <n v="0.4"/>
    <m/>
    <n v="0.21291208791208793"/>
    <n v="257"/>
    <n v="0.5"/>
    <n v="8"/>
    <n v="5"/>
    <m/>
    <n v="1"/>
    <m/>
    <m/>
    <n v="20.857142857142858"/>
    <n v="4"/>
    <m/>
    <n v="6"/>
    <m/>
    <m/>
    <m/>
    <m/>
    <m/>
    <n v="100"/>
    <n v="100"/>
    <s v="1 PG"/>
  </r>
  <r>
    <n v="1886"/>
    <s v="VIETNAM"/>
    <x v="2"/>
    <x v="2"/>
    <x v="9"/>
    <x v="26"/>
    <x v="9"/>
    <x v="1"/>
    <x v="6"/>
    <x v="200"/>
    <x v="2"/>
    <n v="150"/>
    <n v="162"/>
    <m/>
    <n v="162"/>
    <n v="39"/>
    <m/>
    <n v="12"/>
    <n v="7"/>
    <n v="0"/>
    <n v="12.178571428571429"/>
    <n v="1.0148809523809523"/>
    <n v="0.4"/>
    <m/>
    <n v="0.10582010582010583"/>
    <n v="198"/>
    <n v="0.5"/>
    <m/>
    <m/>
    <m/>
    <m/>
    <m/>
    <m/>
    <n v="3.4285714285714284"/>
    <m/>
    <m/>
    <n v="4"/>
    <n v="9"/>
    <m/>
    <m/>
    <m/>
    <m/>
    <n v="100"/>
    <n v="100"/>
    <s v="1 PG"/>
  </r>
  <r>
    <n v="1887"/>
    <s v="VIETNAM"/>
    <x v="2"/>
    <x v="2"/>
    <x v="9"/>
    <x v="26"/>
    <x v="9"/>
    <x v="1"/>
    <x v="6"/>
    <x v="201"/>
    <x v="2"/>
    <n v="150"/>
    <n v="162"/>
    <m/>
    <n v="130"/>
    <n v="39"/>
    <m/>
    <n v="28"/>
    <n v="7"/>
    <n v="0"/>
    <n v="26"/>
    <n v="0.9285714285714286"/>
    <n v="0.4"/>
    <m/>
    <n v="0.30769230769230771"/>
    <n v="143"/>
    <n v="0.5"/>
    <m/>
    <m/>
    <m/>
    <m/>
    <m/>
    <m/>
    <n v="26"/>
    <m/>
    <m/>
    <m/>
    <m/>
    <m/>
    <m/>
    <m/>
    <m/>
    <n v="100"/>
    <n v="100"/>
    <s v="1 PG"/>
  </r>
  <r>
    <n v="1888"/>
    <s v="VIETNAM"/>
    <x v="2"/>
    <x v="2"/>
    <x v="9"/>
    <x v="26"/>
    <x v="9"/>
    <x v="1"/>
    <x v="6"/>
    <x v="202"/>
    <x v="2"/>
    <n v="150"/>
    <n v="162"/>
    <m/>
    <n v="208"/>
    <n v="39"/>
    <n v="2"/>
    <n v="36"/>
    <n v="7"/>
    <n v="0.5714285714285714"/>
    <n v="45.142857142857146"/>
    <n v="1.2030075187969924"/>
    <n v="0.4"/>
    <m/>
    <n v="0.24725274725274726"/>
    <n v="217"/>
    <n v="0.5"/>
    <n v="0.5714285714285714"/>
    <m/>
    <m/>
    <m/>
    <m/>
    <m/>
    <n v="44.142857142857146"/>
    <m/>
    <m/>
    <n v="2"/>
    <m/>
    <m/>
    <m/>
    <m/>
    <m/>
    <n v="100"/>
    <n v="100"/>
    <s v="1 PG"/>
  </r>
  <r>
    <n v="1889"/>
    <s v="VIETNAM"/>
    <x v="2"/>
    <x v="2"/>
    <x v="9"/>
    <x v="26"/>
    <x v="9"/>
    <x v="1"/>
    <x v="6"/>
    <x v="204"/>
    <x v="2"/>
    <n v="150"/>
    <n v="162"/>
    <m/>
    <n v="96"/>
    <n v="39"/>
    <n v="3"/>
    <n v="9"/>
    <n v="7"/>
    <n v="3"/>
    <n v="8"/>
    <n v="0.91666666666666663"/>
    <n v="0.4"/>
    <m/>
    <n v="0.13392857142857145"/>
    <n v="84"/>
    <n v="0.5"/>
    <n v="3"/>
    <m/>
    <m/>
    <m/>
    <m/>
    <m/>
    <n v="8"/>
    <m/>
    <m/>
    <m/>
    <m/>
    <m/>
    <m/>
    <m/>
    <m/>
    <n v="100"/>
    <n v="100"/>
    <s v="1 PG"/>
  </r>
  <r>
    <n v="1890"/>
    <s v="VIETNAM"/>
    <x v="2"/>
    <x v="2"/>
    <x v="9"/>
    <x v="26"/>
    <x v="9"/>
    <x v="1"/>
    <x v="6"/>
    <x v="205"/>
    <x v="2"/>
    <n v="150"/>
    <n v="162"/>
    <m/>
    <n v="160"/>
    <n v="39"/>
    <m/>
    <n v="14"/>
    <n v="7"/>
    <n v="0"/>
    <n v="15.714285714285714"/>
    <n v="1.1224489795918366"/>
    <n v="0.4"/>
    <m/>
    <n v="0.125"/>
    <n v="169"/>
    <n v="0.5"/>
    <m/>
    <m/>
    <m/>
    <m/>
    <m/>
    <m/>
    <n v="15.714285714285714"/>
    <m/>
    <m/>
    <m/>
    <m/>
    <m/>
    <m/>
    <m/>
    <m/>
    <n v="100"/>
    <n v="100"/>
    <s v="1 PG"/>
  </r>
  <r>
    <n v="1891"/>
    <s v="VIETNAM"/>
    <x v="2"/>
    <x v="2"/>
    <x v="9"/>
    <x v="26"/>
    <x v="9"/>
    <x v="1"/>
    <x v="6"/>
    <x v="223"/>
    <x v="2"/>
    <n v="150"/>
    <n v="162"/>
    <m/>
    <n v="96"/>
    <n v="39"/>
    <m/>
    <n v="10"/>
    <n v="7"/>
    <n v="0"/>
    <n v="9.5"/>
    <n v="0.95"/>
    <n v="0.4"/>
    <m/>
    <n v="0.14880952380952384"/>
    <n v="134"/>
    <n v="0.5"/>
    <m/>
    <m/>
    <m/>
    <m/>
    <m/>
    <m/>
    <m/>
    <m/>
    <m/>
    <m/>
    <n v="2"/>
    <n v="8"/>
    <m/>
    <m/>
    <m/>
    <n v="100"/>
    <n v="100"/>
    <s v="1 PG"/>
  </r>
  <r>
    <n v="1892"/>
    <s v="VIETNAM"/>
    <x v="2"/>
    <x v="2"/>
    <x v="9"/>
    <x v="26"/>
    <x v="9"/>
    <x v="1"/>
    <x v="6"/>
    <x v="224"/>
    <x v="2"/>
    <n v="150"/>
    <n v="162"/>
    <m/>
    <n v="118"/>
    <n v="39"/>
    <m/>
    <n v="21"/>
    <n v="7"/>
    <n v="0"/>
    <n v="15.964285714285714"/>
    <n v="0.76020408163265307"/>
    <n v="0.4"/>
    <m/>
    <n v="0.25423728813559326"/>
    <n v="151"/>
    <n v="0.5"/>
    <m/>
    <m/>
    <m/>
    <m/>
    <m/>
    <m/>
    <n v="15.714285714285714"/>
    <n v="1"/>
    <m/>
    <m/>
    <m/>
    <m/>
    <m/>
    <m/>
    <m/>
    <n v="100"/>
    <n v="100"/>
    <s v="1 PG"/>
  </r>
  <r>
    <n v="1893"/>
    <s v="VIETNAM"/>
    <x v="2"/>
    <x v="2"/>
    <x v="9"/>
    <x v="26"/>
    <x v="9"/>
    <x v="1"/>
    <x v="6"/>
    <x v="225"/>
    <x v="2"/>
    <n v="150"/>
    <n v="162"/>
    <m/>
    <n v="160"/>
    <n v="39"/>
    <n v="15"/>
    <n v="34"/>
    <n v="7"/>
    <n v="10.785714285714286"/>
    <n v="27.392857142857142"/>
    <n v="0.77915451895043741"/>
    <n v="0.4"/>
    <m/>
    <n v="0.30357142857142855"/>
    <n v="180"/>
    <n v="0.5"/>
    <n v="10.285714285714286"/>
    <m/>
    <m/>
    <n v="1"/>
    <m/>
    <m/>
    <n v="25.142857142857142"/>
    <m/>
    <m/>
    <m/>
    <n v="3"/>
    <m/>
    <m/>
    <m/>
    <m/>
    <n v="100"/>
    <n v="100"/>
    <s v="1 PG"/>
  </r>
  <r>
    <n v="1894"/>
    <s v="VIETNAM"/>
    <x v="2"/>
    <x v="2"/>
    <x v="9"/>
    <x v="26"/>
    <x v="9"/>
    <x v="1"/>
    <x v="6"/>
    <x v="226"/>
    <x v="2"/>
    <n v="150"/>
    <n v="162"/>
    <m/>
    <n v="160"/>
    <n v="39"/>
    <m/>
    <n v="20"/>
    <n v="7"/>
    <n v="0"/>
    <n v="18.142857142857142"/>
    <n v="0.90714285714285714"/>
    <n v="0.4"/>
    <m/>
    <n v="0.17857142857142858"/>
    <n v="159"/>
    <n v="0.5"/>
    <m/>
    <m/>
    <m/>
    <m/>
    <m/>
    <m/>
    <n v="18.142857142857142"/>
    <m/>
    <m/>
    <m/>
    <m/>
    <m/>
    <m/>
    <m/>
    <m/>
    <n v="100"/>
    <n v="100"/>
    <s v="1 PG"/>
  </r>
  <r>
    <n v="1895"/>
    <s v="VIETNAM"/>
    <x v="2"/>
    <x v="2"/>
    <x v="9"/>
    <x v="26"/>
    <x v="9"/>
    <x v="1"/>
    <x v="6"/>
    <x v="227"/>
    <x v="2"/>
    <n v="150"/>
    <n v="162"/>
    <m/>
    <n v="96"/>
    <n v="39"/>
    <m/>
    <n v="16"/>
    <n v="7"/>
    <n v="0"/>
    <n v="15.785714285714286"/>
    <n v="0.9866071428571429"/>
    <n v="0.4"/>
    <m/>
    <n v="0.23809523809523814"/>
    <n v="117"/>
    <n v="0.5"/>
    <m/>
    <m/>
    <m/>
    <m/>
    <m/>
    <m/>
    <n v="15.285714285714286"/>
    <n v="2"/>
    <m/>
    <m/>
    <m/>
    <m/>
    <m/>
    <m/>
    <m/>
    <n v="100"/>
    <n v="100"/>
    <s v="1 PG"/>
  </r>
  <r>
    <n v="1896"/>
    <s v="VIETNAM"/>
    <x v="2"/>
    <x v="2"/>
    <x v="9"/>
    <x v="26"/>
    <x v="9"/>
    <x v="1"/>
    <x v="6"/>
    <x v="228"/>
    <x v="2"/>
    <n v="150"/>
    <n v="162"/>
    <m/>
    <n v="96"/>
    <n v="39"/>
    <n v="1"/>
    <n v="15"/>
    <n v="7"/>
    <n v="0.75"/>
    <n v="7.25"/>
    <n v="0.5"/>
    <n v="0.4"/>
    <m/>
    <n v="0.22321428571428575"/>
    <n v="90"/>
    <n v="0.5"/>
    <m/>
    <m/>
    <m/>
    <m/>
    <n v="1"/>
    <m/>
    <m/>
    <n v="7"/>
    <m/>
    <n v="5"/>
    <n v="4"/>
    <m/>
    <m/>
    <m/>
    <m/>
    <n v="100"/>
    <n v="100"/>
    <s v="1 PG"/>
  </r>
  <r>
    <n v="1897"/>
    <s v="VIETNAM"/>
    <x v="2"/>
    <x v="2"/>
    <x v="9"/>
    <x v="26"/>
    <x v="9"/>
    <x v="1"/>
    <x v="6"/>
    <x v="229"/>
    <x v="2"/>
    <n v="150"/>
    <n v="162"/>
    <m/>
    <n v="160"/>
    <n v="39"/>
    <n v="1"/>
    <n v="18"/>
    <n v="7"/>
    <n v="0.75"/>
    <n v="14.428571428571429"/>
    <n v="0.79887218045112784"/>
    <n v="0.4"/>
    <m/>
    <n v="0.16071428571428573"/>
    <n v="165"/>
    <n v="0.5"/>
    <m/>
    <m/>
    <m/>
    <m/>
    <n v="1"/>
    <m/>
    <n v="14.428571428571429"/>
    <m/>
    <m/>
    <m/>
    <m/>
    <m/>
    <m/>
    <m/>
    <m/>
    <n v="100"/>
    <n v="100"/>
    <s v="1 PG"/>
  </r>
  <r>
    <n v="1898"/>
    <s v="VIETNAM"/>
    <x v="2"/>
    <x v="2"/>
    <x v="9"/>
    <x v="26"/>
    <x v="9"/>
    <x v="1"/>
    <x v="6"/>
    <x v="238"/>
    <x v="2"/>
    <n v="150"/>
    <n v="162"/>
    <m/>
    <n v="140"/>
    <n v="39"/>
    <n v="2"/>
    <n v="25"/>
    <n v="7"/>
    <n v="1"/>
    <n v="24.607142857142858"/>
    <n v="0.94841269841269848"/>
    <n v="0.4"/>
    <m/>
    <n v="0.25510204081632654"/>
    <n v="182"/>
    <n v="0.5"/>
    <m/>
    <m/>
    <m/>
    <n v="2"/>
    <m/>
    <m/>
    <n v="18.857142857142858"/>
    <m/>
    <m/>
    <n v="4"/>
    <n v="5"/>
    <m/>
    <m/>
    <m/>
    <m/>
    <n v="100"/>
    <n v="100"/>
    <s v="1 PG"/>
  </r>
  <r>
    <n v="1899"/>
    <s v="VIETNAM"/>
    <x v="2"/>
    <x v="2"/>
    <x v="9"/>
    <x v="26"/>
    <x v="9"/>
    <x v="1"/>
    <x v="6"/>
    <x v="240"/>
    <x v="2"/>
    <n v="150"/>
    <n v="162"/>
    <m/>
    <n v="160"/>
    <n v="39"/>
    <n v="14"/>
    <n v="33"/>
    <n v="7"/>
    <n v="13.142857142857142"/>
    <n v="29.285714285714285"/>
    <n v="0.90273556231003049"/>
    <n v="0.4"/>
    <m/>
    <n v="0.29464285714285715"/>
    <n v="153"/>
    <n v="0.5"/>
    <n v="13.142857142857142"/>
    <m/>
    <m/>
    <m/>
    <m/>
    <m/>
    <n v="23.285714285714285"/>
    <m/>
    <m/>
    <n v="12"/>
    <m/>
    <m/>
    <m/>
    <m/>
    <m/>
    <n v="100"/>
    <n v="100"/>
    <s v="1 PG"/>
  </r>
  <r>
    <n v="1900"/>
    <s v="VIETNAM"/>
    <x v="2"/>
    <x v="2"/>
    <x v="9"/>
    <x v="26"/>
    <x v="9"/>
    <x v="1"/>
    <x v="6"/>
    <x v="243"/>
    <x v="2"/>
    <n v="150"/>
    <n v="162"/>
    <m/>
    <n v="144"/>
    <n v="39"/>
    <n v="2"/>
    <n v="12"/>
    <n v="7"/>
    <n v="3.1428571428571428"/>
    <n v="17"/>
    <n v="1.4387755102040816"/>
    <n v="0.4"/>
    <m/>
    <n v="0.11904761904761905"/>
    <n v="142"/>
    <n v="0.5"/>
    <n v="3.1428571428571428"/>
    <m/>
    <m/>
    <m/>
    <m/>
    <m/>
    <n v="17"/>
    <m/>
    <m/>
    <m/>
    <m/>
    <m/>
    <m/>
    <m/>
    <m/>
    <n v="100"/>
    <n v="100"/>
    <s v="1 PG"/>
  </r>
  <r>
    <n v="1901"/>
    <s v="VIETNAM"/>
    <x v="2"/>
    <x v="2"/>
    <x v="9"/>
    <x v="26"/>
    <x v="9"/>
    <x v="1"/>
    <x v="6"/>
    <x v="266"/>
    <x v="2"/>
    <n v="150"/>
    <n v="162"/>
    <m/>
    <n v="160"/>
    <n v="39"/>
    <n v="16"/>
    <n v="28"/>
    <n v="7"/>
    <n v="11.857142857142858"/>
    <n v="21.071428571428573"/>
    <n v="0.74837662337662347"/>
    <n v="0.4"/>
    <m/>
    <n v="0.25"/>
    <n v="199"/>
    <n v="0.5"/>
    <n v="10.857142857142858"/>
    <m/>
    <m/>
    <m/>
    <m/>
    <n v="1"/>
    <n v="19.571428571428573"/>
    <m/>
    <m/>
    <m/>
    <n v="2"/>
    <m/>
    <m/>
    <m/>
    <m/>
    <n v="100"/>
    <n v="100"/>
    <s v="1 PG"/>
  </r>
  <r>
    <n v="1902"/>
    <s v="VIETNAM"/>
    <x v="2"/>
    <x v="2"/>
    <x v="9"/>
    <x v="26"/>
    <x v="9"/>
    <x v="1"/>
    <x v="6"/>
    <x v="267"/>
    <x v="2"/>
    <n v="150"/>
    <n v="162"/>
    <m/>
    <n v="176"/>
    <n v="39"/>
    <n v="2"/>
    <n v="24"/>
    <n v="7"/>
    <n v="0.42857142857142855"/>
    <n v="33.607142857142861"/>
    <n v="1.3090659340659343"/>
    <n v="0.4"/>
    <m/>
    <n v="0.19480519480519481"/>
    <n v="227"/>
    <n v="0.5"/>
    <n v="0.42857142857142855"/>
    <m/>
    <m/>
    <m/>
    <m/>
    <m/>
    <n v="26.857142857142858"/>
    <n v="5"/>
    <m/>
    <n v="1"/>
    <n v="4"/>
    <n v="2"/>
    <m/>
    <m/>
    <m/>
    <n v="100"/>
    <n v="100"/>
    <s v="1 PG"/>
  </r>
  <r>
    <n v="1903"/>
    <s v="VIETNAM"/>
    <x v="2"/>
    <x v="2"/>
    <x v="9"/>
    <x v="26"/>
    <x v="9"/>
    <x v="1"/>
    <x v="6"/>
    <x v="268"/>
    <x v="2"/>
    <n v="150"/>
    <n v="162"/>
    <m/>
    <n v="162"/>
    <n v="39"/>
    <m/>
    <n v="21"/>
    <n v="7"/>
    <n v="0"/>
    <n v="14.375"/>
    <n v="0.68452380952380953"/>
    <n v="0.4"/>
    <m/>
    <n v="0.1851851851851852"/>
    <n v="166"/>
    <n v="0.5"/>
    <m/>
    <m/>
    <m/>
    <m/>
    <m/>
    <m/>
    <m/>
    <m/>
    <n v="9"/>
    <n v="10"/>
    <n v="8"/>
    <m/>
    <m/>
    <m/>
    <m/>
    <n v="100"/>
    <n v="100"/>
    <s v="1 PG"/>
  </r>
  <r>
    <n v="1904"/>
    <s v="VIETNAM"/>
    <x v="2"/>
    <x v="2"/>
    <x v="9"/>
    <x v="26"/>
    <x v="9"/>
    <x v="1"/>
    <x v="6"/>
    <x v="269"/>
    <x v="2"/>
    <n v="150"/>
    <n v="162"/>
    <m/>
    <n v="128"/>
    <n v="39"/>
    <m/>
    <n v="12"/>
    <n v="7"/>
    <n v="1.7142857142857142"/>
    <n v="10.285714285714286"/>
    <n v="1"/>
    <n v="0.4"/>
    <m/>
    <n v="0.13392857142857142"/>
    <n v="150"/>
    <n v="0.5"/>
    <n v="1.7142857142857142"/>
    <m/>
    <m/>
    <m/>
    <m/>
    <m/>
    <n v="10.285714285714286"/>
    <m/>
    <m/>
    <m/>
    <m/>
    <m/>
    <m/>
    <m/>
    <m/>
    <n v="100"/>
    <n v="100"/>
    <s v="1 PG"/>
  </r>
  <r>
    <n v="1905"/>
    <s v="VIETNAM"/>
    <x v="2"/>
    <x v="2"/>
    <x v="9"/>
    <x v="26"/>
    <x v="9"/>
    <x v="1"/>
    <x v="6"/>
    <x v="270"/>
    <x v="2"/>
    <n v="150"/>
    <n v="162"/>
    <m/>
    <n v="128"/>
    <n v="39"/>
    <n v="6"/>
    <n v="14"/>
    <n v="7"/>
    <n v="4.7142857142857144"/>
    <n v="12.892857142857142"/>
    <n v="0.88035714285714284"/>
    <n v="0.4"/>
    <m/>
    <n v="0.15625"/>
    <n v="189"/>
    <n v="0.5"/>
    <n v="3.7142857142857144"/>
    <m/>
    <m/>
    <n v="2"/>
    <m/>
    <m/>
    <n v="10.142857142857142"/>
    <n v="9"/>
    <m/>
    <n v="1"/>
    <m/>
    <m/>
    <m/>
    <m/>
    <m/>
    <n v="100"/>
    <n v="100"/>
    <s v="1 PG"/>
  </r>
  <r>
    <n v="1906"/>
    <s v="VIETNAM"/>
    <x v="2"/>
    <x v="2"/>
    <x v="9"/>
    <x v="26"/>
    <x v="0"/>
    <x v="0"/>
    <x v="9"/>
    <x v="70"/>
    <x v="0"/>
    <n v="1200"/>
    <n v="480"/>
    <m/>
    <n v="480"/>
    <n v="115"/>
    <n v="17"/>
    <n v="81"/>
    <n v="21"/>
    <n v="16.714285714285715"/>
    <n v="61.767857142857146"/>
    <n v="0.80083819241982512"/>
    <n v="0.4"/>
    <m/>
    <n v="0.24107142857142858"/>
    <n v="528"/>
    <n v="0.65"/>
    <n v="14.714285714285714"/>
    <n v="3"/>
    <m/>
    <n v="1"/>
    <n v="1"/>
    <m/>
    <n v="59.142857142857146"/>
    <n v="5"/>
    <n v="1"/>
    <n v="2"/>
    <m/>
    <m/>
    <m/>
    <m/>
    <m/>
    <n v="150"/>
    <n v="150"/>
    <s v="1 PG"/>
  </r>
  <r>
    <n v="1907"/>
    <s v="VIETNAM"/>
    <x v="2"/>
    <x v="2"/>
    <x v="9"/>
    <x v="26"/>
    <x v="0"/>
    <x v="1"/>
    <x v="11"/>
    <x v="72"/>
    <x v="0"/>
    <n v="1200"/>
    <n v="480"/>
    <m/>
    <n v="536"/>
    <n v="115"/>
    <n v="7"/>
    <n v="40"/>
    <n v="21"/>
    <n v="6"/>
    <n v="28.857142857142858"/>
    <n v="0.74164133738601834"/>
    <n v="0.24"/>
    <m/>
    <n v="0.10660980810234542"/>
    <n v="648"/>
    <n v="0.6"/>
    <n v="6"/>
    <m/>
    <m/>
    <m/>
    <m/>
    <m/>
    <n v="28.857142857142858"/>
    <m/>
    <m/>
    <m/>
    <m/>
    <m/>
    <m/>
    <m/>
    <m/>
    <n v="150"/>
    <n v="150"/>
    <s v="1 PG"/>
  </r>
  <r>
    <n v="1908"/>
    <s v="VIETNAM"/>
    <x v="2"/>
    <x v="2"/>
    <x v="9"/>
    <x v="26"/>
    <x v="0"/>
    <x v="1"/>
    <x v="12"/>
    <x v="73"/>
    <x v="0"/>
    <n v="1200"/>
    <n v="480"/>
    <m/>
    <n v="448"/>
    <n v="115"/>
    <m/>
    <n v="69"/>
    <n v="21"/>
    <n v="0"/>
    <n v="45.107142857142854"/>
    <n v="0.65372670807453415"/>
    <n v="0.24"/>
    <m/>
    <n v="0.22002551020408165"/>
    <n v="648"/>
    <n v="0.6"/>
    <m/>
    <m/>
    <m/>
    <m/>
    <m/>
    <m/>
    <n v="38.857142857142854"/>
    <n v="6"/>
    <n v="2"/>
    <n v="8"/>
    <m/>
    <m/>
    <m/>
    <m/>
    <m/>
    <n v="150"/>
    <n v="150"/>
    <s v="1 PG"/>
  </r>
  <r>
    <n v="1909"/>
    <s v="VIETNAM"/>
    <x v="2"/>
    <x v="2"/>
    <x v="9"/>
    <x v="26"/>
    <x v="0"/>
    <x v="1"/>
    <x v="13"/>
    <x v="74"/>
    <x v="0"/>
    <n v="1200"/>
    <n v="480"/>
    <m/>
    <n v="468"/>
    <n v="115"/>
    <m/>
    <n v="37"/>
    <n v="21"/>
    <n v="0"/>
    <n v="22.357142857142858"/>
    <n v="0.60424710424710426"/>
    <n v="0.24"/>
    <m/>
    <n v="0.11294261294261296"/>
    <n v="440"/>
    <n v="0.6"/>
    <m/>
    <m/>
    <m/>
    <m/>
    <m/>
    <m/>
    <n v="18.857142857142858"/>
    <m/>
    <m/>
    <n v="7"/>
    <m/>
    <m/>
    <m/>
    <m/>
    <m/>
    <n v="150"/>
    <n v="150"/>
    <s v="1 PG"/>
  </r>
  <r>
    <n v="1910"/>
    <s v="VIETNAM"/>
    <x v="2"/>
    <x v="2"/>
    <x v="9"/>
    <x v="26"/>
    <x v="0"/>
    <x v="1"/>
    <x v="15"/>
    <x v="76"/>
    <x v="0"/>
    <n v="1200"/>
    <n v="480"/>
    <m/>
    <n v="472"/>
    <n v="115"/>
    <n v="4"/>
    <n v="29"/>
    <n v="21"/>
    <n v="1.3571428571428572"/>
    <n v="19.928571428571427"/>
    <n v="0.64502164502164494"/>
    <n v="0.24"/>
    <m/>
    <n v="8.7772397094430993E-2"/>
    <n v="477"/>
    <n v="0.6"/>
    <n v="0.8571428571428571"/>
    <m/>
    <m/>
    <n v="1"/>
    <m/>
    <m/>
    <n v="19.428571428571427"/>
    <m/>
    <m/>
    <n v="1"/>
    <m/>
    <m/>
    <m/>
    <m/>
    <m/>
    <n v="150"/>
    <n v="150"/>
    <s v="1 PG"/>
  </r>
  <r>
    <n v="1911"/>
    <s v="VIETNAM"/>
    <x v="2"/>
    <x v="2"/>
    <x v="9"/>
    <x v="26"/>
    <x v="0"/>
    <x v="1"/>
    <x v="16"/>
    <x v="77"/>
    <x v="0"/>
    <n v="1200"/>
    <n v="480"/>
    <m/>
    <n v="480"/>
    <n v="115"/>
    <n v="6"/>
    <n v="58"/>
    <n v="21"/>
    <n v="2.7142857142857144"/>
    <n v="30.535714285714285"/>
    <n v="0.51953125"/>
    <n v="0.24"/>
    <m/>
    <n v="0.17261904761904762"/>
    <n v="508"/>
    <n v="0.6"/>
    <n v="2.7142857142857144"/>
    <m/>
    <m/>
    <m/>
    <m/>
    <m/>
    <n v="29.285714285714285"/>
    <n v="5"/>
    <m/>
    <m/>
    <m/>
    <m/>
    <m/>
    <m/>
    <m/>
    <n v="150"/>
    <n v="150"/>
    <s v="1 PG"/>
  </r>
  <r>
    <n v="1912"/>
    <s v="VIETNAM"/>
    <x v="2"/>
    <x v="2"/>
    <x v="9"/>
    <x v="26"/>
    <x v="0"/>
    <x v="1"/>
    <x v="21"/>
    <x v="122"/>
    <x v="0"/>
    <n v="1200"/>
    <n v="480"/>
    <m/>
    <n v="464"/>
    <n v="115"/>
    <n v="11"/>
    <n v="52"/>
    <n v="21"/>
    <n v="6.5714285714285712"/>
    <n v="44.857142857142854"/>
    <n v="0.81632653061224481"/>
    <n v="0.24"/>
    <m/>
    <n v="0.16009852216748771"/>
    <n v="464"/>
    <n v="0.6"/>
    <n v="6.5714285714285712"/>
    <m/>
    <m/>
    <m/>
    <m/>
    <m/>
    <n v="44.857142857142854"/>
    <m/>
    <m/>
    <m/>
    <m/>
    <m/>
    <m/>
    <m/>
    <m/>
    <n v="150"/>
    <n v="150"/>
    <s v="1 PG"/>
  </r>
  <r>
    <n v="1913"/>
    <s v="VIETNAM"/>
    <x v="2"/>
    <x v="2"/>
    <x v="9"/>
    <x v="26"/>
    <x v="0"/>
    <x v="0"/>
    <x v="10"/>
    <x v="71"/>
    <x v="0"/>
    <n v="1200"/>
    <n v="480"/>
    <m/>
    <n v="468"/>
    <n v="115"/>
    <n v="1"/>
    <n v="58"/>
    <n v="21"/>
    <n v="0.5"/>
    <n v="80.5"/>
    <n v="1.3728813559322033"/>
    <n v="0.4"/>
    <m/>
    <n v="0.17704517704517705"/>
    <n v="480"/>
    <n v="0.65"/>
    <m/>
    <m/>
    <m/>
    <n v="1"/>
    <m/>
    <m/>
    <n v="78"/>
    <m/>
    <m/>
    <n v="5"/>
    <m/>
    <m/>
    <m/>
    <m/>
    <m/>
    <n v="150"/>
    <n v="150"/>
    <s v="1 PG"/>
  </r>
  <r>
    <n v="1914"/>
    <s v="VIETNAM"/>
    <x v="2"/>
    <x v="2"/>
    <x v="9"/>
    <x v="26"/>
    <x v="6"/>
    <x v="1"/>
    <x v="10"/>
    <x v="146"/>
    <x v="1"/>
    <n v="1250"/>
    <n v="500"/>
    <m/>
    <n v="516"/>
    <n v="120"/>
    <n v="3"/>
    <n v="38"/>
    <n v="22"/>
    <n v="2.25"/>
    <n v="21.5"/>
    <n v="0.57926829268292679"/>
    <n v="0.24"/>
    <m/>
    <n v="0.10520487264673312"/>
    <n v="537"/>
    <n v="0.6"/>
    <m/>
    <m/>
    <m/>
    <m/>
    <n v="3"/>
    <m/>
    <n v="20"/>
    <m/>
    <m/>
    <n v="3"/>
    <m/>
    <m/>
    <m/>
    <m/>
    <m/>
    <n v="150"/>
    <n v="150"/>
    <s v="1 PG"/>
  </r>
  <r>
    <n v="1915"/>
    <s v="VIETNAM"/>
    <x v="2"/>
    <x v="2"/>
    <x v="9"/>
    <x v="26"/>
    <x v="0"/>
    <x v="1"/>
    <x v="22"/>
    <x v="123"/>
    <x v="0"/>
    <n v="1200"/>
    <n v="480"/>
    <m/>
    <n v="480"/>
    <n v="115"/>
    <n v="9"/>
    <n v="35"/>
    <n v="21"/>
    <n v="3.8571428571428572"/>
    <n v="19.678571428571427"/>
    <n v="0.53490259740259738"/>
    <n v="0.24"/>
    <m/>
    <n v="0.10416666666666667"/>
    <n v="513"/>
    <n v="0.6"/>
    <n v="1.8571428571428572"/>
    <n v="2"/>
    <m/>
    <n v="3"/>
    <m/>
    <m/>
    <n v="16.428571428571427"/>
    <n v="3"/>
    <m/>
    <n v="5"/>
    <m/>
    <m/>
    <m/>
    <m/>
    <m/>
    <n v="150"/>
    <n v="150"/>
    <s v="1 PG"/>
  </r>
  <r>
    <n v="1916"/>
    <s v="VIETNAM"/>
    <x v="2"/>
    <x v="2"/>
    <x v="9"/>
    <x v="26"/>
    <x v="6"/>
    <x v="1"/>
    <x v="22"/>
    <x v="145"/>
    <x v="1"/>
    <n v="1250"/>
    <n v="500"/>
    <m/>
    <n v="492"/>
    <n v="120"/>
    <n v="6"/>
    <n v="28"/>
    <n v="22"/>
    <n v="2.5892857142857144"/>
    <n v="26.785714285714285"/>
    <n v="0.86397058823529416"/>
    <n v="0.24"/>
    <m/>
    <n v="8.1300813008130093E-2"/>
    <n v="490"/>
    <n v="0.6"/>
    <n v="1.7142857142857142"/>
    <m/>
    <n v="1"/>
    <n v="1"/>
    <m/>
    <m/>
    <n v="25.285714285714285"/>
    <m/>
    <m/>
    <m/>
    <n v="2"/>
    <m/>
    <m/>
    <m/>
    <m/>
    <n v="150"/>
    <n v="150"/>
    <s v="1 PG"/>
  </r>
  <r>
    <n v="1917"/>
    <s v="VIETNAM"/>
    <x v="2"/>
    <x v="2"/>
    <x v="9"/>
    <x v="26"/>
    <x v="0"/>
    <x v="1"/>
    <x v="14"/>
    <x v="75"/>
    <x v="0"/>
    <n v="1200"/>
    <n v="480"/>
    <m/>
    <n v="304"/>
    <n v="115"/>
    <n v="13"/>
    <n v="47"/>
    <n v="21"/>
    <n v="3.5714285714285716"/>
    <n v="22.642857142857142"/>
    <n v="0.43690476190476191"/>
    <n v="0.24"/>
    <m/>
    <n v="0.22086466165413535"/>
    <n v="444"/>
    <n v="0.6"/>
    <n v="3.5714285714285716"/>
    <m/>
    <m/>
    <m/>
    <m/>
    <m/>
    <n v="20.142857142857142"/>
    <n v="5"/>
    <n v="2"/>
    <n v="1"/>
    <m/>
    <m/>
    <m/>
    <m/>
    <m/>
    <n v="150"/>
    <n v="150"/>
    <s v="1 PG"/>
  </r>
  <r>
    <n v="1918"/>
    <s v="VIETNAM"/>
    <x v="2"/>
    <x v="2"/>
    <x v="9"/>
    <x v="26"/>
    <x v="4"/>
    <x v="1"/>
    <x v="14"/>
    <x v="271"/>
    <x v="0"/>
    <n v="1000"/>
    <n v="400"/>
    <m/>
    <n v="416"/>
    <n v="96"/>
    <n v="18"/>
    <n v="42"/>
    <n v="17.5"/>
    <n v="8.1428571428571423"/>
    <n v="16.053571428571431"/>
    <n v="0.40327380952380953"/>
    <n v="0.24"/>
    <m/>
    <n v="0.14423076923076925"/>
    <n v="482"/>
    <n v="0.6"/>
    <n v="8.1428571428571423"/>
    <m/>
    <m/>
    <m/>
    <m/>
    <m/>
    <n v="13.428571428571429"/>
    <n v="6"/>
    <n v="3"/>
    <m/>
    <m/>
    <m/>
    <m/>
    <m/>
    <m/>
    <n v="150"/>
    <n v="150"/>
    <s v="1 PG"/>
  </r>
  <r>
    <n v="1919"/>
    <s v="VIETNAM"/>
    <x v="0"/>
    <x v="2"/>
    <x v="10"/>
    <x v="27"/>
    <x v="3"/>
    <x v="0"/>
    <x v="0"/>
    <x v="32"/>
    <x v="1"/>
    <n v="2700"/>
    <n v="810"/>
    <m/>
    <n v="664"/>
    <n v="259.2"/>
    <n v="53"/>
    <n v="135"/>
    <n v="171.20000000000002"/>
    <n v="35.5"/>
    <n v="102.66666666666667"/>
    <n v="0.7349290780141845"/>
    <n v="0.4"/>
    <m/>
    <n v="0.40447504302925996"/>
    <n v="626"/>
    <n v="0.8"/>
    <n v="25.5"/>
    <n v="8"/>
    <n v="0"/>
    <n v="16"/>
    <n v="0"/>
    <n v="0"/>
    <n v="84.666666666666671"/>
    <n v="9"/>
    <n v="2"/>
    <n v="30"/>
    <n v="0"/>
    <n v="0"/>
    <m/>
    <m/>
    <m/>
    <n v="150"/>
    <n v="150"/>
    <s v="2 PGs"/>
  </r>
  <r>
    <n v="1920"/>
    <s v="VIETNAM"/>
    <x v="0"/>
    <x v="2"/>
    <x v="10"/>
    <x v="27"/>
    <x v="4"/>
    <x v="0"/>
    <x v="0"/>
    <x v="39"/>
    <x v="0"/>
    <n v="1000"/>
    <n v="320"/>
    <m/>
    <n v="272"/>
    <n v="80"/>
    <n v="20"/>
    <n v="34"/>
    <n v="53"/>
    <n v="16.666666666666668"/>
    <n v="13.25"/>
    <n v="0.55401234567901236"/>
    <n v="0.4"/>
    <m/>
    <n v="0.28361344537815131"/>
    <n v="320"/>
    <n v="0.7"/>
    <n v="6.166666666666667"/>
    <n v="8"/>
    <n v="0"/>
    <n v="17"/>
    <n v="0"/>
    <n v="0"/>
    <n v="7"/>
    <n v="1"/>
    <n v="0"/>
    <n v="12"/>
    <n v="0"/>
    <n v="0"/>
    <m/>
    <m/>
    <m/>
    <n v="100"/>
    <n v="100"/>
    <s v="1 PG"/>
  </r>
  <r>
    <n v="1921"/>
    <s v="VIETNAM"/>
    <x v="0"/>
    <x v="2"/>
    <x v="10"/>
    <x v="27"/>
    <x v="4"/>
    <x v="0"/>
    <x v="0"/>
    <x v="40"/>
    <x v="0"/>
    <n v="1000"/>
    <n v="320"/>
    <m/>
    <n v="336"/>
    <n v="80"/>
    <n v="24"/>
    <n v="38"/>
    <n v="53"/>
    <n v="14.166666666666666"/>
    <n v="38.041666666666671"/>
    <n v="0.84206989247311836"/>
    <n v="0.4"/>
    <m/>
    <n v="0.26360544217687076"/>
    <n v="338"/>
    <n v="0.7"/>
    <n v="9.1666666666666661"/>
    <n v="4"/>
    <n v="0"/>
    <n v="8"/>
    <n v="0"/>
    <n v="0"/>
    <n v="29.166666666666668"/>
    <n v="2"/>
    <n v="5"/>
    <n v="13"/>
    <n v="0"/>
    <n v="0"/>
    <m/>
    <m/>
    <m/>
    <n v="100"/>
    <n v="100"/>
    <s v="1 PG"/>
  </r>
  <r>
    <n v="1922"/>
    <s v="VIETNAM"/>
    <x v="0"/>
    <x v="2"/>
    <x v="10"/>
    <x v="27"/>
    <x v="4"/>
    <x v="0"/>
    <x v="0"/>
    <x v="41"/>
    <x v="0"/>
    <n v="1000"/>
    <n v="320"/>
    <m/>
    <n v="292"/>
    <n v="80"/>
    <n v="38"/>
    <n v="44"/>
    <n v="53"/>
    <n v="21.833333333333336"/>
    <n v="39.25"/>
    <n v="0.74491869918699194"/>
    <n v="0.4"/>
    <m/>
    <n v="0.401174168297456"/>
    <n v="319"/>
    <n v="0.65"/>
    <n v="15.333333333333334"/>
    <n v="14"/>
    <n v="0"/>
    <n v="6"/>
    <n v="0"/>
    <n v="0"/>
    <n v="29"/>
    <n v="9"/>
    <n v="0"/>
    <n v="16"/>
    <n v="0"/>
    <n v="0"/>
    <m/>
    <m/>
    <m/>
    <n v="100"/>
    <n v="100"/>
    <s v="1 PG"/>
  </r>
  <r>
    <n v="1923"/>
    <s v="VIETNAM"/>
    <x v="0"/>
    <x v="2"/>
    <x v="10"/>
    <x v="27"/>
    <x v="4"/>
    <x v="1"/>
    <x v="0"/>
    <x v="153"/>
    <x v="0"/>
    <n v="1000"/>
    <n v="320"/>
    <m/>
    <n v="260"/>
    <n v="48"/>
    <n v="43"/>
    <n v="38"/>
    <n v="17.5"/>
    <n v="8"/>
    <n v="6"/>
    <n v="0.1728395061728395"/>
    <n v="0.24"/>
    <m/>
    <n v="0.44505494505494503"/>
    <n v="350"/>
    <n v="0.7"/>
    <n v="0"/>
    <n v="0"/>
    <n v="0"/>
    <n v="16"/>
    <n v="0"/>
    <n v="0"/>
    <n v="0"/>
    <n v="0"/>
    <n v="0"/>
    <n v="12"/>
    <n v="0"/>
    <n v="0"/>
    <m/>
    <m/>
    <m/>
    <n v="100"/>
    <n v="100"/>
    <s v="1 PG"/>
  </r>
  <r>
    <n v="1924"/>
    <s v="VIETNAM"/>
    <x v="0"/>
    <x v="2"/>
    <x v="10"/>
    <x v="27"/>
    <x v="4"/>
    <x v="1"/>
    <x v="0"/>
    <x v="154"/>
    <x v="0"/>
    <n v="1000"/>
    <n v="320"/>
    <m/>
    <n v="256"/>
    <n v="48"/>
    <n v="7"/>
    <n v="13"/>
    <n v="17.5"/>
    <n v="4.5"/>
    <n v="24.5"/>
    <n v="1.45"/>
    <n v="0.24"/>
    <m/>
    <n v="0.11160714285714286"/>
    <n v="324"/>
    <n v="0.7"/>
    <n v="0"/>
    <n v="0"/>
    <n v="0"/>
    <n v="9"/>
    <n v="0"/>
    <n v="0"/>
    <n v="0"/>
    <n v="0"/>
    <n v="0"/>
    <n v="49"/>
    <n v="0"/>
    <n v="0"/>
    <m/>
    <m/>
    <m/>
    <n v="100"/>
    <n v="100"/>
    <s v="1 PG"/>
  </r>
  <r>
    <n v="1925"/>
    <s v="VIETNAM"/>
    <x v="0"/>
    <x v="2"/>
    <x v="10"/>
    <x v="27"/>
    <x v="4"/>
    <x v="1"/>
    <x v="17"/>
    <x v="166"/>
    <x v="0"/>
    <n v="1000"/>
    <n v="320"/>
    <m/>
    <n v="320"/>
    <n v="48"/>
    <n v="5"/>
    <n v="46"/>
    <n v="17.5"/>
    <n v="2.8333333333333335"/>
    <n v="34.083333333333329"/>
    <n v="0.72385620915032678"/>
    <n v="0.24"/>
    <m/>
    <n v="0.22767857142857142"/>
    <n v="389"/>
    <n v="0.65"/>
    <n v="2.8333333333333335"/>
    <n v="0"/>
    <n v="0"/>
    <n v="0"/>
    <n v="0"/>
    <n v="0"/>
    <n v="30.833333333333332"/>
    <n v="5"/>
    <n v="0"/>
    <n v="4"/>
    <n v="0"/>
    <n v="0"/>
    <m/>
    <m/>
    <m/>
    <n v="100"/>
    <n v="100"/>
    <s v="1 PG"/>
  </r>
  <r>
    <n v="1926"/>
    <s v="VIETNAM"/>
    <x v="0"/>
    <x v="2"/>
    <x v="10"/>
    <x v="27"/>
    <x v="4"/>
    <x v="1"/>
    <x v="17"/>
    <x v="167"/>
    <x v="0"/>
    <n v="1000"/>
    <n v="320"/>
    <m/>
    <n v="320"/>
    <n v="48"/>
    <n v="0"/>
    <n v="45"/>
    <n v="17.5"/>
    <n v="0"/>
    <n v="37.083333333333329"/>
    <n v="0.82407407407407396"/>
    <n v="0.24"/>
    <m/>
    <n v="0.20089285714285715"/>
    <n v="458"/>
    <n v="0.7"/>
    <n v="0"/>
    <n v="0"/>
    <n v="0"/>
    <n v="0"/>
    <n v="0"/>
    <n v="0"/>
    <n v="31.333333333333332"/>
    <n v="11"/>
    <n v="0"/>
    <n v="6"/>
    <n v="0"/>
    <n v="0"/>
    <m/>
    <m/>
    <m/>
    <n v="100"/>
    <n v="100"/>
    <s v="1 PG"/>
  </r>
  <r>
    <n v="1927"/>
    <s v="VIETNAM"/>
    <x v="0"/>
    <x v="2"/>
    <x v="10"/>
    <x v="27"/>
    <x v="4"/>
    <x v="1"/>
    <x v="28"/>
    <x v="172"/>
    <x v="0"/>
    <n v="1000"/>
    <n v="320"/>
    <m/>
    <n v="320"/>
    <n v="48"/>
    <n v="12"/>
    <n v="15"/>
    <n v="17.5"/>
    <n v="2.8333333333333335"/>
    <n v="4.833333333333333"/>
    <n v="0.2839506172839506"/>
    <n v="0.24"/>
    <m/>
    <n v="0.12053571428571429"/>
    <n v="438"/>
    <n v="0.7"/>
    <n v="2.8333333333333335"/>
    <n v="0"/>
    <n v="0"/>
    <n v="0"/>
    <n v="0"/>
    <n v="0"/>
    <n v="4.833333333333333"/>
    <n v="0"/>
    <n v="0"/>
    <n v="0"/>
    <n v="0"/>
    <n v="0"/>
    <m/>
    <m/>
    <m/>
    <n v="100"/>
    <n v="100"/>
    <s v="1 PG"/>
  </r>
  <r>
    <n v="1928"/>
    <s v="VIETNAM"/>
    <x v="0"/>
    <x v="2"/>
    <x v="10"/>
    <x v="27"/>
    <x v="4"/>
    <x v="1"/>
    <x v="32"/>
    <x v="272"/>
    <x v="0"/>
    <n v="1000"/>
    <n v="320"/>
    <m/>
    <n v="320"/>
    <n v="48"/>
    <n v="9"/>
    <n v="20"/>
    <n v="17.5"/>
    <n v="2.3333333333333335"/>
    <n v="8"/>
    <n v="0.35632183908045978"/>
    <n v="0.24"/>
    <m/>
    <n v="0.12946428571428573"/>
    <n v="512"/>
    <n v="0.65"/>
    <n v="2.3333333333333335"/>
    <n v="0"/>
    <n v="0"/>
    <n v="0"/>
    <n v="0"/>
    <n v="0"/>
    <n v="8"/>
    <n v="0"/>
    <n v="0"/>
    <n v="0"/>
    <n v="0"/>
    <n v="0"/>
    <m/>
    <m/>
    <m/>
    <n v="100"/>
    <n v="100"/>
    <s v="1 PG"/>
  </r>
  <r>
    <n v="1929"/>
    <s v="VIETNAM"/>
    <x v="0"/>
    <x v="2"/>
    <x v="10"/>
    <x v="27"/>
    <x v="4"/>
    <x v="1"/>
    <x v="33"/>
    <x v="273"/>
    <x v="0"/>
    <n v="1000"/>
    <n v="320"/>
    <m/>
    <n v="312"/>
    <n v="48"/>
    <n v="8"/>
    <n v="12"/>
    <n v="17.5"/>
    <n v="7.8333333333333339"/>
    <n v="13"/>
    <n v="1.0416666666666667"/>
    <n v="0.24"/>
    <m/>
    <n v="9.1575091575091583E-2"/>
    <n v="344"/>
    <n v="0.7"/>
    <n v="2.3333333333333335"/>
    <n v="6"/>
    <m/>
    <n v="8"/>
    <m/>
    <m/>
    <n v="8.5"/>
    <n v="2"/>
    <m/>
    <n v="8"/>
    <m/>
    <m/>
    <m/>
    <m/>
    <m/>
    <n v="100"/>
    <n v="100"/>
    <s v="1 PG"/>
  </r>
  <r>
    <n v="1930"/>
    <s v="VIETNAM"/>
    <x v="0"/>
    <x v="2"/>
    <x v="10"/>
    <x v="27"/>
    <x v="4"/>
    <x v="1"/>
    <x v="23"/>
    <x v="274"/>
    <x v="0"/>
    <n v="1000"/>
    <n v="320"/>
    <m/>
    <n v="276"/>
    <n v="48"/>
    <n v="0"/>
    <n v="11"/>
    <n v="17.5"/>
    <n v="3.6666666666666665"/>
    <n v="6.1666666666666661"/>
    <n v="0.89393939393939381"/>
    <n v="0.24"/>
    <m/>
    <n v="5.6935817805383024E-2"/>
    <n v="254"/>
    <n v="0.7"/>
    <n v="0"/>
    <n v="0"/>
    <n v="0"/>
    <n v="0"/>
    <n v="0"/>
    <n v="0"/>
    <n v="3.6666666666666665"/>
    <n v="1"/>
    <n v="2"/>
    <n v="3"/>
    <n v="0"/>
    <n v="0"/>
    <m/>
    <m/>
    <m/>
    <n v="100"/>
    <n v="100"/>
    <s v="1 PG"/>
  </r>
  <r>
    <n v="1931"/>
    <s v="VIETNAM"/>
    <x v="0"/>
    <x v="2"/>
    <x v="10"/>
    <x v="27"/>
    <x v="5"/>
    <x v="0"/>
    <x v="0"/>
    <x v="42"/>
    <x v="1"/>
    <n v="1500"/>
    <n v="600"/>
    <m/>
    <n v="536"/>
    <n v="192"/>
    <n v="40"/>
    <n v="103"/>
    <n v="94.8"/>
    <n v="11.333333333333332"/>
    <n v="51.5"/>
    <n v="0.43939393939393934"/>
    <n v="0.4"/>
    <m/>
    <n v="0.38113006396588489"/>
    <n v="697"/>
    <n v="0.65"/>
    <n v="5.833333333333333"/>
    <n v="0"/>
    <n v="0"/>
    <n v="11"/>
    <n v="0"/>
    <n v="0"/>
    <n v="0"/>
    <n v="60"/>
    <n v="0"/>
    <n v="73"/>
    <n v="0"/>
    <n v="0"/>
    <m/>
    <m/>
    <m/>
    <n v="120"/>
    <n v="120"/>
    <s v="2 PGs"/>
  </r>
  <r>
    <n v="1932"/>
    <s v="VIETNAM"/>
    <x v="0"/>
    <x v="2"/>
    <x v="10"/>
    <x v="27"/>
    <x v="5"/>
    <x v="0"/>
    <x v="0"/>
    <x v="43"/>
    <x v="1"/>
    <n v="1500"/>
    <n v="600"/>
    <m/>
    <n v="516"/>
    <n v="192"/>
    <n v="18"/>
    <n v="56"/>
    <n v="94.8"/>
    <n v="16.75"/>
    <n v="18.416666666666664"/>
    <n v="0.4752252252252252"/>
    <n v="0.4"/>
    <m/>
    <n v="0.20487264673311187"/>
    <n v="722"/>
    <n v="0.7"/>
    <n v="3.5"/>
    <n v="9"/>
    <n v="0"/>
    <n v="22"/>
    <n v="0"/>
    <n v="0"/>
    <n v="13.666666666666666"/>
    <n v="5"/>
    <n v="0"/>
    <n v="7"/>
    <n v="0"/>
    <n v="0"/>
    <m/>
    <m/>
    <m/>
    <n v="120"/>
    <n v="120"/>
    <s v="2 PGs"/>
  </r>
  <r>
    <n v="1933"/>
    <s v="VIETNAM"/>
    <x v="0"/>
    <x v="2"/>
    <x v="10"/>
    <x v="27"/>
    <x v="6"/>
    <x v="0"/>
    <x v="0"/>
    <x v="48"/>
    <x v="1"/>
    <n v="1250"/>
    <n v="500"/>
    <m/>
    <n v="420"/>
    <n v="100"/>
    <n v="12"/>
    <n v="39"/>
    <n v="66"/>
    <n v="4.625"/>
    <n v="15.5"/>
    <n v="0.39460784313725489"/>
    <n v="0.4"/>
    <m/>
    <n v="0.17346938775510204"/>
    <n v="433"/>
    <n v="0.75"/>
    <n v="0"/>
    <n v="4"/>
    <n v="3"/>
    <n v="5"/>
    <n v="0"/>
    <n v="0"/>
    <n v="0"/>
    <n v="7"/>
    <n v="18"/>
    <n v="14"/>
    <n v="0"/>
    <n v="0"/>
    <m/>
    <m/>
    <m/>
    <n v="100"/>
    <n v="100"/>
    <s v="1 PG"/>
  </r>
  <r>
    <n v="1934"/>
    <s v="VIETNAM"/>
    <x v="0"/>
    <x v="2"/>
    <x v="10"/>
    <x v="27"/>
    <x v="6"/>
    <x v="0"/>
    <x v="1"/>
    <x v="49"/>
    <x v="1"/>
    <n v="1250"/>
    <n v="500"/>
    <m/>
    <n v="424"/>
    <n v="160"/>
    <n v="3"/>
    <n v="19"/>
    <n v="105.60000000000001"/>
    <n v="1.125"/>
    <n v="14.5"/>
    <n v="0.71022727272727271"/>
    <n v="0.4"/>
    <m/>
    <n v="7.4123989218328856E-2"/>
    <n v="286"/>
    <n v="0.75"/>
    <n v="0"/>
    <n v="0"/>
    <n v="3"/>
    <n v="0"/>
    <n v="0"/>
    <n v="0"/>
    <n v="13"/>
    <n v="0"/>
    <n v="4"/>
    <n v="0"/>
    <n v="0"/>
    <n v="0"/>
    <m/>
    <m/>
    <m/>
    <n v="100"/>
    <n v="100"/>
    <s v="2 PGs"/>
  </r>
  <r>
    <n v="1935"/>
    <s v="VIETNAM"/>
    <x v="0"/>
    <x v="2"/>
    <x v="10"/>
    <x v="27"/>
    <x v="6"/>
    <x v="1"/>
    <x v="23"/>
    <x v="137"/>
    <x v="1"/>
    <n v="1250"/>
    <n v="500"/>
    <m/>
    <n v="411"/>
    <n v="100"/>
    <n v="16"/>
    <n v="52"/>
    <n v="66"/>
    <n v="7.291666666666667"/>
    <n v="23.625"/>
    <n v="0.45465686274509803"/>
    <n v="0.24"/>
    <m/>
    <n v="0.23635731664928747"/>
    <n v="771"/>
    <n v="0.75"/>
    <n v="4.166666666666667"/>
    <n v="2"/>
    <n v="3"/>
    <n v="3"/>
    <n v="0"/>
    <n v="0"/>
    <n v="13.5"/>
    <n v="6"/>
    <n v="11"/>
    <n v="9"/>
    <n v="0"/>
    <n v="0"/>
    <m/>
    <m/>
    <m/>
    <n v="100"/>
    <n v="100"/>
    <s v="1 PG"/>
  </r>
  <r>
    <n v="1936"/>
    <s v="VIETNAM"/>
    <x v="0"/>
    <x v="2"/>
    <x v="10"/>
    <x v="27"/>
    <x v="6"/>
    <x v="1"/>
    <x v="24"/>
    <x v="138"/>
    <x v="1"/>
    <n v="1250"/>
    <n v="500"/>
    <m/>
    <n v="420"/>
    <n v="100"/>
    <n v="1"/>
    <n v="27"/>
    <n v="66"/>
    <n v="0.5"/>
    <n v="12.25"/>
    <n v="0.45535714285714285"/>
    <n v="0.24"/>
    <m/>
    <n v="9.5238095238095233E-2"/>
    <n v="325"/>
    <n v="0.75"/>
    <n v="0"/>
    <n v="0"/>
    <n v="0"/>
    <n v="1"/>
    <n v="0"/>
    <n v="0"/>
    <n v="11.5"/>
    <n v="1"/>
    <n v="0"/>
    <n v="1"/>
    <n v="0"/>
    <n v="0"/>
    <m/>
    <m/>
    <m/>
    <n v="100"/>
    <n v="100"/>
    <s v="1 PG"/>
  </r>
  <r>
    <n v="1937"/>
    <s v="VIETNAM"/>
    <x v="0"/>
    <x v="2"/>
    <x v="10"/>
    <x v="27"/>
    <x v="6"/>
    <x v="1"/>
    <x v="17"/>
    <x v="139"/>
    <x v="1"/>
    <n v="1250"/>
    <n v="500"/>
    <m/>
    <n v="392"/>
    <n v="100"/>
    <n v="8"/>
    <n v="16"/>
    <n v="66"/>
    <n v="5"/>
    <n v="18.5"/>
    <n v="0.97916666666666663"/>
    <n v="0.24"/>
    <m/>
    <n v="8.7463556851311963E-2"/>
    <n v="450"/>
    <n v="0.75"/>
    <n v="5"/>
    <n v="0"/>
    <n v="0"/>
    <n v="0"/>
    <n v="0"/>
    <n v="0"/>
    <n v="17.5"/>
    <n v="0"/>
    <n v="0"/>
    <n v="2"/>
    <n v="0"/>
    <n v="0"/>
    <m/>
    <m/>
    <m/>
    <n v="100"/>
    <n v="100"/>
    <s v="1 PG"/>
  </r>
  <r>
    <n v="1938"/>
    <s v="VIETNAM"/>
    <x v="0"/>
    <x v="2"/>
    <x v="10"/>
    <x v="27"/>
    <x v="7"/>
    <x v="0"/>
    <x v="0"/>
    <x v="52"/>
    <x v="0"/>
    <n v="1000"/>
    <n v="400"/>
    <m/>
    <n v="288"/>
    <n v="80"/>
    <n v="12"/>
    <n v="29"/>
    <n v="53"/>
    <n v="7.166666666666667"/>
    <n v="18.583333333333336"/>
    <n v="0.62804878048780499"/>
    <n v="0.4"/>
    <m/>
    <n v="0.20337301587301587"/>
    <n v="475"/>
    <n v="0.65"/>
    <n v="5.166666666666667"/>
    <n v="0"/>
    <n v="0"/>
    <n v="4"/>
    <n v="0"/>
    <n v="0"/>
    <n v="14.833333333333334"/>
    <n v="1"/>
    <n v="0"/>
    <n v="7"/>
    <n v="0"/>
    <n v="0"/>
    <m/>
    <m/>
    <m/>
    <n v="100"/>
    <n v="100"/>
    <s v="1 PG"/>
  </r>
  <r>
    <n v="1939"/>
    <s v="VIETNAM"/>
    <x v="0"/>
    <x v="2"/>
    <x v="10"/>
    <x v="27"/>
    <x v="7"/>
    <x v="0"/>
    <x v="0"/>
    <x v="53"/>
    <x v="0"/>
    <n v="1000"/>
    <n v="400"/>
    <m/>
    <n v="306"/>
    <n v="80"/>
    <n v="9"/>
    <n v="26"/>
    <n v="53"/>
    <n v="5.1666666666666661"/>
    <n v="13.416666666666666"/>
    <n v="0.53095238095238095"/>
    <n v="0.4"/>
    <m/>
    <n v="0.16339869281045752"/>
    <n v="424"/>
    <n v="0.75"/>
    <n v="3.1666666666666665"/>
    <n v="0"/>
    <n v="0"/>
    <n v="4"/>
    <n v="0"/>
    <n v="0"/>
    <n v="8.6666666666666661"/>
    <n v="3"/>
    <n v="0"/>
    <n v="8"/>
    <n v="0"/>
    <n v="0"/>
    <m/>
    <m/>
    <m/>
    <n v="100"/>
    <n v="100"/>
    <s v="1 PG"/>
  </r>
  <r>
    <n v="1940"/>
    <s v="VIETNAM"/>
    <x v="0"/>
    <x v="2"/>
    <x v="10"/>
    <x v="27"/>
    <x v="7"/>
    <x v="0"/>
    <x v="0"/>
    <x v="54"/>
    <x v="0"/>
    <n v="1000"/>
    <n v="400"/>
    <m/>
    <n v="512"/>
    <n v="128"/>
    <n v="6"/>
    <n v="60"/>
    <n v="84.800000000000011"/>
    <n v="4.833333333333333"/>
    <n v="46.25"/>
    <n v="0.77398989898989901"/>
    <n v="0.4"/>
    <m/>
    <n v="0.18415178571428573"/>
    <n v="584"/>
    <n v="0.75"/>
    <n v="4.833333333333333"/>
    <n v="0"/>
    <n v="0"/>
    <n v="0"/>
    <n v="0"/>
    <n v="0"/>
    <n v="41.5"/>
    <n v="1"/>
    <n v="0"/>
    <n v="9"/>
    <n v="0"/>
    <n v="0"/>
    <m/>
    <m/>
    <m/>
    <n v="100"/>
    <n v="100"/>
    <s v="1 PG"/>
  </r>
  <r>
    <n v="1941"/>
    <s v="VIETNAM"/>
    <x v="0"/>
    <x v="2"/>
    <x v="10"/>
    <x v="27"/>
    <x v="7"/>
    <x v="0"/>
    <x v="0"/>
    <x v="58"/>
    <x v="0"/>
    <n v="1000"/>
    <n v="400"/>
    <m/>
    <n v="358"/>
    <n v="80"/>
    <n v="5"/>
    <n v="28"/>
    <n v="53"/>
    <n v="2.8333333333333335"/>
    <n v="26.5"/>
    <n v="0.88888888888888884"/>
    <n v="0.4"/>
    <m/>
    <n v="0.13168395849960096"/>
    <n v="377"/>
    <n v="0.75"/>
    <n v="2.8333333333333335"/>
    <n v="0"/>
    <n v="0"/>
    <n v="0"/>
    <n v="0"/>
    <n v="0"/>
    <n v="26.5"/>
    <n v="0"/>
    <n v="0"/>
    <n v="0"/>
    <n v="0"/>
    <n v="0"/>
    <m/>
    <m/>
    <m/>
    <n v="100"/>
    <n v="100"/>
    <s v="2 PGs"/>
  </r>
  <r>
    <n v="1942"/>
    <s v="VIETNAM"/>
    <x v="0"/>
    <x v="2"/>
    <x v="10"/>
    <x v="27"/>
    <x v="7"/>
    <x v="0"/>
    <x v="0"/>
    <x v="55"/>
    <x v="0"/>
    <n v="1000"/>
    <n v="400"/>
    <m/>
    <n v="352"/>
    <n v="80"/>
    <n v="15"/>
    <n v="44"/>
    <n v="53"/>
    <n v="8.25"/>
    <n v="30.416666666666668"/>
    <n v="0.65536723163841815"/>
    <n v="0.4"/>
    <m/>
    <n v="0.23944805194805197"/>
    <n v="584"/>
    <n v="0.65"/>
    <n v="6"/>
    <n v="1"/>
    <n v="0"/>
    <n v="4"/>
    <n v="0"/>
    <n v="0"/>
    <n v="26.166666666666668"/>
    <n v="3"/>
    <n v="0"/>
    <n v="7"/>
    <n v="0"/>
    <n v="0"/>
    <m/>
    <m/>
    <m/>
    <n v="100"/>
    <n v="100"/>
    <s v="1 PG"/>
  </r>
  <r>
    <n v="1943"/>
    <s v="VIETNAM"/>
    <x v="0"/>
    <x v="2"/>
    <x v="10"/>
    <x v="27"/>
    <x v="7"/>
    <x v="0"/>
    <x v="0"/>
    <x v="57"/>
    <x v="0"/>
    <n v="1000"/>
    <n v="400"/>
    <m/>
    <n v="302"/>
    <n v="80"/>
    <n v="2"/>
    <n v="56"/>
    <n v="53"/>
    <n v="0.83333333333333337"/>
    <n v="40.416666666666664"/>
    <n v="0.71120689655172409"/>
    <n v="0.4"/>
    <m/>
    <n v="0.27436140018921479"/>
    <n v="378"/>
    <n v="0.75"/>
    <n v="0.83333333333333337"/>
    <n v="0"/>
    <n v="0"/>
    <n v="0"/>
    <n v="0"/>
    <n v="0"/>
    <n v="38.166666666666664"/>
    <n v="3"/>
    <n v="0"/>
    <n v="3"/>
    <n v="0"/>
    <n v="0"/>
    <m/>
    <m/>
    <m/>
    <n v="100"/>
    <n v="100"/>
    <s v="1 PG"/>
  </r>
  <r>
    <n v="1944"/>
    <s v="VIETNAM"/>
    <x v="0"/>
    <x v="2"/>
    <x v="10"/>
    <x v="27"/>
    <x v="10"/>
    <x v="1"/>
    <x v="0"/>
    <x v="181"/>
    <x v="2"/>
    <n v="288"/>
    <n v="162"/>
    <m/>
    <n v="144"/>
    <n v="19"/>
    <n v="6"/>
    <n v="15"/>
    <n v="12.5"/>
    <n v="2.6666666666666665"/>
    <n v="8"/>
    <n v="0.50793650793650791"/>
    <n v="0.24"/>
    <m/>
    <n v="0.20833333333333334"/>
    <n v="184"/>
    <n v="0.7"/>
    <n v="2.6666666666666665"/>
    <n v="0"/>
    <n v="0"/>
    <n v="0"/>
    <n v="0"/>
    <n v="0"/>
    <n v="8"/>
    <n v="0"/>
    <n v="0"/>
    <n v="0"/>
    <n v="0"/>
    <n v="0"/>
    <m/>
    <m/>
    <m/>
    <n v="50"/>
    <n v="50"/>
    <s v="1 PG"/>
  </r>
  <r>
    <n v="1945"/>
    <s v="VIETNAM"/>
    <x v="0"/>
    <x v="2"/>
    <x v="10"/>
    <x v="27"/>
    <x v="10"/>
    <x v="1"/>
    <x v="0"/>
    <x v="260"/>
    <x v="2"/>
    <n v="288"/>
    <n v="162"/>
    <m/>
    <n v="206"/>
    <n v="19"/>
    <n v="9"/>
    <n v="24"/>
    <n v="12.5"/>
    <n v="4.166666666666667"/>
    <n v="13.5"/>
    <n v="0.53535353535353536"/>
    <n v="0.24"/>
    <m/>
    <n v="0.2288488210818308"/>
    <n v="349"/>
    <n v="0.75"/>
    <n v="4.166666666666667"/>
    <n v="0"/>
    <n v="0"/>
    <n v="0"/>
    <n v="0"/>
    <n v="0"/>
    <n v="13.5"/>
    <n v="0"/>
    <n v="0"/>
    <n v="0"/>
    <n v="0"/>
    <n v="0"/>
    <m/>
    <m/>
    <m/>
    <n v="50"/>
    <n v="50"/>
    <s v="1 PG"/>
  </r>
  <r>
    <n v="1946"/>
    <s v="VIETNAM"/>
    <x v="2"/>
    <x v="2"/>
    <x v="10"/>
    <x v="27"/>
    <x v="3"/>
    <x v="0"/>
    <x v="6"/>
    <x v="121"/>
    <x v="1"/>
    <n v="2700"/>
    <n v="810"/>
    <m/>
    <n v="784"/>
    <n v="259.2"/>
    <n v="32"/>
    <n v="137"/>
    <n v="170.4"/>
    <n v="32.857142857142861"/>
    <n v="103.91071428571429"/>
    <n v="0.80927726120033827"/>
    <n v="0.4"/>
    <m/>
    <n v="0.24963556851311955"/>
    <n v="829"/>
    <n v="0.7"/>
    <n v="29.857142857142858"/>
    <m/>
    <m/>
    <n v="6"/>
    <m/>
    <m/>
    <n v="86.285714285714292"/>
    <n v="24"/>
    <n v="3"/>
    <n v="21"/>
    <m/>
    <m/>
    <m/>
    <m/>
    <m/>
    <n v="250"/>
    <n v="250"/>
    <s v="2 PGs"/>
  </r>
  <r>
    <n v="1947"/>
    <s v="VIETNAM"/>
    <x v="2"/>
    <x v="2"/>
    <x v="10"/>
    <x v="27"/>
    <x v="4"/>
    <x v="1"/>
    <x v="6"/>
    <x v="275"/>
    <x v="0"/>
    <n v="1000"/>
    <n v="400"/>
    <m/>
    <n v="256"/>
    <n v="48"/>
    <n v="1"/>
    <n v="39"/>
    <n v="28"/>
    <n v="1.1428571428571428"/>
    <n v="30.464285714285715"/>
    <n v="0.7901785714285714"/>
    <n v="0.24"/>
    <m/>
    <n v="0.21763392857142858"/>
    <n v="251"/>
    <n v="0.6"/>
    <n v="1.1428571428571428"/>
    <m/>
    <m/>
    <m/>
    <m/>
    <m/>
    <n v="28.714285714285715"/>
    <n v="3"/>
    <m/>
    <n v="2"/>
    <m/>
    <m/>
    <m/>
    <m/>
    <m/>
    <n v="150"/>
    <n v="150"/>
    <s v="1 PG"/>
  </r>
  <r>
    <n v="1948"/>
    <s v="VIETNAM"/>
    <x v="2"/>
    <x v="2"/>
    <x v="10"/>
    <x v="27"/>
    <x v="4"/>
    <x v="1"/>
    <x v="6"/>
    <x v="276"/>
    <x v="0"/>
    <n v="1000"/>
    <n v="400"/>
    <m/>
    <n v="216"/>
    <n v="48"/>
    <n v="14"/>
    <n v="34"/>
    <n v="28"/>
    <n v="8.1428571428571423"/>
    <n v="16.607142857142858"/>
    <n v="0.515625"/>
    <n v="0.24"/>
    <m/>
    <n v="0.22486772486772488"/>
    <n v="272"/>
    <n v="0.6"/>
    <n v="8.1428571428571423"/>
    <m/>
    <m/>
    <m/>
    <m/>
    <m/>
    <n v="13.857142857142858"/>
    <n v="5"/>
    <m/>
    <n v="3"/>
    <m/>
    <m/>
    <m/>
    <m/>
    <m/>
    <n v="150"/>
    <n v="150"/>
    <s v="1 PG"/>
  </r>
  <r>
    <n v="1949"/>
    <s v="VIETNAM"/>
    <x v="2"/>
    <x v="2"/>
    <x v="10"/>
    <x v="27"/>
    <x v="7"/>
    <x v="0"/>
    <x v="6"/>
    <x v="85"/>
    <x v="0"/>
    <n v="1000"/>
    <n v="400"/>
    <m/>
    <n v="400"/>
    <n v="128"/>
    <m/>
    <n v="49"/>
    <n v="84"/>
    <n v="0"/>
    <n v="41.857142857142854"/>
    <n v="0.85422740524781338"/>
    <n v="0.4"/>
    <m/>
    <n v="0.17499999999999999"/>
    <n v="412"/>
    <n v="0.65"/>
    <m/>
    <m/>
    <m/>
    <m/>
    <m/>
    <m/>
    <n v="41.857142857142854"/>
    <m/>
    <m/>
    <m/>
    <m/>
    <m/>
    <m/>
    <m/>
    <m/>
    <n v="200"/>
    <n v="200"/>
    <s v="2 PGs"/>
  </r>
  <r>
    <n v="1950"/>
    <s v="VIETNAM"/>
    <x v="2"/>
    <x v="2"/>
    <x v="10"/>
    <x v="27"/>
    <x v="7"/>
    <x v="0"/>
    <x v="6"/>
    <x v="86"/>
    <x v="0"/>
    <n v="1000"/>
    <n v="400"/>
    <m/>
    <n v="402"/>
    <n v="128"/>
    <n v="4"/>
    <n v="57"/>
    <n v="84"/>
    <n v="2.5"/>
    <n v="41.142857142857146"/>
    <n v="0.71545667447306793"/>
    <n v="0.4"/>
    <m/>
    <n v="0.20255863539445632"/>
    <n v="463"/>
    <n v="0.7"/>
    <m/>
    <m/>
    <m/>
    <n v="5"/>
    <m/>
    <m/>
    <n v="39.142857142857146"/>
    <m/>
    <m/>
    <n v="4"/>
    <m/>
    <m/>
    <m/>
    <m/>
    <m/>
    <n v="200"/>
    <n v="200"/>
    <s v="2 PGs"/>
  </r>
  <r>
    <n v="1951"/>
    <s v="VIETNAM"/>
    <x v="2"/>
    <x v="2"/>
    <x v="10"/>
    <x v="27"/>
    <x v="7"/>
    <x v="0"/>
    <x v="6"/>
    <x v="87"/>
    <x v="0"/>
    <n v="1000"/>
    <n v="400"/>
    <m/>
    <n v="430"/>
    <n v="128"/>
    <n v="5"/>
    <n v="49"/>
    <n v="84"/>
    <n v="3.2857142857142856"/>
    <n v="38.714285714285715"/>
    <n v="0.77777777777777779"/>
    <n v="0.4"/>
    <m/>
    <n v="0.16279069767441862"/>
    <n v="557"/>
    <n v="0.7"/>
    <n v="3.2857142857142856"/>
    <m/>
    <m/>
    <m/>
    <m/>
    <m/>
    <n v="38.714285714285715"/>
    <m/>
    <m/>
    <m/>
    <m/>
    <m/>
    <m/>
    <m/>
    <m/>
    <n v="200"/>
    <n v="200"/>
    <s v="2 PGs"/>
  </r>
  <r>
    <n v="1952"/>
    <s v="VIETNAM"/>
    <x v="2"/>
    <x v="2"/>
    <x v="10"/>
    <x v="27"/>
    <x v="7"/>
    <x v="0"/>
    <x v="6"/>
    <x v="88"/>
    <x v="0"/>
    <n v="1000"/>
    <n v="400"/>
    <m/>
    <n v="400"/>
    <n v="128"/>
    <n v="2"/>
    <n v="73"/>
    <n v="84"/>
    <n v="2.1428571428571428"/>
    <n v="75.857142857142861"/>
    <n v="1.04"/>
    <n v="0.4"/>
    <m/>
    <n v="0.26071428571428573"/>
    <n v="653"/>
    <n v="0.7"/>
    <n v="2.1428571428571428"/>
    <m/>
    <m/>
    <m/>
    <m/>
    <m/>
    <n v="75.857142857142861"/>
    <m/>
    <m/>
    <m/>
    <m/>
    <m/>
    <m/>
    <m/>
    <m/>
    <n v="200"/>
    <n v="200"/>
    <s v="2 PGs"/>
  </r>
  <r>
    <n v="1953"/>
    <s v="VIETNAM"/>
    <x v="2"/>
    <x v="2"/>
    <x v="10"/>
    <x v="27"/>
    <x v="7"/>
    <x v="0"/>
    <x v="6"/>
    <x v="89"/>
    <x v="0"/>
    <n v="1000"/>
    <n v="400"/>
    <m/>
    <n v="880"/>
    <n v="128"/>
    <n v="46"/>
    <n v="128"/>
    <n v="84"/>
    <n v="33.25"/>
    <n v="128.21428571428572"/>
    <n v="0.92795566502463056"/>
    <n v="0.4"/>
    <m/>
    <n v="0.20779220779220781"/>
    <n v="868"/>
    <n v="0.7"/>
    <n v="26"/>
    <n v="7"/>
    <m/>
    <n v="11"/>
    <m/>
    <m/>
    <n v="117.71428571428571"/>
    <n v="14"/>
    <m/>
    <n v="14"/>
    <m/>
    <m/>
    <m/>
    <m/>
    <m/>
    <n v="200"/>
    <n v="200"/>
    <s v="2 PGs"/>
  </r>
  <r>
    <n v="1954"/>
    <s v="VIETNAM"/>
    <x v="2"/>
    <x v="2"/>
    <x v="10"/>
    <x v="27"/>
    <x v="13"/>
    <x v="1"/>
    <x v="6"/>
    <x v="277"/>
    <x v="0"/>
    <n v="700"/>
    <n v="350"/>
    <m/>
    <n v="160"/>
    <n v="42"/>
    <n v="1"/>
    <n v="33"/>
    <n v="15"/>
    <n v="0.42857142857142855"/>
    <n v="19.214285714285715"/>
    <n v="0.57773109243697474"/>
    <n v="0.24"/>
    <m/>
    <n v="0.29464285714285715"/>
    <n v="196"/>
    <n v="0.6"/>
    <n v="0.42857142857142855"/>
    <m/>
    <m/>
    <m/>
    <m/>
    <m/>
    <n v="18.714285714285715"/>
    <m/>
    <m/>
    <n v="1"/>
    <m/>
    <m/>
    <m/>
    <m/>
    <m/>
    <n v="150"/>
    <n v="150"/>
    <s v="1 PG"/>
  </r>
  <r>
    <n v="1955"/>
    <s v="VIETNAM"/>
    <x v="2"/>
    <x v="2"/>
    <x v="10"/>
    <x v="27"/>
    <x v="13"/>
    <x v="1"/>
    <x v="6"/>
    <x v="278"/>
    <x v="0"/>
    <n v="700"/>
    <n v="350"/>
    <m/>
    <n v="252"/>
    <n v="42"/>
    <n v="1"/>
    <n v="36"/>
    <n v="15"/>
    <n v="0.42857142857142855"/>
    <n v="25"/>
    <n v="0.68725868725868722"/>
    <n v="0.24"/>
    <m/>
    <n v="0.20408163265306126"/>
    <n v="260"/>
    <n v="0.6"/>
    <n v="0.42857142857142855"/>
    <m/>
    <m/>
    <m/>
    <m/>
    <m/>
    <n v="25"/>
    <m/>
    <m/>
    <m/>
    <m/>
    <m/>
    <m/>
    <m/>
    <m/>
    <n v="150"/>
    <n v="150"/>
    <s v="1 PG"/>
  </r>
  <r>
    <n v="1956"/>
    <s v="VIETNAM"/>
    <x v="2"/>
    <x v="2"/>
    <x v="10"/>
    <x v="27"/>
    <x v="13"/>
    <x v="1"/>
    <x v="6"/>
    <x v="279"/>
    <x v="0"/>
    <n v="700"/>
    <n v="350"/>
    <m/>
    <n v="354"/>
    <n v="42"/>
    <n v="4"/>
    <n v="37"/>
    <n v="15"/>
    <n v="2.8571428571428572"/>
    <n v="25.107142857142858"/>
    <n v="0.68205574912891986"/>
    <n v="0.24"/>
    <m/>
    <n v="0.14931396287328491"/>
    <n v="333"/>
    <n v="0.6"/>
    <n v="2.8571428571428572"/>
    <m/>
    <m/>
    <m/>
    <m/>
    <m/>
    <n v="23.857142857142858"/>
    <n v="5"/>
    <m/>
    <m/>
    <m/>
    <m/>
    <m/>
    <m/>
    <m/>
    <n v="150"/>
    <n v="150"/>
    <s v="1 PG"/>
  </r>
  <r>
    <n v="1957"/>
    <s v="VIETNAM"/>
    <x v="2"/>
    <x v="2"/>
    <x v="10"/>
    <x v="27"/>
    <x v="13"/>
    <x v="1"/>
    <x v="9"/>
    <x v="280"/>
    <x v="0"/>
    <n v="700"/>
    <n v="350"/>
    <m/>
    <n v="350"/>
    <n v="42"/>
    <n v="13"/>
    <n v="54"/>
    <n v="15"/>
    <n v="8.6428571428571423"/>
    <n v="41.857142857142854"/>
    <n v="0.75373134328358204"/>
    <n v="0.24"/>
    <m/>
    <n v="0.22040816326530616"/>
    <n v="372"/>
    <n v="0.6"/>
    <n v="7.1428571428571432"/>
    <n v="2"/>
    <m/>
    <n v="2"/>
    <m/>
    <m/>
    <n v="36.857142857142854"/>
    <n v="5"/>
    <m/>
    <n v="3"/>
    <n v="3"/>
    <m/>
    <m/>
    <m/>
    <m/>
    <n v="150"/>
    <n v="150"/>
    <s v="1 PG"/>
  </r>
  <r>
    <n v="1958"/>
    <s v="VIETNAM"/>
    <x v="0"/>
    <x v="2"/>
    <x v="10"/>
    <x v="28"/>
    <x v="3"/>
    <x v="0"/>
    <x v="0"/>
    <x v="32"/>
    <x v="1"/>
    <n v="2700"/>
    <n v="810"/>
    <m/>
    <n v="682"/>
    <n v="259.2"/>
    <n v="97"/>
    <n v="170"/>
    <n v="171.20000000000002"/>
    <n v="151.33333333333334"/>
    <n v="64.416666666666657"/>
    <n v="0.80805243445692887"/>
    <n v="0.4"/>
    <m/>
    <n v="0.55927943024717219"/>
    <n v="869"/>
    <n v="0.8"/>
    <n v="133.83333333333334"/>
    <n v="8"/>
    <n v="0"/>
    <n v="31"/>
    <n v="0"/>
    <n v="0"/>
    <n v="53.166666666666664"/>
    <n v="13"/>
    <n v="0"/>
    <n v="16"/>
    <n v="0"/>
    <n v="0"/>
    <m/>
    <m/>
    <m/>
    <n v="150"/>
    <n v="150"/>
    <s v="2 PGs"/>
  </r>
  <r>
    <n v="1959"/>
    <s v="VIETNAM"/>
    <x v="0"/>
    <x v="2"/>
    <x v="10"/>
    <x v="28"/>
    <x v="4"/>
    <x v="0"/>
    <x v="0"/>
    <x v="39"/>
    <x v="0"/>
    <n v="1000"/>
    <n v="320"/>
    <m/>
    <n v="320"/>
    <n v="80"/>
    <n v="21"/>
    <n v="40"/>
    <n v="53"/>
    <n v="12.666666666666668"/>
    <n v="16.916666666666668"/>
    <n v="0.48497267759562845"/>
    <n v="0.4"/>
    <m/>
    <n v="0.27232142857142855"/>
    <n v="396"/>
    <n v="0.7"/>
    <n v="4.666666666666667"/>
    <n v="0"/>
    <n v="0"/>
    <n v="16"/>
    <n v="0"/>
    <n v="0"/>
    <n v="5.666666666666667"/>
    <n v="5"/>
    <n v="0"/>
    <n v="20"/>
    <n v="0"/>
    <n v="0"/>
    <m/>
    <m/>
    <m/>
    <n v="100"/>
    <n v="100"/>
    <s v="1 PG"/>
  </r>
  <r>
    <n v="1960"/>
    <s v="VIETNAM"/>
    <x v="0"/>
    <x v="2"/>
    <x v="10"/>
    <x v="28"/>
    <x v="4"/>
    <x v="0"/>
    <x v="0"/>
    <x v="40"/>
    <x v="0"/>
    <n v="1000"/>
    <n v="320"/>
    <m/>
    <n v="256"/>
    <n v="80"/>
    <n v="26"/>
    <n v="39"/>
    <n v="53"/>
    <n v="16.75"/>
    <n v="23"/>
    <n v="0.61153846153846159"/>
    <n v="0.4"/>
    <m/>
    <n v="0.3627232142857143"/>
    <n v="308"/>
    <n v="0.7"/>
    <n v="11.5"/>
    <n v="0"/>
    <n v="2"/>
    <n v="9"/>
    <n v="0"/>
    <n v="0"/>
    <n v="19"/>
    <n v="1"/>
    <n v="2"/>
    <n v="6"/>
    <n v="0"/>
    <n v="0"/>
    <m/>
    <m/>
    <m/>
    <n v="100"/>
    <n v="100"/>
    <s v="1 PG"/>
  </r>
  <r>
    <n v="1961"/>
    <s v="VIETNAM"/>
    <x v="0"/>
    <x v="2"/>
    <x v="10"/>
    <x v="28"/>
    <x v="4"/>
    <x v="0"/>
    <x v="0"/>
    <x v="41"/>
    <x v="0"/>
    <n v="1000"/>
    <n v="320"/>
    <m/>
    <n v="292"/>
    <n v="80"/>
    <n v="38"/>
    <n v="58"/>
    <n v="53"/>
    <n v="28.541666666666668"/>
    <n v="33.416666666666671"/>
    <n v="0.64539930555555569"/>
    <n v="0.4"/>
    <m/>
    <n v="0.4696673189823875"/>
    <n v="512"/>
    <n v="0.65"/>
    <n v="24.166666666666668"/>
    <n v="9"/>
    <n v="3"/>
    <n v="2"/>
    <n v="0"/>
    <n v="0"/>
    <n v="16.666666666666668"/>
    <n v="2"/>
    <n v="6"/>
    <n v="28"/>
    <n v="0"/>
    <n v="0"/>
    <m/>
    <m/>
    <m/>
    <n v="100"/>
    <n v="100"/>
    <s v="1 PG"/>
  </r>
  <r>
    <n v="1962"/>
    <s v="VIETNAM"/>
    <x v="0"/>
    <x v="2"/>
    <x v="10"/>
    <x v="28"/>
    <x v="4"/>
    <x v="1"/>
    <x v="0"/>
    <x v="153"/>
    <x v="0"/>
    <n v="1000"/>
    <n v="320"/>
    <m/>
    <n v="320"/>
    <n v="48"/>
    <n v="36"/>
    <n v="36"/>
    <n v="17.5"/>
    <n v="19"/>
    <n v="18.5"/>
    <n v="0.52083333333333337"/>
    <n v="0.24"/>
    <m/>
    <n v="0.32142857142857145"/>
    <n v="556"/>
    <n v="0.7"/>
    <n v="0"/>
    <n v="0"/>
    <n v="0"/>
    <n v="38"/>
    <n v="0"/>
    <n v="0"/>
    <n v="0"/>
    <n v="0"/>
    <n v="0"/>
    <n v="37"/>
    <n v="0"/>
    <n v="0"/>
    <m/>
    <m/>
    <m/>
    <n v="100"/>
    <n v="100"/>
    <s v="1 PG"/>
  </r>
  <r>
    <n v="1963"/>
    <s v="VIETNAM"/>
    <x v="0"/>
    <x v="2"/>
    <x v="10"/>
    <x v="28"/>
    <x v="4"/>
    <x v="1"/>
    <x v="0"/>
    <x v="154"/>
    <x v="0"/>
    <n v="1000"/>
    <n v="320"/>
    <m/>
    <n v="320"/>
    <n v="48"/>
    <n v="17"/>
    <n v="15"/>
    <n v="17.5"/>
    <n v="11.5"/>
    <n v="26"/>
    <n v="1.171875"/>
    <n v="0.24"/>
    <m/>
    <n v="0.14285714285714285"/>
    <n v="394"/>
    <n v="0.7"/>
    <n v="0"/>
    <n v="0"/>
    <n v="0"/>
    <n v="23"/>
    <n v="0"/>
    <n v="0"/>
    <n v="0"/>
    <n v="0"/>
    <n v="0"/>
    <n v="52"/>
    <n v="0"/>
    <n v="0"/>
    <m/>
    <m/>
    <m/>
    <n v="100"/>
    <n v="100"/>
    <s v="1 PG"/>
  </r>
  <r>
    <n v="1964"/>
    <s v="VIETNAM"/>
    <x v="0"/>
    <x v="2"/>
    <x v="10"/>
    <x v="28"/>
    <x v="4"/>
    <x v="1"/>
    <x v="17"/>
    <x v="166"/>
    <x v="0"/>
    <n v="1000"/>
    <n v="320"/>
    <m/>
    <n v="320"/>
    <n v="48"/>
    <n v="12"/>
    <n v="46"/>
    <n v="17.5"/>
    <n v="8.5"/>
    <n v="33.75"/>
    <n v="0.72844827586206895"/>
    <n v="0.24"/>
    <m/>
    <n v="0.25892857142857145"/>
    <n v="457"/>
    <n v="0.65"/>
    <n v="8.5"/>
    <n v="0"/>
    <n v="0"/>
    <n v="0"/>
    <n v="0"/>
    <n v="0"/>
    <n v="30.5"/>
    <n v="5"/>
    <n v="0"/>
    <n v="4"/>
    <n v="0"/>
    <n v="0"/>
    <m/>
    <m/>
    <m/>
    <n v="100"/>
    <n v="100"/>
    <s v="1 PG"/>
  </r>
  <r>
    <n v="1965"/>
    <s v="VIETNAM"/>
    <x v="0"/>
    <x v="2"/>
    <x v="10"/>
    <x v="28"/>
    <x v="4"/>
    <x v="1"/>
    <x v="17"/>
    <x v="167"/>
    <x v="0"/>
    <n v="1000"/>
    <n v="320"/>
    <m/>
    <n v="338"/>
    <n v="48"/>
    <n v="6"/>
    <n v="48"/>
    <n v="17.5"/>
    <n v="2"/>
    <n v="40.166666666666664"/>
    <n v="0.78086419753086411"/>
    <n v="0.24"/>
    <m/>
    <n v="0.22823330515638207"/>
    <n v="397"/>
    <n v="0.7"/>
    <n v="2"/>
    <n v="0"/>
    <n v="0"/>
    <n v="0"/>
    <n v="0"/>
    <n v="0"/>
    <n v="36.666666666666664"/>
    <n v="0"/>
    <n v="0"/>
    <n v="7"/>
    <n v="0"/>
    <n v="0"/>
    <m/>
    <m/>
    <m/>
    <n v="100"/>
    <n v="100"/>
    <s v="1 PG"/>
  </r>
  <r>
    <n v="1966"/>
    <s v="VIETNAM"/>
    <x v="0"/>
    <x v="2"/>
    <x v="10"/>
    <x v="28"/>
    <x v="4"/>
    <x v="1"/>
    <x v="28"/>
    <x v="172"/>
    <x v="0"/>
    <n v="1000"/>
    <n v="320"/>
    <m/>
    <n v="320"/>
    <n v="48"/>
    <n v="11"/>
    <n v="14"/>
    <n v="17.5"/>
    <n v="3.1666666666666665"/>
    <n v="6"/>
    <n v="0.36666666666666664"/>
    <n v="0.24"/>
    <m/>
    <n v="0.11160714285714286"/>
    <n v="401"/>
    <n v="0.7"/>
    <n v="3.1666666666666665"/>
    <n v="0"/>
    <n v="0"/>
    <n v="0"/>
    <n v="0"/>
    <n v="0"/>
    <n v="6"/>
    <n v="0"/>
    <n v="0"/>
    <n v="0"/>
    <n v="0"/>
    <n v="0"/>
    <m/>
    <m/>
    <m/>
    <n v="100"/>
    <n v="100"/>
    <s v="1 PG"/>
  </r>
  <r>
    <n v="1967"/>
    <s v="VIETNAM"/>
    <x v="0"/>
    <x v="2"/>
    <x v="10"/>
    <x v="28"/>
    <x v="4"/>
    <x v="1"/>
    <x v="32"/>
    <x v="272"/>
    <x v="0"/>
    <n v="1000"/>
    <n v="320"/>
    <m/>
    <n v="320"/>
    <n v="48"/>
    <n v="16"/>
    <n v="30"/>
    <n v="17.5"/>
    <n v="12.833333333333334"/>
    <n v="12.833333333333334"/>
    <n v="0.55797101449275366"/>
    <n v="0.24"/>
    <m/>
    <n v="0.20535714285714285"/>
    <n v="434"/>
    <n v="0.65"/>
    <n v="22"/>
    <n v="0"/>
    <n v="0"/>
    <n v="0"/>
    <n v="0"/>
    <n v="0"/>
    <n v="12.833333333333334"/>
    <n v="0"/>
    <n v="0"/>
    <n v="0"/>
    <n v="0"/>
    <n v="0"/>
    <m/>
    <m/>
    <m/>
    <n v="100"/>
    <n v="100"/>
    <s v="1 PG"/>
  </r>
  <r>
    <n v="1968"/>
    <s v="VIETNAM"/>
    <x v="0"/>
    <x v="2"/>
    <x v="10"/>
    <x v="28"/>
    <x v="4"/>
    <x v="1"/>
    <x v="33"/>
    <x v="273"/>
    <x v="0"/>
    <n v="1000"/>
    <n v="320"/>
    <m/>
    <n v="322"/>
    <n v="48"/>
    <n v="9"/>
    <n v="19"/>
    <n v="17.5"/>
    <n v="6.3333333333333339"/>
    <n v="8.9166666666666679"/>
    <n v="0.54464285714285721"/>
    <n v="0.24"/>
    <m/>
    <n v="0.12422360248447206"/>
    <n v="433"/>
    <n v="0.7"/>
    <n v="3.8333333333333335"/>
    <n v="2"/>
    <m/>
    <n v="4"/>
    <n v="0"/>
    <n v="0"/>
    <n v="5.666666666666667"/>
    <n v="3"/>
    <m/>
    <n v="5"/>
    <m/>
    <m/>
    <m/>
    <m/>
    <m/>
    <n v="100"/>
    <n v="100"/>
    <s v="1 PG"/>
  </r>
  <r>
    <n v="1969"/>
    <s v="VIETNAM"/>
    <x v="0"/>
    <x v="2"/>
    <x v="10"/>
    <x v="28"/>
    <x v="4"/>
    <x v="1"/>
    <x v="23"/>
    <x v="274"/>
    <x v="0"/>
    <n v="1000"/>
    <n v="320"/>
    <m/>
    <n v="357"/>
    <n v="48"/>
    <n v="0"/>
    <n v="13"/>
    <n v="17.5"/>
    <n v="0"/>
    <n v="17.416666666666668"/>
    <n v="1.3397435897435899"/>
    <n v="0.24"/>
    <m/>
    <n v="5.2020808323329337E-2"/>
    <n v="424"/>
    <n v="0.7"/>
    <n v="0"/>
    <n v="0"/>
    <n v="0"/>
    <n v="0"/>
    <n v="0"/>
    <n v="0"/>
    <n v="5.166666666666667"/>
    <n v="11"/>
    <n v="4"/>
    <n v="16"/>
    <n v="0"/>
    <n v="0"/>
    <m/>
    <m/>
    <m/>
    <n v="100"/>
    <n v="100"/>
    <s v="1 PG"/>
  </r>
  <r>
    <n v="1970"/>
    <s v="VIETNAM"/>
    <x v="0"/>
    <x v="2"/>
    <x v="10"/>
    <x v="28"/>
    <x v="5"/>
    <x v="0"/>
    <x v="0"/>
    <x v="42"/>
    <x v="1"/>
    <n v="1500"/>
    <n v="600"/>
    <m/>
    <n v="552"/>
    <n v="192"/>
    <n v="42"/>
    <n v="137"/>
    <n v="94.8"/>
    <n v="25"/>
    <n v="75.333333333333329"/>
    <n v="0.56052141527001864"/>
    <n v="0.4"/>
    <m/>
    <n v="0.46325051759834374"/>
    <n v="454"/>
    <n v="0.65"/>
    <n v="0"/>
    <n v="0"/>
    <n v="0"/>
    <n v="50"/>
    <n v="0"/>
    <n v="0"/>
    <n v="10.833333333333334"/>
    <n v="14"/>
    <n v="0"/>
    <n v="122"/>
    <n v="0"/>
    <n v="0"/>
    <m/>
    <m/>
    <m/>
    <n v="100"/>
    <n v="100"/>
    <s v="2 PGs"/>
  </r>
  <r>
    <n v="1971"/>
    <s v="VIETNAM"/>
    <x v="0"/>
    <x v="2"/>
    <x v="10"/>
    <x v="28"/>
    <x v="5"/>
    <x v="0"/>
    <x v="0"/>
    <x v="43"/>
    <x v="1"/>
    <n v="1500"/>
    <n v="600"/>
    <m/>
    <n v="688"/>
    <n v="192"/>
    <n v="19"/>
    <n v="61"/>
    <n v="94.8"/>
    <n v="9.5833333333333321"/>
    <n v="28.666666666666664"/>
    <n v="0.47812500000000002"/>
    <n v="0.4"/>
    <m/>
    <n v="0.16611295681063123"/>
    <n v="770"/>
    <n v="0.7"/>
    <n v="4.833333333333333"/>
    <n v="7"/>
    <n v="0"/>
    <n v="6"/>
    <n v="0"/>
    <n v="0"/>
    <n v="10.166666666666666"/>
    <n v="8"/>
    <n v="4"/>
    <n v="30"/>
    <n v="0"/>
    <n v="0"/>
    <m/>
    <m/>
    <m/>
    <n v="100"/>
    <n v="100"/>
    <s v="2 PGs"/>
  </r>
  <r>
    <n v="1972"/>
    <s v="VIETNAM"/>
    <x v="0"/>
    <x v="2"/>
    <x v="10"/>
    <x v="28"/>
    <x v="6"/>
    <x v="0"/>
    <x v="0"/>
    <x v="48"/>
    <x v="1"/>
    <n v="1250"/>
    <n v="500"/>
    <m/>
    <n v="384"/>
    <n v="100"/>
    <n v="14"/>
    <n v="51"/>
    <n v="66"/>
    <n v="5.125"/>
    <n v="19.75"/>
    <n v="0.38269230769230766"/>
    <n v="0.4"/>
    <m/>
    <n v="0.24181547619047622"/>
    <n v="494"/>
    <n v="0.75"/>
    <n v="0"/>
    <n v="6"/>
    <n v="3"/>
    <n v="5"/>
    <n v="0"/>
    <n v="0"/>
    <n v="0"/>
    <n v="8"/>
    <n v="30"/>
    <n v="13"/>
    <n v="0"/>
    <n v="0"/>
    <m/>
    <m/>
    <m/>
    <n v="100"/>
    <n v="100"/>
    <s v="1 PG"/>
  </r>
  <r>
    <n v="1973"/>
    <s v="VIETNAM"/>
    <x v="0"/>
    <x v="2"/>
    <x v="10"/>
    <x v="28"/>
    <x v="6"/>
    <x v="0"/>
    <x v="1"/>
    <x v="49"/>
    <x v="1"/>
    <n v="1250"/>
    <n v="500"/>
    <m/>
    <n v="424"/>
    <n v="160"/>
    <n v="1"/>
    <n v="20"/>
    <n v="105.60000000000001"/>
    <n v="0.375"/>
    <n v="15.708333333333334"/>
    <n v="0.76587301587301604"/>
    <n v="0.4"/>
    <m/>
    <n v="7.0754716981132088E-2"/>
    <n v="260"/>
    <n v="0.75"/>
    <n v="0"/>
    <n v="0"/>
    <n v="1"/>
    <n v="0"/>
    <n v="0"/>
    <n v="0"/>
    <n v="13.833333333333334"/>
    <n v="0"/>
    <n v="5"/>
    <n v="0"/>
    <n v="0"/>
    <n v="0"/>
    <m/>
    <m/>
    <m/>
    <n v="80"/>
    <n v="80"/>
    <s v="2 PGs"/>
  </r>
  <r>
    <n v="1974"/>
    <s v="VIETNAM"/>
    <x v="0"/>
    <x v="2"/>
    <x v="10"/>
    <x v="28"/>
    <x v="6"/>
    <x v="1"/>
    <x v="23"/>
    <x v="137"/>
    <x v="1"/>
    <n v="1250"/>
    <n v="500"/>
    <m/>
    <n v="355"/>
    <n v="100"/>
    <n v="6"/>
    <n v="30"/>
    <n v="66"/>
    <n v="1"/>
    <n v="26.208333333333336"/>
    <n v="0.75578703703703709"/>
    <n v="0.24"/>
    <m/>
    <n v="0.14486921529175051"/>
    <n v="819"/>
    <n v="0.75"/>
    <n v="0"/>
    <n v="1"/>
    <n v="2"/>
    <n v="0"/>
    <n v="0"/>
    <n v="0"/>
    <n v="14.833333333333334"/>
    <n v="11"/>
    <n v="11"/>
    <n v="9"/>
    <n v="0"/>
    <n v="0"/>
    <m/>
    <m/>
    <m/>
    <n v="80"/>
    <n v="80"/>
    <s v="1 PG"/>
  </r>
  <r>
    <n v="1975"/>
    <s v="VIETNAM"/>
    <x v="0"/>
    <x v="2"/>
    <x v="10"/>
    <x v="28"/>
    <x v="6"/>
    <x v="1"/>
    <x v="24"/>
    <x v="138"/>
    <x v="1"/>
    <n v="1250"/>
    <n v="500"/>
    <m/>
    <n v="420"/>
    <n v="100"/>
    <n v="2"/>
    <n v="27"/>
    <n v="66"/>
    <n v="1"/>
    <n v="13.333333333333334"/>
    <n v="0.4942528735632184"/>
    <n v="0.24"/>
    <m/>
    <n v="9.8639455782312924E-2"/>
    <n v="325"/>
    <n v="0.75"/>
    <n v="1"/>
    <n v="0"/>
    <n v="0"/>
    <n v="0"/>
    <n v="0"/>
    <n v="0"/>
    <n v="13.333333333333334"/>
    <n v="0"/>
    <n v="0"/>
    <n v="0"/>
    <n v="0"/>
    <n v="0"/>
    <m/>
    <m/>
    <m/>
    <n v="80"/>
    <n v="80"/>
    <s v="1 PG"/>
  </r>
  <r>
    <n v="1976"/>
    <s v="VIETNAM"/>
    <x v="0"/>
    <x v="2"/>
    <x v="10"/>
    <x v="28"/>
    <x v="6"/>
    <x v="1"/>
    <x v="17"/>
    <x v="139"/>
    <x v="1"/>
    <n v="1250"/>
    <n v="500"/>
    <m/>
    <n v="420"/>
    <n v="100"/>
    <n v="18"/>
    <n v="49"/>
    <n v="66"/>
    <n v="11.666666666666666"/>
    <n v="39.083333333333336"/>
    <n v="0.7574626865671642"/>
    <n v="0.24"/>
    <m/>
    <n v="0.22789115646258504"/>
    <n v="397"/>
    <n v="0.75"/>
    <n v="11.666666666666666"/>
    <n v="0"/>
    <n v="0"/>
    <n v="0"/>
    <n v="0"/>
    <n v="0"/>
    <n v="32.333333333333336"/>
    <n v="0"/>
    <n v="0"/>
    <n v="0"/>
    <n v="9"/>
    <n v="0"/>
    <m/>
    <m/>
    <m/>
    <n v="100"/>
    <n v="100"/>
    <s v="1 PG"/>
  </r>
  <r>
    <n v="1977"/>
    <s v="VIETNAM"/>
    <x v="0"/>
    <x v="2"/>
    <x v="10"/>
    <x v="28"/>
    <x v="7"/>
    <x v="0"/>
    <x v="0"/>
    <x v="52"/>
    <x v="0"/>
    <n v="1000"/>
    <n v="400"/>
    <m/>
    <n v="348"/>
    <n v="80"/>
    <n v="13"/>
    <n v="39"/>
    <n v="53"/>
    <n v="8.1666666666666679"/>
    <n v="22.666666666666664"/>
    <n v="0.59294871794871795"/>
    <n v="0.4"/>
    <m/>
    <n v="0.21346469622331693"/>
    <n v="456"/>
    <n v="0.65"/>
    <n v="6.666666666666667"/>
    <n v="2"/>
    <n v="0"/>
    <n v="2"/>
    <n v="0"/>
    <n v="0"/>
    <n v="15.666666666666666"/>
    <n v="3"/>
    <n v="0"/>
    <n v="8"/>
    <n v="3"/>
    <n v="0"/>
    <m/>
    <m/>
    <m/>
    <n v="100"/>
    <n v="100"/>
    <s v="1 PG"/>
  </r>
  <r>
    <n v="1978"/>
    <s v="VIETNAM"/>
    <x v="0"/>
    <x v="2"/>
    <x v="10"/>
    <x v="28"/>
    <x v="7"/>
    <x v="0"/>
    <x v="0"/>
    <x v="53"/>
    <x v="0"/>
    <n v="1000"/>
    <n v="400"/>
    <m/>
    <n v="336"/>
    <n v="80"/>
    <n v="11"/>
    <n v="35"/>
    <n v="53"/>
    <n v="6.1666666666666661"/>
    <n v="18.833333333333336"/>
    <n v="0.54347826086956519"/>
    <n v="0.4"/>
    <m/>
    <n v="0.19557823129251703"/>
    <n v="408"/>
    <n v="0.75"/>
    <n v="3.1666666666666665"/>
    <n v="0"/>
    <n v="0"/>
    <n v="6"/>
    <n v="0"/>
    <n v="0"/>
    <n v="13.333333333333334"/>
    <n v="4"/>
    <n v="0"/>
    <n v="9"/>
    <n v="0"/>
    <n v="0"/>
    <m/>
    <m/>
    <m/>
    <n v="100"/>
    <n v="100"/>
    <s v="1 PG"/>
  </r>
  <r>
    <n v="1979"/>
    <s v="VIETNAM"/>
    <x v="0"/>
    <x v="2"/>
    <x v="10"/>
    <x v="28"/>
    <x v="7"/>
    <x v="0"/>
    <x v="0"/>
    <x v="54"/>
    <x v="0"/>
    <n v="1000"/>
    <n v="400"/>
    <m/>
    <n v="404"/>
    <n v="128"/>
    <n v="10"/>
    <n v="63"/>
    <n v="84.800000000000011"/>
    <n v="5.916666666666667"/>
    <n v="53.833333333333336"/>
    <n v="0.81849315068493156"/>
    <n v="0.4"/>
    <m/>
    <n v="0.25813295615275816"/>
    <n v="553"/>
    <n v="0.75"/>
    <n v="4.666666666666667"/>
    <n v="1"/>
    <n v="0"/>
    <n v="2"/>
    <n v="0"/>
    <n v="0"/>
    <n v="52.333333333333336"/>
    <n v="4"/>
    <n v="0"/>
    <n v="1"/>
    <n v="0"/>
    <n v="0"/>
    <m/>
    <m/>
    <m/>
    <n v="100"/>
    <n v="100"/>
    <s v="1 PG"/>
  </r>
  <r>
    <n v="1980"/>
    <s v="VIETNAM"/>
    <x v="0"/>
    <x v="2"/>
    <x v="10"/>
    <x v="28"/>
    <x v="7"/>
    <x v="0"/>
    <x v="0"/>
    <x v="58"/>
    <x v="0"/>
    <n v="1000"/>
    <n v="400"/>
    <m/>
    <n v="384"/>
    <n v="80"/>
    <n v="14"/>
    <n v="47"/>
    <n v="53"/>
    <n v="11.166666666666666"/>
    <n v="33.666666666666664"/>
    <n v="0.73497267759562834"/>
    <n v="0.4"/>
    <m/>
    <n v="0.22693452380952384"/>
    <n v="730"/>
    <n v="0.75"/>
    <n v="11.166666666666666"/>
    <n v="0"/>
    <n v="0"/>
    <n v="0"/>
    <n v="0"/>
    <n v="0"/>
    <n v="33.666666666666664"/>
    <n v="0"/>
    <n v="0"/>
    <n v="0"/>
    <n v="0"/>
    <n v="0"/>
    <m/>
    <m/>
    <m/>
    <n v="100"/>
    <n v="100"/>
    <s v="2 PGs"/>
  </r>
  <r>
    <n v="1981"/>
    <s v="VIETNAM"/>
    <x v="0"/>
    <x v="2"/>
    <x v="10"/>
    <x v="28"/>
    <x v="7"/>
    <x v="0"/>
    <x v="0"/>
    <x v="55"/>
    <x v="0"/>
    <n v="1000"/>
    <n v="400"/>
    <m/>
    <n v="352"/>
    <n v="80"/>
    <n v="21"/>
    <n v="70"/>
    <n v="53"/>
    <n v="10.583333333333334"/>
    <n v="55.666666666666664"/>
    <n v="0.72802197802197799"/>
    <n v="0.4"/>
    <m/>
    <n v="0.36931818181818188"/>
    <n v="715"/>
    <n v="0.65"/>
    <n v="8.3333333333333339"/>
    <n v="1"/>
    <n v="0"/>
    <n v="4"/>
    <n v="0"/>
    <n v="0"/>
    <n v="51.166666666666664"/>
    <n v="2"/>
    <n v="0"/>
    <n v="8"/>
    <n v="0"/>
    <n v="0"/>
    <m/>
    <m/>
    <m/>
    <n v="100"/>
    <n v="100"/>
    <s v="1 PG"/>
  </r>
  <r>
    <n v="1982"/>
    <s v="VIETNAM"/>
    <x v="0"/>
    <x v="2"/>
    <x v="10"/>
    <x v="28"/>
    <x v="7"/>
    <x v="0"/>
    <x v="0"/>
    <x v="57"/>
    <x v="0"/>
    <n v="1000"/>
    <n v="400"/>
    <m/>
    <n v="272"/>
    <n v="80"/>
    <n v="0"/>
    <n v="55"/>
    <n v="53"/>
    <n v="0"/>
    <n v="51.333333333333336"/>
    <n v="0.93333333333333335"/>
    <n v="0.4"/>
    <m/>
    <n v="0.28886554621848742"/>
    <n v="413"/>
    <n v="0.75"/>
    <n v="0"/>
    <n v="0"/>
    <n v="0"/>
    <n v="0"/>
    <n v="0"/>
    <n v="0"/>
    <n v="50.833333333333336"/>
    <n v="0"/>
    <n v="0"/>
    <n v="1"/>
    <n v="0"/>
    <n v="0"/>
    <m/>
    <m/>
    <m/>
    <n v="100"/>
    <n v="100"/>
    <s v="1 PG"/>
  </r>
  <r>
    <n v="1983"/>
    <s v="VIETNAM"/>
    <x v="0"/>
    <x v="2"/>
    <x v="10"/>
    <x v="28"/>
    <x v="10"/>
    <x v="1"/>
    <x v="0"/>
    <x v="181"/>
    <x v="2"/>
    <n v="288"/>
    <n v="162"/>
    <m/>
    <n v="160"/>
    <n v="19"/>
    <n v="11"/>
    <n v="21"/>
    <n v="12.5"/>
    <n v="4.5"/>
    <n v="10.166666666666666"/>
    <n v="0.45833333333333331"/>
    <n v="0.24"/>
    <m/>
    <n v="0.2857142857142857"/>
    <n v="284"/>
    <n v="0.7"/>
    <n v="4.5"/>
    <n v="0"/>
    <n v="0"/>
    <n v="0"/>
    <n v="0"/>
    <n v="0"/>
    <n v="10.166666666666666"/>
    <n v="0"/>
    <n v="0"/>
    <n v="0"/>
    <n v="0"/>
    <n v="0"/>
    <m/>
    <m/>
    <m/>
    <n v="100"/>
    <n v="100"/>
    <s v="1 PG"/>
  </r>
  <r>
    <n v="1984"/>
    <s v="VIETNAM"/>
    <x v="0"/>
    <x v="2"/>
    <x v="10"/>
    <x v="28"/>
    <x v="10"/>
    <x v="1"/>
    <x v="0"/>
    <x v="260"/>
    <x v="2"/>
    <n v="288"/>
    <n v="162"/>
    <m/>
    <n v="170"/>
    <n v="19"/>
    <n v="10"/>
    <n v="21"/>
    <n v="12.5"/>
    <n v="5.5"/>
    <n v="10.833333333333334"/>
    <n v="0.52688172043010761"/>
    <n v="0.24"/>
    <m/>
    <n v="0.26050420168067229"/>
    <n v="393"/>
    <n v="0.75"/>
    <n v="5.5"/>
    <n v="0"/>
    <n v="0"/>
    <n v="0"/>
    <n v="0"/>
    <n v="0"/>
    <n v="10.833333333333334"/>
    <n v="0"/>
    <n v="0"/>
    <n v="0"/>
    <n v="0"/>
    <n v="0"/>
    <m/>
    <m/>
    <m/>
    <n v="100"/>
    <n v="100"/>
    <s v="1 PG"/>
  </r>
  <r>
    <n v="1985"/>
    <s v="VIETNAM"/>
    <x v="2"/>
    <x v="2"/>
    <x v="10"/>
    <x v="28"/>
    <x v="3"/>
    <x v="0"/>
    <x v="6"/>
    <x v="121"/>
    <x v="1"/>
    <n v="2700"/>
    <n v="810"/>
    <m/>
    <n v="768"/>
    <n v="259.2"/>
    <n v="27"/>
    <n v="134"/>
    <n v="170.4"/>
    <n v="26.857142857142858"/>
    <n v="107.35714285714286"/>
    <n v="0.83362910381543931"/>
    <n v="0.4"/>
    <m/>
    <n v="0.24925595238095241"/>
    <n v="792"/>
    <n v="0.7"/>
    <n v="25.857142857142858"/>
    <m/>
    <m/>
    <n v="2"/>
    <m/>
    <m/>
    <n v="93.857142857142861"/>
    <n v="20"/>
    <m/>
    <n v="17"/>
    <m/>
    <m/>
    <m/>
    <m/>
    <m/>
    <n v="250"/>
    <n v="250"/>
    <s v="2 PGs"/>
  </r>
  <r>
    <n v="1986"/>
    <s v="VIETNAM"/>
    <x v="2"/>
    <x v="2"/>
    <x v="10"/>
    <x v="28"/>
    <x v="4"/>
    <x v="1"/>
    <x v="6"/>
    <x v="275"/>
    <x v="0"/>
    <n v="1000"/>
    <n v="400"/>
    <m/>
    <n v="240"/>
    <n v="48"/>
    <m/>
    <n v="35"/>
    <n v="28"/>
    <n v="0"/>
    <n v="22.964285714285715"/>
    <n v="0.65612244897959182"/>
    <n v="0.24"/>
    <m/>
    <n v="0.20833333333333334"/>
    <n v="270"/>
    <n v="0.6"/>
    <m/>
    <m/>
    <m/>
    <m/>
    <m/>
    <m/>
    <n v="19.714285714285715"/>
    <n v="3"/>
    <m/>
    <n v="5"/>
    <m/>
    <m/>
    <m/>
    <m/>
    <m/>
    <n v="150"/>
    <n v="150"/>
    <s v="1 PG"/>
  </r>
  <r>
    <n v="1987"/>
    <s v="VIETNAM"/>
    <x v="2"/>
    <x v="2"/>
    <x v="10"/>
    <x v="28"/>
    <x v="4"/>
    <x v="1"/>
    <x v="6"/>
    <x v="276"/>
    <x v="0"/>
    <n v="1000"/>
    <n v="400"/>
    <m/>
    <n v="220"/>
    <n v="48"/>
    <n v="28"/>
    <n v="39"/>
    <n v="28"/>
    <n v="15.428571428571429"/>
    <n v="22"/>
    <n v="0.55863539445628996"/>
    <n v="0.24"/>
    <m/>
    <n v="0.25324675324675322"/>
    <n v="201"/>
    <n v="0.6"/>
    <n v="15.428571428571429"/>
    <m/>
    <m/>
    <m/>
    <m/>
    <m/>
    <n v="19"/>
    <n v="6"/>
    <m/>
    <n v="3"/>
    <m/>
    <m/>
    <m/>
    <m/>
    <m/>
    <n v="150"/>
    <n v="150"/>
    <s v="1 PG"/>
  </r>
  <r>
    <n v="1988"/>
    <s v="VIETNAM"/>
    <x v="2"/>
    <x v="2"/>
    <x v="10"/>
    <x v="28"/>
    <x v="7"/>
    <x v="0"/>
    <x v="6"/>
    <x v="85"/>
    <x v="0"/>
    <n v="1000"/>
    <n v="400"/>
    <m/>
    <n v="400"/>
    <n v="128"/>
    <n v="6"/>
    <n v="49"/>
    <n v="84"/>
    <n v="5.2857142857142856"/>
    <n v="42"/>
    <n v="0.85974025974025969"/>
    <n v="0.4"/>
    <m/>
    <n v="0.17499999999999999"/>
    <n v="423"/>
    <n v="0.65"/>
    <n v="5.2857142857142856"/>
    <m/>
    <m/>
    <m/>
    <m/>
    <m/>
    <n v="42"/>
    <m/>
    <m/>
    <m/>
    <m/>
    <m/>
    <m/>
    <m/>
    <m/>
    <n v="200"/>
    <n v="200"/>
    <s v="2 PGs"/>
  </r>
  <r>
    <n v="1989"/>
    <s v="VIETNAM"/>
    <x v="2"/>
    <x v="2"/>
    <x v="10"/>
    <x v="28"/>
    <x v="7"/>
    <x v="0"/>
    <x v="6"/>
    <x v="86"/>
    <x v="0"/>
    <n v="1000"/>
    <n v="400"/>
    <m/>
    <n v="283"/>
    <n v="128"/>
    <n v="4"/>
    <n v="52"/>
    <n v="84"/>
    <n v="4.5"/>
    <n v="40.5"/>
    <n v="0.8035714285714286"/>
    <n v="0.4"/>
    <m/>
    <n v="0.26249369005552753"/>
    <n v="263"/>
    <n v="0.7"/>
    <m/>
    <m/>
    <m/>
    <n v="9"/>
    <m/>
    <m/>
    <n v="38"/>
    <m/>
    <m/>
    <n v="5"/>
    <m/>
    <m/>
    <m/>
    <m/>
    <m/>
    <n v="200"/>
    <n v="200"/>
    <s v="2 PGs"/>
  </r>
  <r>
    <n v="1990"/>
    <s v="VIETNAM"/>
    <x v="2"/>
    <x v="2"/>
    <x v="10"/>
    <x v="28"/>
    <x v="7"/>
    <x v="0"/>
    <x v="6"/>
    <x v="87"/>
    <x v="0"/>
    <n v="1000"/>
    <n v="400"/>
    <m/>
    <n v="340"/>
    <n v="128"/>
    <m/>
    <n v="48"/>
    <n v="84"/>
    <n v="0"/>
    <n v="41.571428571428569"/>
    <n v="0.86607142857142849"/>
    <n v="0.4"/>
    <m/>
    <n v="0.2016806722689076"/>
    <n v="456"/>
    <n v="0.7"/>
    <m/>
    <m/>
    <m/>
    <m/>
    <m/>
    <m/>
    <n v="41.571428571428569"/>
    <m/>
    <m/>
    <m/>
    <m/>
    <m/>
    <m/>
    <m/>
    <m/>
    <n v="200"/>
    <n v="200"/>
    <s v="2 PGs"/>
  </r>
  <r>
    <n v="1991"/>
    <s v="VIETNAM"/>
    <x v="2"/>
    <x v="2"/>
    <x v="10"/>
    <x v="28"/>
    <x v="7"/>
    <x v="0"/>
    <x v="6"/>
    <x v="88"/>
    <x v="0"/>
    <n v="1000"/>
    <n v="400"/>
    <m/>
    <n v="600"/>
    <n v="128"/>
    <n v="20"/>
    <n v="100"/>
    <n v="84"/>
    <n v="15"/>
    <n v="73.142857142857139"/>
    <n v="0.73452380952380947"/>
    <n v="0.4"/>
    <m/>
    <n v="0.23809523809523808"/>
    <n v="649"/>
    <n v="0.7"/>
    <n v="15"/>
    <m/>
    <m/>
    <m/>
    <m/>
    <m/>
    <n v="73.142857142857139"/>
    <m/>
    <m/>
    <m/>
    <m/>
    <m/>
    <m/>
    <m/>
    <m/>
    <n v="200"/>
    <n v="200"/>
    <s v="2 PGs"/>
  </r>
  <r>
    <n v="1992"/>
    <s v="VIETNAM"/>
    <x v="2"/>
    <x v="2"/>
    <x v="10"/>
    <x v="28"/>
    <x v="7"/>
    <x v="0"/>
    <x v="6"/>
    <x v="89"/>
    <x v="0"/>
    <n v="1000"/>
    <n v="400"/>
    <m/>
    <n v="900"/>
    <n v="128"/>
    <n v="52"/>
    <n v="130"/>
    <n v="84"/>
    <n v="42.5"/>
    <n v="129.26785714285714"/>
    <n v="0.94377943485086335"/>
    <n v="0.4"/>
    <m/>
    <n v="0.20634920634920634"/>
    <n v="1038"/>
    <n v="0.7"/>
    <n v="35"/>
    <n v="8"/>
    <m/>
    <n v="11"/>
    <m/>
    <m/>
    <n v="118.14285714285714"/>
    <n v="14"/>
    <n v="7"/>
    <n v="10"/>
    <m/>
    <m/>
    <m/>
    <m/>
    <m/>
    <n v="200"/>
    <n v="200"/>
    <s v="2 PGs"/>
  </r>
  <r>
    <n v="1993"/>
    <s v="VIETNAM"/>
    <x v="2"/>
    <x v="2"/>
    <x v="10"/>
    <x v="28"/>
    <x v="13"/>
    <x v="1"/>
    <x v="6"/>
    <x v="277"/>
    <x v="0"/>
    <n v="700"/>
    <n v="350"/>
    <m/>
    <n v="228"/>
    <n v="42"/>
    <n v="2"/>
    <n v="31"/>
    <n v="15"/>
    <n v="0.7142857142857143"/>
    <n v="18.928571428571427"/>
    <n v="0.59523809523809523"/>
    <n v="0.24"/>
    <m/>
    <n v="0.19423558897243109"/>
    <n v="162"/>
    <n v="0.6"/>
    <n v="0.7142857142857143"/>
    <m/>
    <m/>
    <m/>
    <m/>
    <m/>
    <n v="18.428571428571427"/>
    <m/>
    <m/>
    <n v="1"/>
    <m/>
    <m/>
    <m/>
    <m/>
    <m/>
    <n v="150"/>
    <n v="150"/>
    <s v="1 PG"/>
  </r>
  <r>
    <n v="1994"/>
    <s v="VIETNAM"/>
    <x v="2"/>
    <x v="2"/>
    <x v="10"/>
    <x v="28"/>
    <x v="13"/>
    <x v="1"/>
    <x v="6"/>
    <x v="278"/>
    <x v="0"/>
    <n v="700"/>
    <n v="350"/>
    <m/>
    <n v="244"/>
    <n v="42"/>
    <n v="2"/>
    <n v="40"/>
    <n v="15"/>
    <n v="0.8571428571428571"/>
    <n v="23.714285714285715"/>
    <n v="0.58503401360544216"/>
    <n v="0.24"/>
    <m/>
    <n v="0.23419203747072601"/>
    <n v="155"/>
    <n v="0.6"/>
    <n v="0.8571428571428571"/>
    <m/>
    <m/>
    <m/>
    <m/>
    <m/>
    <n v="23.714285714285715"/>
    <m/>
    <m/>
    <m/>
    <m/>
    <m/>
    <m/>
    <m/>
    <m/>
    <n v="150"/>
    <n v="150"/>
    <s v="1 PG"/>
  </r>
  <r>
    <n v="1995"/>
    <s v="VIETNAM"/>
    <x v="2"/>
    <x v="2"/>
    <x v="10"/>
    <x v="28"/>
    <x v="13"/>
    <x v="1"/>
    <x v="6"/>
    <x v="279"/>
    <x v="0"/>
    <n v="700"/>
    <n v="350"/>
    <m/>
    <n v="250"/>
    <n v="42"/>
    <n v="5"/>
    <n v="32"/>
    <n v="15"/>
    <n v="3.1428571428571428"/>
    <n v="25.892857142857142"/>
    <n v="0.78474903474903468"/>
    <n v="0.24"/>
    <m/>
    <n v="0.18285714285714286"/>
    <n v="261"/>
    <n v="0.6"/>
    <n v="3.1428571428571428"/>
    <m/>
    <m/>
    <m/>
    <m/>
    <m/>
    <n v="25.142857142857142"/>
    <n v="3"/>
    <m/>
    <m/>
    <m/>
    <m/>
    <m/>
    <m/>
    <m/>
    <n v="150"/>
    <n v="150"/>
    <s v="1 PG"/>
  </r>
  <r>
    <n v="1996"/>
    <s v="VIETNAM"/>
    <x v="2"/>
    <x v="2"/>
    <x v="10"/>
    <x v="28"/>
    <x v="13"/>
    <x v="1"/>
    <x v="9"/>
    <x v="280"/>
    <x v="0"/>
    <n v="700"/>
    <n v="350"/>
    <m/>
    <n v="352"/>
    <n v="42"/>
    <n v="23"/>
    <n v="60"/>
    <n v="15"/>
    <n v="16.321428571428569"/>
    <n v="51.928571428571431"/>
    <n v="0.82228915662650603"/>
    <n v="0.24"/>
    <m/>
    <n v="0.24350649350649353"/>
    <n v="377"/>
    <n v="0.6"/>
    <n v="8.5714285714285712"/>
    <n v="3"/>
    <m/>
    <n v="5"/>
    <n v="6"/>
    <m/>
    <n v="43.428571428571431"/>
    <n v="6"/>
    <m/>
    <n v="2"/>
    <n v="8"/>
    <m/>
    <m/>
    <m/>
    <m/>
    <n v="150"/>
    <n v="150"/>
    <s v="1 PG"/>
  </r>
  <r>
    <n v="1997"/>
    <s v="VIETNAM"/>
    <x v="0"/>
    <x v="2"/>
    <x v="11"/>
    <x v="29"/>
    <x v="3"/>
    <x v="0"/>
    <x v="0"/>
    <x v="10"/>
    <x v="1"/>
    <n v="2700"/>
    <n v="810"/>
    <m/>
    <n v="800"/>
    <n v="259.2"/>
    <n v="52"/>
    <n v="158"/>
    <n v="171.20000000000002"/>
    <n v="53.416666666666664"/>
    <n v="191"/>
    <n v="1.1638888888888888"/>
    <n v="0.4"/>
    <m/>
    <n v="0.375"/>
    <n v="1040"/>
    <n v="0.8"/>
    <n v="45.166666666666664"/>
    <n v="5"/>
    <n v="0"/>
    <n v="14"/>
    <n v="0"/>
    <n v="0"/>
    <n v="177.5"/>
    <n v="6"/>
    <n v="0"/>
    <n v="24"/>
    <n v="0"/>
    <n v="0"/>
    <m/>
    <m/>
    <m/>
    <n v="150"/>
    <n v="150"/>
    <s v="2 PGs"/>
  </r>
  <r>
    <n v="1998"/>
    <s v="VIETNAM"/>
    <x v="0"/>
    <x v="2"/>
    <x v="11"/>
    <x v="29"/>
    <x v="3"/>
    <x v="0"/>
    <x v="1"/>
    <x v="11"/>
    <x v="1"/>
    <n v="2700"/>
    <n v="810"/>
    <m/>
    <n v="880"/>
    <n v="259.2"/>
    <n v="29"/>
    <n v="134"/>
    <n v="171.20000000000002"/>
    <n v="26.958333333333332"/>
    <n v="112.45833333333333"/>
    <n v="0.85531697341513291"/>
    <n v="0.4"/>
    <m/>
    <n v="0.26461038961038963"/>
    <n v="955"/>
    <n v="0.8"/>
    <n v="17.333333333333332"/>
    <n v="11"/>
    <n v="1"/>
    <n v="13"/>
    <n v="0"/>
    <n v="0"/>
    <n v="103.33333333333333"/>
    <n v="2"/>
    <n v="3"/>
    <n v="15"/>
    <n v="0"/>
    <n v="0"/>
    <m/>
    <m/>
    <m/>
    <n v="150"/>
    <n v="150"/>
    <s v="2 PGs"/>
  </r>
  <r>
    <n v="1999"/>
    <s v="VIETNAM"/>
    <x v="0"/>
    <x v="2"/>
    <x v="11"/>
    <x v="29"/>
    <x v="0"/>
    <x v="0"/>
    <x v="0"/>
    <x v="0"/>
    <x v="0"/>
    <n v="1200"/>
    <n v="480"/>
    <m/>
    <n v="464"/>
    <n v="153.60000000000002"/>
    <n v="27"/>
    <n v="37"/>
    <n v="101.60000000000001"/>
    <n v="12.875"/>
    <n v="29.625"/>
    <n v="0.6640625"/>
    <n v="0.4"/>
    <m/>
    <n v="0.1970443349753695"/>
    <n v="568"/>
    <n v="0.75"/>
    <n v="0"/>
    <n v="5"/>
    <n v="5"/>
    <n v="6"/>
    <n v="5"/>
    <n v="3"/>
    <n v="0"/>
    <n v="23"/>
    <n v="3"/>
    <n v="14"/>
    <n v="1"/>
    <n v="15"/>
    <m/>
    <m/>
    <m/>
    <n v="100"/>
    <n v="100"/>
    <s v="2 PGs"/>
  </r>
  <r>
    <n v="2000"/>
    <s v="VIETNAM"/>
    <x v="0"/>
    <x v="2"/>
    <x v="11"/>
    <x v="29"/>
    <x v="0"/>
    <x v="0"/>
    <x v="0"/>
    <x v="1"/>
    <x v="0"/>
    <n v="1200"/>
    <n v="480"/>
    <m/>
    <n v="500"/>
    <n v="153.60000000000002"/>
    <n v="23"/>
    <n v="22"/>
    <n v="101.60000000000001"/>
    <n v="9.4166666666666661"/>
    <n v="32.25"/>
    <n v="0.92592592592592582"/>
    <n v="0.4"/>
    <m/>
    <n v="0.12857142857142856"/>
    <n v="610"/>
    <n v="0.75"/>
    <n v="8.6666666666666661"/>
    <n v="1"/>
    <n v="0"/>
    <n v="1"/>
    <n v="0"/>
    <n v="0"/>
    <n v="26.5"/>
    <n v="7"/>
    <n v="0"/>
    <n v="8"/>
    <n v="0"/>
    <n v="0"/>
    <m/>
    <m/>
    <m/>
    <n v="100"/>
    <n v="100"/>
    <s v="2 PGs"/>
  </r>
  <r>
    <n v="2001"/>
    <s v="VIETNAM"/>
    <x v="0"/>
    <x v="2"/>
    <x v="11"/>
    <x v="29"/>
    <x v="0"/>
    <x v="0"/>
    <x v="0"/>
    <x v="12"/>
    <x v="0"/>
    <n v="1200"/>
    <n v="480"/>
    <m/>
    <n v="384"/>
    <n v="96"/>
    <n v="4"/>
    <n v="18"/>
    <n v="63.5"/>
    <n v="2.5"/>
    <n v="18.333333333333332"/>
    <n v="0.94696969696969691"/>
    <n v="0.4"/>
    <m/>
    <n v="8.184523809523811E-2"/>
    <n v="376"/>
    <n v="0.75"/>
    <n v="2.5"/>
    <n v="0"/>
    <n v="0"/>
    <n v="0"/>
    <n v="0"/>
    <n v="0"/>
    <n v="18.333333333333332"/>
    <n v="0"/>
    <n v="0"/>
    <n v="0"/>
    <n v="0"/>
    <n v="0"/>
    <m/>
    <m/>
    <m/>
    <n v="100"/>
    <n v="100"/>
    <s v="1 PG"/>
  </r>
  <r>
    <n v="2002"/>
    <s v="VIETNAM"/>
    <x v="0"/>
    <x v="2"/>
    <x v="11"/>
    <x v="29"/>
    <x v="0"/>
    <x v="0"/>
    <x v="0"/>
    <x v="13"/>
    <x v="0"/>
    <n v="1200"/>
    <n v="480"/>
    <m/>
    <n v="624"/>
    <n v="153.60000000000002"/>
    <n v="30"/>
    <n v="118"/>
    <n v="101.60000000000001"/>
    <n v="22.333333333333332"/>
    <n v="51.5"/>
    <n v="0.49887387387387383"/>
    <n v="0.4"/>
    <m/>
    <n v="0.33882783882783885"/>
    <n v="916"/>
    <n v="0.75"/>
    <n v="17.833333333333332"/>
    <n v="6"/>
    <n v="0"/>
    <n v="6"/>
    <n v="0"/>
    <n v="0"/>
    <n v="45"/>
    <n v="6"/>
    <n v="0"/>
    <n v="10"/>
    <n v="0"/>
    <n v="0"/>
    <m/>
    <m/>
    <m/>
    <n v="100"/>
    <n v="100"/>
    <s v="2 PGs"/>
  </r>
  <r>
    <n v="2003"/>
    <s v="VIETNAM"/>
    <x v="0"/>
    <x v="2"/>
    <x v="11"/>
    <x v="29"/>
    <x v="0"/>
    <x v="0"/>
    <x v="0"/>
    <x v="2"/>
    <x v="0"/>
    <n v="1200"/>
    <n v="480"/>
    <m/>
    <n v="496"/>
    <n v="153.60000000000002"/>
    <n v="35"/>
    <n v="58"/>
    <n v="101.60000000000001"/>
    <n v="19.833333333333332"/>
    <n v="29.416666666666668"/>
    <n v="0.52956989247311825"/>
    <n v="0.4"/>
    <m/>
    <n v="0.26785714285714285"/>
    <n v="696"/>
    <n v="0.75"/>
    <n v="19.833333333333332"/>
    <n v="0"/>
    <n v="0"/>
    <n v="0"/>
    <n v="0"/>
    <n v="0"/>
    <n v="27.666666666666668"/>
    <n v="3"/>
    <n v="0"/>
    <n v="2"/>
    <n v="0"/>
    <n v="0"/>
    <m/>
    <m/>
    <m/>
    <n v="100"/>
    <n v="100"/>
    <s v="2 PGs"/>
  </r>
  <r>
    <n v="2004"/>
    <s v="VIETNAM"/>
    <x v="0"/>
    <x v="2"/>
    <x v="11"/>
    <x v="29"/>
    <x v="0"/>
    <x v="0"/>
    <x v="0"/>
    <x v="14"/>
    <x v="0"/>
    <n v="1200"/>
    <n v="480"/>
    <m/>
    <n v="608"/>
    <n v="153.60000000000002"/>
    <n v="21"/>
    <n v="37"/>
    <n v="101.60000000000001"/>
    <n v="12.666666666666666"/>
    <n v="24.708333333333332"/>
    <n v="0.6443965517241379"/>
    <n v="0.4"/>
    <m/>
    <n v="0.1362781954887218"/>
    <n v="609"/>
    <n v="0.75"/>
    <n v="12.666666666666666"/>
    <n v="0"/>
    <n v="0"/>
    <n v="0"/>
    <n v="0"/>
    <n v="0"/>
    <n v="24.333333333333332"/>
    <n v="0"/>
    <n v="1"/>
    <n v="0"/>
    <n v="0"/>
    <n v="0"/>
    <m/>
    <m/>
    <m/>
    <n v="100"/>
    <n v="100"/>
    <s v="2 PGs"/>
  </r>
  <r>
    <n v="2005"/>
    <s v="VIETNAM"/>
    <x v="0"/>
    <x v="2"/>
    <x v="11"/>
    <x v="29"/>
    <x v="0"/>
    <x v="0"/>
    <x v="0"/>
    <x v="15"/>
    <x v="0"/>
    <n v="1200"/>
    <n v="480"/>
    <m/>
    <n v="420"/>
    <n v="96"/>
    <n v="11"/>
    <n v="16"/>
    <n v="63.5"/>
    <n v="9"/>
    <n v="17.833333333333332"/>
    <n v="0.99382716049382713"/>
    <n v="0.4"/>
    <m/>
    <n v="9.1836734693877556E-2"/>
    <n v="501"/>
    <n v="0.75"/>
    <n v="9"/>
    <n v="0"/>
    <n v="0"/>
    <n v="0"/>
    <n v="0"/>
    <n v="0"/>
    <n v="17.833333333333332"/>
    <n v="0"/>
    <n v="0"/>
    <n v="0"/>
    <n v="0"/>
    <n v="0"/>
    <m/>
    <m/>
    <m/>
    <n v="100"/>
    <n v="100"/>
    <s v="1 PG"/>
  </r>
  <r>
    <n v="2006"/>
    <s v="VIETNAM"/>
    <x v="0"/>
    <x v="2"/>
    <x v="11"/>
    <x v="29"/>
    <x v="0"/>
    <x v="0"/>
    <x v="0"/>
    <x v="16"/>
    <x v="0"/>
    <n v="1200"/>
    <n v="480"/>
    <m/>
    <n v="358"/>
    <n v="96"/>
    <n v="15"/>
    <n v="23"/>
    <n v="63.5"/>
    <n v="10.833333333333334"/>
    <n v="16.5"/>
    <n v="0.7192982456140351"/>
    <n v="0.4"/>
    <m/>
    <n v="0.15163607342378294"/>
    <n v="405"/>
    <n v="0.65"/>
    <n v="10.833333333333334"/>
    <n v="0"/>
    <n v="0"/>
    <n v="0"/>
    <n v="0"/>
    <n v="0"/>
    <n v="16.5"/>
    <n v="0"/>
    <n v="0"/>
    <n v="0"/>
    <n v="0"/>
    <n v="0"/>
    <m/>
    <m/>
    <m/>
    <n v="100"/>
    <n v="100"/>
    <s v="1 PG"/>
  </r>
  <r>
    <n v="2007"/>
    <s v="VIETNAM"/>
    <x v="0"/>
    <x v="2"/>
    <x v="11"/>
    <x v="29"/>
    <x v="0"/>
    <x v="0"/>
    <x v="0"/>
    <x v="3"/>
    <x v="0"/>
    <n v="1200"/>
    <n v="480"/>
    <m/>
    <n v="324"/>
    <n v="96"/>
    <n v="16"/>
    <n v="22"/>
    <n v="63.5"/>
    <n v="13.375"/>
    <n v="8"/>
    <n v="0.5625"/>
    <n v="0.4"/>
    <m/>
    <n v="0.16754850088183423"/>
    <n v="346"/>
    <n v="0"/>
    <n v="5.5"/>
    <n v="5"/>
    <n v="3"/>
    <n v="3"/>
    <n v="4"/>
    <n v="1"/>
    <n v="2"/>
    <n v="4"/>
    <n v="2"/>
    <n v="3"/>
    <n v="1"/>
    <n v="2"/>
    <m/>
    <m/>
    <m/>
    <n v="100"/>
    <n v="100"/>
    <s v="1 PG"/>
  </r>
  <r>
    <n v="2008"/>
    <s v="VIETNAM"/>
    <x v="0"/>
    <x v="2"/>
    <x v="11"/>
    <x v="29"/>
    <x v="0"/>
    <x v="0"/>
    <x v="1"/>
    <x v="17"/>
    <x v="0"/>
    <n v="1200"/>
    <n v="480"/>
    <m/>
    <n v="368"/>
    <n v="96"/>
    <n v="9"/>
    <n v="10"/>
    <n v="63.5"/>
    <n v="0.5"/>
    <n v="6"/>
    <n v="0.34210526315789475"/>
    <n v="0.4"/>
    <m/>
    <n v="7.3757763975155294E-2"/>
    <n v="310"/>
    <n v="0.75"/>
    <n v="0.5"/>
    <n v="0"/>
    <n v="0"/>
    <n v="0"/>
    <n v="0"/>
    <n v="0"/>
    <n v="6"/>
    <n v="0"/>
    <n v="0"/>
    <n v="0"/>
    <n v="0"/>
    <n v="0"/>
    <m/>
    <m/>
    <m/>
    <n v="100"/>
    <n v="100"/>
    <s v="1 PG"/>
  </r>
  <r>
    <n v="2009"/>
    <s v="VIETNAM"/>
    <x v="0"/>
    <x v="2"/>
    <x v="11"/>
    <x v="29"/>
    <x v="0"/>
    <x v="0"/>
    <x v="1"/>
    <x v="4"/>
    <x v="0"/>
    <n v="1200"/>
    <n v="480"/>
    <m/>
    <n v="468"/>
    <n v="96"/>
    <n v="17"/>
    <n v="47"/>
    <n v="63.5"/>
    <n v="9.3333333333333321"/>
    <n v="29.625"/>
    <n v="0.60872395833333326"/>
    <n v="0.4"/>
    <m/>
    <n v="0.19536019536019539"/>
    <n v="420"/>
    <n v="0.7"/>
    <n v="7.833333333333333"/>
    <n v="0"/>
    <n v="0"/>
    <n v="3"/>
    <n v="0"/>
    <n v="0"/>
    <n v="26.5"/>
    <n v="1"/>
    <n v="1"/>
    <n v="5"/>
    <n v="0"/>
    <n v="0"/>
    <m/>
    <m/>
    <m/>
    <n v="100"/>
    <n v="100"/>
    <s v="1 PG"/>
  </r>
  <r>
    <n v="2010"/>
    <s v="VIETNAM"/>
    <x v="0"/>
    <x v="2"/>
    <x v="11"/>
    <x v="29"/>
    <x v="0"/>
    <x v="0"/>
    <x v="4"/>
    <x v="18"/>
    <x v="0"/>
    <n v="1200"/>
    <n v="480"/>
    <m/>
    <n v="388"/>
    <n v="96"/>
    <n v="46"/>
    <n v="71"/>
    <n v="63.5"/>
    <n v="35.833333333333329"/>
    <n v="67.333333333333343"/>
    <n v="0.88176638176638178"/>
    <n v="0.4"/>
    <m/>
    <n v="0.43078055964653911"/>
    <n v="376"/>
    <n v="0.7"/>
    <n v="31.333333333333332"/>
    <n v="6"/>
    <n v="0"/>
    <n v="6"/>
    <n v="0"/>
    <n v="0"/>
    <n v="58.833333333333336"/>
    <n v="14"/>
    <n v="0"/>
    <n v="10"/>
    <n v="0"/>
    <n v="0"/>
    <m/>
    <m/>
    <m/>
    <n v="100"/>
    <n v="100"/>
    <s v="1 PG"/>
  </r>
  <r>
    <n v="2011"/>
    <s v="VIETNAM"/>
    <x v="0"/>
    <x v="2"/>
    <x v="11"/>
    <x v="29"/>
    <x v="0"/>
    <x v="0"/>
    <x v="4"/>
    <x v="19"/>
    <x v="0"/>
    <n v="1200"/>
    <n v="480"/>
    <m/>
    <n v="388"/>
    <n v="96"/>
    <n v="16"/>
    <n v="81"/>
    <n v="63.5"/>
    <n v="14.166666666666666"/>
    <n v="54.666666666666664"/>
    <n v="0.70962199312714769"/>
    <n v="0.4"/>
    <m/>
    <n v="0.35714285714285721"/>
    <n v="335"/>
    <n v="0.7"/>
    <n v="13.666666666666666"/>
    <n v="2"/>
    <n v="0"/>
    <n v="0"/>
    <n v="0"/>
    <n v="0"/>
    <n v="47.166666666666664"/>
    <n v="14"/>
    <n v="0"/>
    <n v="8"/>
    <n v="0"/>
    <n v="0"/>
    <m/>
    <m/>
    <m/>
    <n v="100"/>
    <n v="100"/>
    <s v="1 PG"/>
  </r>
  <r>
    <n v="2012"/>
    <s v="VIETNAM"/>
    <x v="0"/>
    <x v="2"/>
    <x v="11"/>
    <x v="29"/>
    <x v="0"/>
    <x v="0"/>
    <x v="3"/>
    <x v="6"/>
    <x v="0"/>
    <n v="1200"/>
    <n v="480"/>
    <m/>
    <n v="371"/>
    <n v="96"/>
    <n v="5"/>
    <n v="22"/>
    <n v="63.5"/>
    <n v="4.666666666666667"/>
    <n v="27.5"/>
    <n v="1.191358024691358"/>
    <n v="0.4"/>
    <m/>
    <n v="0.10396611474778591"/>
    <n v="388"/>
    <n v="0.7"/>
    <n v="4.666666666666667"/>
    <n v="0"/>
    <n v="0"/>
    <n v="0"/>
    <n v="0"/>
    <n v="0"/>
    <n v="27.5"/>
    <n v="0"/>
    <n v="0"/>
    <n v="0"/>
    <n v="0"/>
    <n v="0"/>
    <m/>
    <m/>
    <m/>
    <n v="80"/>
    <n v="80"/>
    <s v="1 PG"/>
  </r>
  <r>
    <n v="2013"/>
    <s v="VIETNAM"/>
    <x v="0"/>
    <x v="2"/>
    <x v="11"/>
    <x v="29"/>
    <x v="0"/>
    <x v="0"/>
    <x v="2"/>
    <x v="5"/>
    <x v="0"/>
    <n v="1200"/>
    <n v="480"/>
    <m/>
    <n v="411"/>
    <n v="96"/>
    <n v="8"/>
    <n v="35"/>
    <n v="63.5"/>
    <n v="4"/>
    <n v="19.666666666666668"/>
    <n v="0.55038759689922478"/>
    <n v="0.4"/>
    <m/>
    <n v="0.14946124435175531"/>
    <n v="489"/>
    <n v="0.7"/>
    <n v="4"/>
    <n v="0"/>
    <n v="0"/>
    <n v="0"/>
    <n v="0"/>
    <n v="0"/>
    <n v="19.666666666666668"/>
    <n v="0"/>
    <n v="0"/>
    <n v="0"/>
    <n v="0"/>
    <n v="0"/>
    <m/>
    <m/>
    <m/>
    <n v="80"/>
    <n v="80"/>
    <s v="1 PG"/>
  </r>
  <r>
    <n v="2014"/>
    <s v="VIETNAM"/>
    <x v="0"/>
    <x v="2"/>
    <x v="11"/>
    <x v="29"/>
    <x v="0"/>
    <x v="1"/>
    <x v="30"/>
    <x v="207"/>
    <x v="0"/>
    <n v="1200"/>
    <n v="480"/>
    <m/>
    <n v="388"/>
    <n v="57.5"/>
    <n v="5"/>
    <n v="34"/>
    <n v="21"/>
    <n v="11.833333333333334"/>
    <n v="14.666666666666666"/>
    <n v="0.67948717948717952"/>
    <n v="0.24"/>
    <m/>
    <n v="0.14359351988217969"/>
    <n v="399"/>
    <n v="0.65"/>
    <n v="9.3333333333333339"/>
    <n v="2"/>
    <n v="0"/>
    <n v="4"/>
    <n v="0"/>
    <n v="0"/>
    <n v="12.666666666666666"/>
    <n v="0"/>
    <n v="0"/>
    <n v="4"/>
    <n v="0"/>
    <n v="0"/>
    <m/>
    <m/>
    <m/>
    <n v="50"/>
    <n v="50"/>
    <s v="1 PG"/>
  </r>
  <r>
    <n v="2015"/>
    <s v="VIETNAM"/>
    <x v="0"/>
    <x v="2"/>
    <x v="11"/>
    <x v="29"/>
    <x v="4"/>
    <x v="0"/>
    <x v="0"/>
    <x v="35"/>
    <x v="0"/>
    <n v="1000"/>
    <n v="400"/>
    <m/>
    <n v="400"/>
    <n v="80"/>
    <n v="16"/>
    <n v="61"/>
    <n v="53"/>
    <n v="6.5"/>
    <n v="52.166666666666664"/>
    <n v="0.76190476190476186"/>
    <n v="0.4"/>
    <m/>
    <n v="0.27500000000000002"/>
    <n v="443"/>
    <n v="0.7"/>
    <n v="0"/>
    <n v="5"/>
    <n v="2"/>
    <n v="9"/>
    <n v="0"/>
    <n v="0"/>
    <n v="45.666666666666664"/>
    <n v="8"/>
    <n v="0"/>
    <n v="9"/>
    <n v="0"/>
    <n v="0"/>
    <m/>
    <m/>
    <m/>
    <n v="100"/>
    <n v="100"/>
    <s v="1 PG"/>
  </r>
  <r>
    <n v="2016"/>
    <s v="VIETNAM"/>
    <x v="0"/>
    <x v="2"/>
    <x v="11"/>
    <x v="29"/>
    <x v="4"/>
    <x v="0"/>
    <x v="0"/>
    <x v="37"/>
    <x v="0"/>
    <n v="1000"/>
    <n v="320"/>
    <m/>
    <n v="224"/>
    <n v="80"/>
    <n v="13"/>
    <n v="28"/>
    <n v="53"/>
    <n v="8.3333333333333339"/>
    <n v="18.5"/>
    <n v="0.65447154471544722"/>
    <n v="0.4"/>
    <m/>
    <n v="0.26147959183673475"/>
    <n v="264"/>
    <n v="0.7"/>
    <n v="8.3333333333333339"/>
    <n v="0"/>
    <n v="0"/>
    <n v="0"/>
    <n v="0"/>
    <n v="0"/>
    <n v="14.5"/>
    <n v="6"/>
    <n v="0"/>
    <n v="5"/>
    <n v="0"/>
    <n v="0"/>
    <m/>
    <m/>
    <m/>
    <n v="100"/>
    <n v="100"/>
    <s v="1 PG"/>
  </r>
  <r>
    <n v="2017"/>
    <s v="VIETNAM"/>
    <x v="0"/>
    <x v="2"/>
    <x v="11"/>
    <x v="29"/>
    <x v="4"/>
    <x v="0"/>
    <x v="0"/>
    <x v="107"/>
    <x v="0"/>
    <n v="1000"/>
    <n v="320"/>
    <m/>
    <n v="260"/>
    <n v="80"/>
    <n v="5"/>
    <n v="24"/>
    <n v="53"/>
    <n v="2.3333333333333335"/>
    <n v="27.166666666666668"/>
    <n v="1.0172413793103448"/>
    <n v="0.4"/>
    <m/>
    <n v="0.15934065934065933"/>
    <n v="268"/>
    <n v="0.65"/>
    <n v="0.83333333333333337"/>
    <n v="0"/>
    <n v="0"/>
    <n v="3"/>
    <n v="0"/>
    <n v="0"/>
    <n v="24.666666666666668"/>
    <n v="0"/>
    <n v="0"/>
    <n v="5"/>
    <n v="0"/>
    <n v="0"/>
    <m/>
    <m/>
    <m/>
    <n v="100"/>
    <n v="100"/>
    <s v="1 PG"/>
  </r>
  <r>
    <n v="2018"/>
    <s v="VIETNAM"/>
    <x v="0"/>
    <x v="2"/>
    <x v="11"/>
    <x v="29"/>
    <x v="4"/>
    <x v="1"/>
    <x v="0"/>
    <x v="151"/>
    <x v="0"/>
    <n v="1000"/>
    <n v="320"/>
    <m/>
    <n v="368"/>
    <n v="48"/>
    <n v="0"/>
    <n v="17"/>
    <n v="17.5"/>
    <n v="0"/>
    <n v="9.1666666666666679"/>
    <n v="0.53921568627450989"/>
    <n v="0.24"/>
    <m/>
    <n v="6.599378881987579E-2"/>
    <n v="392"/>
    <n v="0.7"/>
    <n v="0"/>
    <n v="0"/>
    <n v="0"/>
    <n v="0"/>
    <n v="0"/>
    <n v="0"/>
    <n v="7.666666666666667"/>
    <n v="0"/>
    <n v="0"/>
    <n v="3"/>
    <n v="0"/>
    <n v="0"/>
    <m/>
    <m/>
    <m/>
    <n v="100"/>
    <n v="100"/>
    <s v="1 PG"/>
  </r>
  <r>
    <n v="2019"/>
    <s v="VIETNAM"/>
    <x v="0"/>
    <x v="2"/>
    <x v="11"/>
    <x v="29"/>
    <x v="4"/>
    <x v="1"/>
    <x v="0"/>
    <x v="157"/>
    <x v="0"/>
    <n v="1000"/>
    <n v="320"/>
    <m/>
    <n v="368"/>
    <n v="48"/>
    <n v="33"/>
    <n v="56"/>
    <n v="17.5"/>
    <n v="19.5"/>
    <n v="38.833333333333336"/>
    <n v="0.65543071161048694"/>
    <n v="0.24"/>
    <m/>
    <n v="0.34549689440993792"/>
    <n v="424"/>
    <n v="0.7"/>
    <n v="16.5"/>
    <n v="0"/>
    <n v="0"/>
    <n v="6"/>
    <n v="0"/>
    <n v="0"/>
    <n v="33.333333333333336"/>
    <n v="0"/>
    <n v="0"/>
    <n v="11"/>
    <n v="0"/>
    <n v="0"/>
    <m/>
    <m/>
    <m/>
    <n v="100"/>
    <n v="100"/>
    <s v="1 PG"/>
  </r>
  <r>
    <n v="2020"/>
    <s v="VIETNAM"/>
    <x v="0"/>
    <x v="2"/>
    <x v="11"/>
    <x v="29"/>
    <x v="4"/>
    <x v="1"/>
    <x v="0"/>
    <x v="246"/>
    <x v="0"/>
    <n v="1000"/>
    <n v="320"/>
    <m/>
    <n v="352"/>
    <n v="48"/>
    <n v="5"/>
    <n v="13"/>
    <n v="17.5"/>
    <n v="2"/>
    <n v="7.5"/>
    <n v="0.52777777777777779"/>
    <n v="0.24"/>
    <m/>
    <n v="7.3051948051948062E-2"/>
    <n v="383"/>
    <n v="0.65"/>
    <n v="2"/>
    <n v="0"/>
    <n v="0"/>
    <n v="0"/>
    <n v="0"/>
    <n v="0"/>
    <n v="7.5"/>
    <n v="0"/>
    <n v="0"/>
    <n v="0"/>
    <n v="0"/>
    <n v="0"/>
    <m/>
    <m/>
    <m/>
    <n v="100"/>
    <n v="100"/>
    <s v="1 PG"/>
  </r>
  <r>
    <n v="2021"/>
    <s v="VIETNAM"/>
    <x v="0"/>
    <x v="2"/>
    <x v="11"/>
    <x v="29"/>
    <x v="4"/>
    <x v="1"/>
    <x v="1"/>
    <x v="163"/>
    <x v="0"/>
    <n v="1000"/>
    <n v="320"/>
    <m/>
    <n v="212"/>
    <n v="48"/>
    <n v="1"/>
    <n v="11"/>
    <n v="17.5"/>
    <n v="0"/>
    <n v="7.5"/>
    <n v="0.625"/>
    <n v="0.24"/>
    <m/>
    <n v="8.086253369272238E-2"/>
    <n v="270"/>
    <n v="0.7"/>
    <n v="0"/>
    <n v="0"/>
    <n v="0"/>
    <n v="0"/>
    <n v="0"/>
    <n v="0"/>
    <n v="6"/>
    <n v="0"/>
    <n v="0"/>
    <n v="3"/>
    <n v="0"/>
    <n v="0"/>
    <m/>
    <m/>
    <m/>
    <n v="100"/>
    <n v="100"/>
    <s v="1 PG"/>
  </r>
  <r>
    <n v="2022"/>
    <s v="VIETNAM"/>
    <x v="0"/>
    <x v="2"/>
    <x v="11"/>
    <x v="29"/>
    <x v="4"/>
    <x v="1"/>
    <x v="4"/>
    <x v="165"/>
    <x v="0"/>
    <n v="1000"/>
    <n v="320"/>
    <m/>
    <n v="260"/>
    <n v="48"/>
    <n v="3"/>
    <n v="26"/>
    <n v="17.5"/>
    <n v="4"/>
    <n v="27.833333333333332"/>
    <n v="1.0977011494252873"/>
    <n v="0.24"/>
    <m/>
    <n v="0.15934065934065933"/>
    <n v="282"/>
    <n v="0.7"/>
    <n v="4"/>
    <n v="0"/>
    <n v="0"/>
    <n v="0"/>
    <n v="0"/>
    <n v="0"/>
    <n v="26.333333333333332"/>
    <n v="0"/>
    <n v="0"/>
    <n v="3"/>
    <n v="0"/>
    <n v="0"/>
    <m/>
    <m/>
    <m/>
    <n v="100"/>
    <n v="100"/>
    <s v="1 PG"/>
  </r>
  <r>
    <n v="2023"/>
    <s v="VIETNAM"/>
    <x v="0"/>
    <x v="2"/>
    <x v="11"/>
    <x v="29"/>
    <x v="4"/>
    <x v="1"/>
    <x v="2"/>
    <x v="247"/>
    <x v="0"/>
    <n v="1000"/>
    <n v="320"/>
    <m/>
    <n v="300"/>
    <n v="48"/>
    <n v="3"/>
    <n v="4"/>
    <n v="17.5"/>
    <n v="1"/>
    <n v="2.4166666666666665"/>
    <n v="0.48809523809523808"/>
    <n v="0.24"/>
    <m/>
    <n v="3.3333333333333333E-2"/>
    <n v="311"/>
    <n v="0.65"/>
    <n v="0.5"/>
    <n v="0"/>
    <n v="0"/>
    <n v="1"/>
    <n v="0"/>
    <n v="0"/>
    <n v="2.1666666666666665"/>
    <n v="1"/>
    <n v="0"/>
    <n v="0"/>
    <n v="0"/>
    <n v="0"/>
    <m/>
    <m/>
    <m/>
    <n v="100"/>
    <n v="100"/>
    <s v="1 PG"/>
  </r>
  <r>
    <n v="2024"/>
    <s v="VIETNAM"/>
    <x v="0"/>
    <x v="2"/>
    <x v="11"/>
    <x v="29"/>
    <x v="4"/>
    <x v="1"/>
    <x v="24"/>
    <x v="281"/>
    <x v="0"/>
    <n v="1000"/>
    <n v="320"/>
    <m/>
    <n v="320"/>
    <n v="48"/>
    <n v="9"/>
    <n v="32"/>
    <n v="17.5"/>
    <n v="3.3333333333333335"/>
    <n v="16.666666666666664"/>
    <n v="0.48780487804878042"/>
    <n v="0.24"/>
    <m/>
    <n v="0.18303571428571427"/>
    <n v="355"/>
    <n v="0.7"/>
    <n v="2.3333333333333335"/>
    <n v="2"/>
    <n v="0"/>
    <n v="1"/>
    <n v="0"/>
    <n v="0"/>
    <n v="13.166666666666666"/>
    <n v="0"/>
    <n v="0"/>
    <n v="7"/>
    <n v="0"/>
    <n v="0"/>
    <m/>
    <m/>
    <m/>
    <n v="100"/>
    <n v="100"/>
    <s v="1 PG"/>
  </r>
  <r>
    <n v="2025"/>
    <s v="VIETNAM"/>
    <x v="0"/>
    <x v="2"/>
    <x v="11"/>
    <x v="29"/>
    <x v="5"/>
    <x v="0"/>
    <x v="0"/>
    <x v="44"/>
    <x v="1"/>
    <n v="1500"/>
    <n v="600"/>
    <m/>
    <n v="528"/>
    <n v="192"/>
    <n v="8"/>
    <n v="43"/>
    <n v="94.8"/>
    <n v="4"/>
    <n v="38.166666666666671"/>
    <n v="0.82679738562091509"/>
    <n v="0.4"/>
    <m/>
    <n v="0.13798701298701299"/>
    <n v="741"/>
    <n v="0.65"/>
    <n v="3.5"/>
    <n v="2"/>
    <n v="0"/>
    <n v="0"/>
    <n v="0"/>
    <n v="0"/>
    <n v="30.166666666666668"/>
    <n v="2"/>
    <n v="0"/>
    <n v="15"/>
    <n v="0"/>
    <n v="0"/>
    <m/>
    <m/>
    <m/>
    <n v="120"/>
    <n v="120"/>
    <s v="2 PGs"/>
  </r>
  <r>
    <n v="2026"/>
    <s v="VIETNAM"/>
    <x v="0"/>
    <x v="2"/>
    <x v="11"/>
    <x v="29"/>
    <x v="5"/>
    <x v="0"/>
    <x v="0"/>
    <x v="45"/>
    <x v="1"/>
    <n v="1500"/>
    <n v="600"/>
    <m/>
    <n v="576"/>
    <n v="192"/>
    <n v="52"/>
    <n v="72"/>
    <n v="94.8"/>
    <n v="23.666666666666664"/>
    <n v="32.833333333333329"/>
    <n v="0.45564516129032251"/>
    <n v="0.4"/>
    <m/>
    <n v="0.30753968253968256"/>
    <n v="539"/>
    <n v="0.7"/>
    <n v="0.66666666666666663"/>
    <n v="0"/>
    <n v="36"/>
    <n v="19"/>
    <n v="0"/>
    <n v="0"/>
    <n v="7.333333333333333"/>
    <n v="25"/>
    <n v="26"/>
    <n v="19"/>
    <n v="0"/>
    <n v="0"/>
    <m/>
    <m/>
    <m/>
    <n v="120"/>
    <n v="120"/>
    <s v="2 PGs"/>
  </r>
  <r>
    <n v="2027"/>
    <s v="VIETNAM"/>
    <x v="0"/>
    <x v="2"/>
    <x v="11"/>
    <x v="29"/>
    <x v="1"/>
    <x v="0"/>
    <x v="0"/>
    <x v="7"/>
    <x v="1"/>
    <n v="4200"/>
    <n v="1260"/>
    <m/>
    <n v="992"/>
    <n v="403.20000000000005"/>
    <n v="20"/>
    <n v="94"/>
    <n v="266.40000000000003"/>
    <n v="14.166666666666666"/>
    <n v="121.58333333333333"/>
    <n v="1.1907894736842106"/>
    <n v="0.4"/>
    <m/>
    <n v="0.16417050691244239"/>
    <n v="1069"/>
    <n v="0.7"/>
    <n v="12.166666666666666"/>
    <n v="0"/>
    <n v="0"/>
    <n v="4"/>
    <n v="0"/>
    <n v="0"/>
    <n v="108.33333333333333"/>
    <n v="5"/>
    <n v="0"/>
    <n v="24"/>
    <n v="0"/>
    <n v="0"/>
    <m/>
    <m/>
    <m/>
    <n v="150"/>
    <n v="150"/>
    <s v="2 PGs"/>
  </r>
  <r>
    <n v="2028"/>
    <s v="VIETNAM"/>
    <x v="0"/>
    <x v="2"/>
    <x v="11"/>
    <x v="29"/>
    <x v="6"/>
    <x v="0"/>
    <x v="0"/>
    <x v="46"/>
    <x v="1"/>
    <n v="1250"/>
    <n v="500"/>
    <m/>
    <n v="512"/>
    <n v="160"/>
    <n v="3"/>
    <n v="68"/>
    <n v="105.60000000000001"/>
    <n v="1.5"/>
    <n v="74.5"/>
    <n v="1.0704225352112675"/>
    <n v="0.4"/>
    <m/>
    <n v="0.19810267857142858"/>
    <n v="556"/>
    <n v="0.75"/>
    <n v="0"/>
    <n v="0"/>
    <n v="0"/>
    <n v="3"/>
    <n v="0"/>
    <n v="0"/>
    <n v="74.5"/>
    <n v="0"/>
    <n v="0"/>
    <n v="0"/>
    <n v="0"/>
    <n v="0"/>
    <m/>
    <m/>
    <m/>
    <n v="100"/>
    <n v="100"/>
    <s v="2 PGs"/>
  </r>
  <r>
    <n v="2029"/>
    <s v="VIETNAM"/>
    <x v="0"/>
    <x v="2"/>
    <x v="11"/>
    <x v="29"/>
    <x v="6"/>
    <x v="0"/>
    <x v="0"/>
    <x v="47"/>
    <x v="1"/>
    <n v="1250"/>
    <n v="500"/>
    <m/>
    <n v="400"/>
    <n v="100"/>
    <n v="1"/>
    <n v="35"/>
    <n v="66"/>
    <n v="0.5"/>
    <n v="38.833333333333336"/>
    <n v="1.0925925925925926"/>
    <n v="0.4"/>
    <m/>
    <n v="0.12857142857142856"/>
    <n v="446"/>
    <n v="0.75"/>
    <n v="0.5"/>
    <n v="0"/>
    <n v="0"/>
    <n v="0"/>
    <n v="0"/>
    <n v="0"/>
    <n v="38.833333333333336"/>
    <n v="0"/>
    <n v="0"/>
    <n v="0"/>
    <n v="0"/>
    <n v="0"/>
    <m/>
    <m/>
    <m/>
    <n v="100"/>
    <n v="100"/>
    <s v="1 PG"/>
  </r>
  <r>
    <n v="2030"/>
    <s v="VIETNAM"/>
    <x v="0"/>
    <x v="2"/>
    <x v="11"/>
    <x v="29"/>
    <x v="6"/>
    <x v="0"/>
    <x v="4"/>
    <x v="50"/>
    <x v="1"/>
    <n v="1250"/>
    <n v="500"/>
    <m/>
    <n v="324"/>
    <n v="160"/>
    <n v="0"/>
    <n v="42"/>
    <n v="105.60000000000001"/>
    <n v="0"/>
    <n v="28.5"/>
    <n v="0.6785714285714286"/>
    <n v="0.4"/>
    <m/>
    <n v="0.1851851851851852"/>
    <n v="269"/>
    <n v="0.75"/>
    <n v="0"/>
    <n v="0"/>
    <n v="0"/>
    <n v="0"/>
    <n v="0"/>
    <n v="0"/>
    <n v="27.5"/>
    <n v="0"/>
    <n v="0"/>
    <n v="2"/>
    <n v="0"/>
    <n v="0"/>
    <m/>
    <m/>
    <m/>
    <n v="100"/>
    <n v="100"/>
    <s v="2 PGs"/>
  </r>
  <r>
    <n v="2031"/>
    <s v="VIETNAM"/>
    <x v="0"/>
    <x v="2"/>
    <x v="11"/>
    <x v="29"/>
    <x v="2"/>
    <x v="0"/>
    <x v="0"/>
    <x v="8"/>
    <x v="1"/>
    <n v="1200"/>
    <n v="480"/>
    <m/>
    <n v="528"/>
    <n v="160"/>
    <n v="22"/>
    <n v="73"/>
    <n v="105.60000000000001"/>
    <n v="15.333333333333332"/>
    <n v="59.666666666666671"/>
    <n v="0.78947368421052633"/>
    <n v="0.4"/>
    <m/>
    <n v="0.25703463203463206"/>
    <n v="540"/>
    <n v="0.75"/>
    <n v="6.833333333333333"/>
    <n v="0"/>
    <n v="0"/>
    <n v="17"/>
    <n v="0"/>
    <n v="0"/>
    <n v="26.666666666666668"/>
    <n v="0"/>
    <n v="0"/>
    <n v="66"/>
    <n v="0"/>
    <n v="0"/>
    <m/>
    <m/>
    <m/>
    <n v="100"/>
    <n v="100"/>
    <s v="2 PGs"/>
  </r>
  <r>
    <n v="2032"/>
    <s v="VIETNAM"/>
    <x v="0"/>
    <x v="2"/>
    <x v="11"/>
    <x v="29"/>
    <x v="2"/>
    <x v="0"/>
    <x v="0"/>
    <x v="20"/>
    <x v="1"/>
    <n v="1200"/>
    <n v="480"/>
    <m/>
    <n v="624"/>
    <n v="160"/>
    <n v="9"/>
    <n v="13"/>
    <n v="105.60000000000001"/>
    <n v="12.833333333333332"/>
    <n v="46.583333333333336"/>
    <n v="2.7007575757575761"/>
    <n v="0.4"/>
    <m/>
    <n v="5.0366300366300375E-2"/>
    <n v="651"/>
    <n v="0.75"/>
    <n v="5.333333333333333"/>
    <n v="0"/>
    <n v="0"/>
    <n v="15"/>
    <n v="0"/>
    <n v="0"/>
    <n v="11.333333333333334"/>
    <n v="3"/>
    <n v="0"/>
    <n v="69"/>
    <n v="0"/>
    <n v="0"/>
    <m/>
    <m/>
    <m/>
    <n v="100"/>
    <n v="100"/>
    <s v="2 PGs"/>
  </r>
  <r>
    <n v="2033"/>
    <s v="VIETNAM"/>
    <x v="0"/>
    <x v="2"/>
    <x v="11"/>
    <x v="29"/>
    <x v="2"/>
    <x v="0"/>
    <x v="0"/>
    <x v="21"/>
    <x v="1"/>
    <n v="1200"/>
    <n v="480"/>
    <m/>
    <n v="496"/>
    <n v="160"/>
    <n v="8"/>
    <n v="48"/>
    <n v="105.60000000000001"/>
    <n v="4"/>
    <n v="22.416666666666668"/>
    <n v="0.47172619047619052"/>
    <n v="0.4"/>
    <m/>
    <n v="0.16129032258064516"/>
    <n v="536"/>
    <n v="0.75"/>
    <n v="2.5"/>
    <n v="0"/>
    <n v="0"/>
    <n v="3"/>
    <n v="0"/>
    <n v="0"/>
    <n v="19.666666666666668"/>
    <n v="1"/>
    <n v="0"/>
    <n v="5"/>
    <n v="0"/>
    <n v="0"/>
    <m/>
    <m/>
    <m/>
    <n v="100"/>
    <n v="100"/>
    <s v="2 PGs"/>
  </r>
  <r>
    <n v="2034"/>
    <s v="VIETNAM"/>
    <x v="0"/>
    <x v="2"/>
    <x v="11"/>
    <x v="29"/>
    <x v="2"/>
    <x v="0"/>
    <x v="0"/>
    <x v="22"/>
    <x v="1"/>
    <n v="1200"/>
    <n v="480"/>
    <m/>
    <n v="336"/>
    <n v="160"/>
    <n v="25"/>
    <n v="47"/>
    <n v="105.60000000000001"/>
    <n v="13.5"/>
    <n v="32.5"/>
    <n v="0.63888888888888884"/>
    <n v="0.4"/>
    <m/>
    <n v="0.30612244897959184"/>
    <n v="323"/>
    <n v="0.75"/>
    <n v="9.5"/>
    <n v="0"/>
    <n v="0"/>
    <n v="8"/>
    <n v="0"/>
    <n v="0"/>
    <n v="27.5"/>
    <n v="0"/>
    <n v="0"/>
    <n v="10"/>
    <n v="0"/>
    <n v="0"/>
    <m/>
    <m/>
    <m/>
    <n v="100"/>
    <n v="100"/>
    <s v="2 PGs"/>
  </r>
  <r>
    <n v="2035"/>
    <s v="VIETNAM"/>
    <x v="0"/>
    <x v="2"/>
    <x v="11"/>
    <x v="29"/>
    <x v="2"/>
    <x v="0"/>
    <x v="1"/>
    <x v="9"/>
    <x v="1"/>
    <n v="1200"/>
    <n v="480"/>
    <m/>
    <n v="320"/>
    <n v="100"/>
    <n v="0"/>
    <n v="29"/>
    <n v="66"/>
    <n v="0"/>
    <n v="24.166666666666668"/>
    <n v="0.83333333333333337"/>
    <n v="0.4"/>
    <m/>
    <n v="0.12946428571428573"/>
    <n v="356"/>
    <n v="0.75"/>
    <n v="0"/>
    <n v="0"/>
    <n v="0"/>
    <n v="0"/>
    <n v="0"/>
    <n v="0"/>
    <n v="23.166666666666668"/>
    <n v="2"/>
    <n v="0"/>
    <n v="1"/>
    <n v="0"/>
    <n v="0"/>
    <m/>
    <m/>
    <m/>
    <n v="100"/>
    <n v="100"/>
    <s v="2 PGs"/>
  </r>
  <r>
    <n v="2036"/>
    <s v="VIETNAM"/>
    <x v="0"/>
    <x v="2"/>
    <x v="11"/>
    <x v="29"/>
    <x v="2"/>
    <x v="1"/>
    <x v="2"/>
    <x v="113"/>
    <x v="1"/>
    <n v="1200"/>
    <n v="480"/>
    <m/>
    <n v="320"/>
    <n v="100"/>
    <n v="5"/>
    <n v="22"/>
    <n v="66"/>
    <n v="4.6666666666666661"/>
    <n v="8.3333333333333321"/>
    <n v="0.4814814814814814"/>
    <n v="0.24"/>
    <m/>
    <n v="0.12053571428571429"/>
    <n v="344"/>
    <n v="0.75"/>
    <n v="3.6666666666666665"/>
    <n v="4"/>
    <n v="0"/>
    <n v="0"/>
    <n v="0"/>
    <n v="0"/>
    <n v="6.333333333333333"/>
    <n v="4"/>
    <n v="0"/>
    <n v="2"/>
    <n v="0"/>
    <n v="0"/>
    <m/>
    <m/>
    <m/>
    <n v="100"/>
    <n v="100"/>
    <s v="1 PG"/>
  </r>
  <r>
    <n v="2037"/>
    <s v="VIETNAM"/>
    <x v="0"/>
    <x v="2"/>
    <x v="11"/>
    <x v="29"/>
    <x v="2"/>
    <x v="0"/>
    <x v="17"/>
    <x v="112"/>
    <x v="1"/>
    <n v="1200"/>
    <n v="480"/>
    <m/>
    <n v="412"/>
    <n v="100"/>
    <n v="24"/>
    <n v="43"/>
    <n v="66"/>
    <n v="18.5"/>
    <n v="70.333333333333329"/>
    <n v="1.3258706467661692"/>
    <n v="0.4"/>
    <m/>
    <n v="0.23231622746185854"/>
    <n v="455"/>
    <n v="0.75"/>
    <n v="7.5"/>
    <n v="0"/>
    <n v="0"/>
    <n v="22"/>
    <n v="0"/>
    <n v="0"/>
    <n v="23.833333333333332"/>
    <n v="0"/>
    <n v="0"/>
    <n v="93"/>
    <n v="0"/>
    <n v="0"/>
    <m/>
    <m/>
    <m/>
    <n v="100"/>
    <n v="100"/>
    <s v="1 PG"/>
  </r>
  <r>
    <n v="2038"/>
    <s v="VIETNAM"/>
    <x v="0"/>
    <x v="2"/>
    <x v="11"/>
    <x v="29"/>
    <x v="7"/>
    <x v="0"/>
    <x v="0"/>
    <x v="51"/>
    <x v="0"/>
    <n v="1000"/>
    <n v="400"/>
    <m/>
    <n v="292"/>
    <n v="80"/>
    <n v="26"/>
    <n v="37"/>
    <n v="53"/>
    <n v="14.833333333333334"/>
    <n v="21.083333333333332"/>
    <n v="0.57010582010582012"/>
    <n v="0.4"/>
    <m/>
    <n v="0.30821917808219179"/>
    <n v="302"/>
    <n v="0.75"/>
    <n v="10.833333333333334"/>
    <n v="4"/>
    <n v="0"/>
    <n v="6"/>
    <n v="0"/>
    <n v="0"/>
    <n v="16.833333333333332"/>
    <n v="7"/>
    <n v="0"/>
    <n v="5"/>
    <n v="0"/>
    <n v="0"/>
    <m/>
    <m/>
    <m/>
    <n v="100"/>
    <n v="100"/>
    <s v="1 PG"/>
  </r>
  <r>
    <n v="2039"/>
    <s v="VIETNAM"/>
    <x v="0"/>
    <x v="2"/>
    <x v="11"/>
    <x v="29"/>
    <x v="7"/>
    <x v="0"/>
    <x v="0"/>
    <x v="52"/>
    <x v="0"/>
    <n v="1000"/>
    <n v="400"/>
    <m/>
    <n v="246"/>
    <n v="80"/>
    <n v="10"/>
    <n v="21"/>
    <n v="53"/>
    <n v="10.5"/>
    <n v="27.833333333333332"/>
    <n v="1.236559139784946"/>
    <n v="0.4"/>
    <m/>
    <n v="0.18002322880371663"/>
    <n v="221"/>
    <n v="0.65"/>
    <n v="10.5"/>
    <n v="0"/>
    <n v="0"/>
    <n v="0"/>
    <n v="0"/>
    <n v="0"/>
    <n v="27.833333333333332"/>
    <n v="0"/>
    <n v="0"/>
    <n v="0"/>
    <n v="0"/>
    <n v="0"/>
    <m/>
    <m/>
    <m/>
    <n v="100"/>
    <n v="100"/>
    <s v="1 PG"/>
  </r>
  <r>
    <n v="2040"/>
    <s v="VIETNAM"/>
    <x v="0"/>
    <x v="2"/>
    <x v="11"/>
    <x v="29"/>
    <x v="7"/>
    <x v="0"/>
    <x v="0"/>
    <x v="53"/>
    <x v="0"/>
    <n v="1000"/>
    <n v="400"/>
    <m/>
    <n v="368"/>
    <n v="80"/>
    <n v="9"/>
    <n v="22"/>
    <n v="53"/>
    <n v="5.0833333333333339"/>
    <n v="22.166666666666668"/>
    <n v="0.87903225806451613"/>
    <n v="0.4"/>
    <m/>
    <n v="0.12034161490683232"/>
    <n v="474"/>
    <n v="0.75"/>
    <n v="3.8333333333333335"/>
    <n v="3"/>
    <n v="0"/>
    <n v="1"/>
    <n v="0"/>
    <n v="0"/>
    <n v="17.166666666666668"/>
    <n v="4"/>
    <n v="0"/>
    <n v="8"/>
    <n v="0"/>
    <n v="0"/>
    <m/>
    <m/>
    <m/>
    <n v="100"/>
    <n v="100"/>
    <s v="1 PG"/>
  </r>
  <r>
    <n v="2041"/>
    <s v="VIETNAM"/>
    <x v="0"/>
    <x v="2"/>
    <x v="11"/>
    <x v="29"/>
    <x v="7"/>
    <x v="0"/>
    <x v="0"/>
    <x v="54"/>
    <x v="0"/>
    <n v="1000"/>
    <n v="400"/>
    <m/>
    <n v="480"/>
    <n v="128"/>
    <n v="6"/>
    <n v="55"/>
    <n v="84.800000000000011"/>
    <n v="5.166666666666667"/>
    <n v="81.166666666666671"/>
    <n v="1.4153005464480877"/>
    <n v="0.4"/>
    <m/>
    <n v="0.18154761904761904"/>
    <n v="423"/>
    <n v="0.75"/>
    <n v="4.166666666666667"/>
    <n v="0"/>
    <n v="0"/>
    <n v="2"/>
    <n v="0"/>
    <n v="0"/>
    <n v="79.666666666666671"/>
    <n v="0"/>
    <n v="0"/>
    <n v="3"/>
    <n v="0"/>
    <n v="0"/>
    <m/>
    <m/>
    <m/>
    <n v="100"/>
    <n v="100"/>
    <s v="1 PG"/>
  </r>
  <r>
    <n v="2042"/>
    <s v="VIETNAM"/>
    <x v="0"/>
    <x v="2"/>
    <x v="11"/>
    <x v="29"/>
    <x v="7"/>
    <x v="0"/>
    <x v="0"/>
    <x v="55"/>
    <x v="0"/>
    <n v="1000"/>
    <n v="400"/>
    <m/>
    <n v="288"/>
    <n v="80"/>
    <n v="12"/>
    <n v="33"/>
    <n v="53"/>
    <n v="13.166666666666666"/>
    <n v="37.916666666666664"/>
    <n v="1.1351851851851851"/>
    <n v="0.4"/>
    <m/>
    <n v="0.22321428571428573"/>
    <n v="281"/>
    <n v="0.65"/>
    <n v="12.666666666666666"/>
    <n v="0"/>
    <n v="0"/>
    <n v="1"/>
    <n v="0"/>
    <n v="0"/>
    <n v="37.666666666666664"/>
    <n v="1"/>
    <n v="0"/>
    <n v="0"/>
    <n v="0"/>
    <n v="0"/>
    <m/>
    <m/>
    <m/>
    <n v="100"/>
    <n v="100"/>
    <s v="1 PG"/>
  </r>
  <r>
    <n v="2043"/>
    <s v="VIETNAM"/>
    <x v="0"/>
    <x v="2"/>
    <x v="11"/>
    <x v="29"/>
    <x v="7"/>
    <x v="0"/>
    <x v="0"/>
    <x v="57"/>
    <x v="0"/>
    <n v="1000"/>
    <n v="400"/>
    <m/>
    <n v="240"/>
    <n v="80"/>
    <n v="13"/>
    <n v="52"/>
    <n v="53"/>
    <n v="10.166666666666666"/>
    <n v="67.833333333333329"/>
    <n v="1.2"/>
    <n v="0.4"/>
    <m/>
    <n v="0.38690476190476192"/>
    <n v="241"/>
    <n v="0.75"/>
    <n v="10.166666666666666"/>
    <n v="0"/>
    <n v="0"/>
    <n v="0"/>
    <n v="0"/>
    <n v="0"/>
    <n v="66.333333333333329"/>
    <n v="2"/>
    <n v="0"/>
    <n v="2"/>
    <n v="0"/>
    <n v="0"/>
    <m/>
    <m/>
    <m/>
    <n v="100"/>
    <n v="100"/>
    <s v="1 PG"/>
  </r>
  <r>
    <n v="2044"/>
    <s v="VIETNAM"/>
    <x v="0"/>
    <x v="2"/>
    <x v="11"/>
    <x v="29"/>
    <x v="7"/>
    <x v="0"/>
    <x v="0"/>
    <x v="250"/>
    <x v="0"/>
    <n v="1000"/>
    <n v="400"/>
    <m/>
    <n v="352"/>
    <n v="80"/>
    <n v="9"/>
    <n v="34"/>
    <n v="53"/>
    <n v="4.5"/>
    <n v="25.166666666666668"/>
    <n v="0.68992248062015504"/>
    <n v="0.4"/>
    <m/>
    <n v="0.17451298701298704"/>
    <n v="457"/>
    <n v="0.75"/>
    <n v="4"/>
    <n v="0"/>
    <n v="0"/>
    <n v="1"/>
    <n v="0"/>
    <n v="0"/>
    <n v="21.666666666666668"/>
    <n v="0"/>
    <n v="0"/>
    <n v="7"/>
    <n v="0"/>
    <n v="0"/>
    <m/>
    <m/>
    <m/>
    <n v="100"/>
    <n v="100"/>
    <s v="1 PG"/>
  </r>
  <r>
    <n v="2045"/>
    <s v="VIETNAM"/>
    <x v="0"/>
    <x v="2"/>
    <x v="11"/>
    <x v="29"/>
    <x v="7"/>
    <x v="0"/>
    <x v="0"/>
    <x v="251"/>
    <x v="0"/>
    <n v="1000"/>
    <n v="400"/>
    <m/>
    <n v="293"/>
    <n v="80"/>
    <n v="3"/>
    <n v="29"/>
    <n v="53"/>
    <n v="2.6666666666666665"/>
    <n v="20"/>
    <n v="0.70833333333333337"/>
    <n v="0.4"/>
    <m/>
    <n v="0.15602145294978059"/>
    <n v="341"/>
    <n v="0.65"/>
    <n v="2.6666666666666665"/>
    <n v="0"/>
    <n v="0"/>
    <n v="0"/>
    <n v="0"/>
    <n v="0"/>
    <n v="20"/>
    <n v="0"/>
    <n v="0"/>
    <n v="0"/>
    <n v="0"/>
    <n v="0"/>
    <m/>
    <m/>
    <m/>
    <n v="100"/>
    <n v="100"/>
    <s v="1 PG"/>
  </r>
  <r>
    <n v="2046"/>
    <s v="VIETNAM"/>
    <x v="0"/>
    <x v="2"/>
    <x v="11"/>
    <x v="29"/>
    <x v="7"/>
    <x v="0"/>
    <x v="0"/>
    <x v="252"/>
    <x v="0"/>
    <n v="1000"/>
    <n v="400"/>
    <m/>
    <n v="400"/>
    <n v="80"/>
    <n v="12"/>
    <n v="33"/>
    <n v="53"/>
    <n v="7.333333333333333"/>
    <n v="22.833333333333332"/>
    <n v="0.67037037037037028"/>
    <n v="0.4"/>
    <m/>
    <n v="0.16071428571428573"/>
    <n v="436"/>
    <n v="0.65"/>
    <n v="7.333333333333333"/>
    <n v="0"/>
    <n v="0"/>
    <n v="0"/>
    <n v="0"/>
    <n v="0"/>
    <n v="22.833333333333332"/>
    <n v="0"/>
    <n v="0"/>
    <n v="0"/>
    <n v="0"/>
    <n v="0"/>
    <m/>
    <m/>
    <m/>
    <n v="100"/>
    <n v="100"/>
    <s v="1 PG"/>
  </r>
  <r>
    <n v="2047"/>
    <s v="VIETNAM"/>
    <x v="0"/>
    <x v="2"/>
    <x v="11"/>
    <x v="29"/>
    <x v="7"/>
    <x v="0"/>
    <x v="0"/>
    <x v="58"/>
    <x v="0"/>
    <n v="1000"/>
    <n v="400"/>
    <m/>
    <n v="288"/>
    <n v="80"/>
    <n v="27"/>
    <n v="59"/>
    <n v="53"/>
    <n v="15.5"/>
    <n v="50"/>
    <n v="0.76162790697674421"/>
    <n v="0.4"/>
    <m/>
    <n v="0.42658730158730163"/>
    <n v="339"/>
    <n v="0.65"/>
    <n v="11"/>
    <n v="2"/>
    <n v="0"/>
    <n v="8"/>
    <n v="0"/>
    <n v="0"/>
    <n v="43"/>
    <n v="4"/>
    <n v="0"/>
    <n v="12"/>
    <n v="0"/>
    <n v="0"/>
    <m/>
    <m/>
    <m/>
    <n v="100"/>
    <n v="100"/>
    <s v="2 PGs"/>
  </r>
  <r>
    <n v="2048"/>
    <s v="VIETNAM"/>
    <x v="0"/>
    <x v="2"/>
    <x v="11"/>
    <x v="29"/>
    <x v="7"/>
    <x v="1"/>
    <x v="4"/>
    <x v="219"/>
    <x v="0"/>
    <n v="1000"/>
    <n v="400"/>
    <m/>
    <n v="268"/>
    <n v="80"/>
    <n v="0"/>
    <n v="37"/>
    <n v="53"/>
    <n v="0"/>
    <n v="25.833333333333332"/>
    <n v="0.69819819819819817"/>
    <n v="0.4"/>
    <m/>
    <n v="0.19722814498933902"/>
    <n v="198"/>
    <n v="0.65"/>
    <n v="0"/>
    <n v="0"/>
    <n v="0"/>
    <n v="0"/>
    <n v="0"/>
    <n v="0"/>
    <n v="25.833333333333332"/>
    <n v="0"/>
    <n v="0"/>
    <n v="0"/>
    <n v="0"/>
    <n v="0"/>
    <m/>
    <m/>
    <m/>
    <n v="100"/>
    <n v="100"/>
    <s v="1 PG"/>
  </r>
  <r>
    <n v="2049"/>
    <s v="VIETNAM"/>
    <x v="0"/>
    <x v="2"/>
    <x v="11"/>
    <x v="29"/>
    <x v="7"/>
    <x v="0"/>
    <x v="1"/>
    <x v="59"/>
    <x v="0"/>
    <n v="1000"/>
    <n v="400"/>
    <m/>
    <n v="292"/>
    <n v="80"/>
    <n v="2"/>
    <n v="57"/>
    <n v="53"/>
    <n v="1.3333333333333333"/>
    <n v="44.333333333333336"/>
    <n v="0.77401129943502833"/>
    <n v="0.4"/>
    <m/>
    <n v="0.28864970645792565"/>
    <n v="320"/>
    <n v="0.8"/>
    <n v="1.3333333333333333"/>
    <n v="0"/>
    <n v="0"/>
    <n v="0"/>
    <n v="0"/>
    <n v="0"/>
    <n v="43.833333333333336"/>
    <n v="0"/>
    <n v="0"/>
    <n v="1"/>
    <n v="0"/>
    <n v="0"/>
    <m/>
    <m/>
    <m/>
    <n v="100"/>
    <n v="100"/>
    <s v="1 PG"/>
  </r>
  <r>
    <n v="2050"/>
    <s v="VIETNAM"/>
    <x v="0"/>
    <x v="2"/>
    <x v="11"/>
    <x v="29"/>
    <x v="7"/>
    <x v="0"/>
    <x v="4"/>
    <x v="60"/>
    <x v="0"/>
    <n v="1000"/>
    <n v="400"/>
    <m/>
    <n v="240"/>
    <n v="80"/>
    <n v="0"/>
    <n v="60"/>
    <n v="53"/>
    <n v="0"/>
    <n v="31.25"/>
    <n v="0.52083333333333337"/>
    <n v="0.4"/>
    <m/>
    <n v="0.35714285714285715"/>
    <n v="260"/>
    <n v="0.8"/>
    <n v="0"/>
    <n v="0"/>
    <n v="0"/>
    <n v="0"/>
    <n v="0"/>
    <n v="0"/>
    <n v="30"/>
    <n v="3"/>
    <n v="0"/>
    <n v="1"/>
    <n v="0"/>
    <n v="0"/>
    <m/>
    <m/>
    <m/>
    <n v="100"/>
    <n v="100"/>
    <s v="1 PG"/>
  </r>
  <r>
    <n v="2051"/>
    <s v="VIETNAM"/>
    <x v="0"/>
    <x v="2"/>
    <x v="11"/>
    <x v="29"/>
    <x v="7"/>
    <x v="1"/>
    <x v="0"/>
    <x v="253"/>
    <x v="0"/>
    <n v="1000"/>
    <n v="400"/>
    <m/>
    <n v="276"/>
    <n v="48"/>
    <n v="16"/>
    <n v="17"/>
    <n v="17.5"/>
    <n v="15.666666666666666"/>
    <n v="12.333333333333334"/>
    <n v="0.84848484848484851"/>
    <n v="0.24"/>
    <m/>
    <n v="0.17080745341614909"/>
    <n v="263"/>
    <n v="0.65"/>
    <n v="12.666666666666666"/>
    <n v="8"/>
    <n v="0"/>
    <n v="2"/>
    <n v="0"/>
    <n v="0"/>
    <n v="9.3333333333333339"/>
    <n v="2"/>
    <n v="0"/>
    <n v="5"/>
    <n v="0"/>
    <n v="0"/>
    <m/>
    <m/>
    <m/>
    <n v="100"/>
    <n v="100"/>
    <s v="1 PG"/>
  </r>
  <r>
    <n v="2052"/>
    <s v="VIETNAM"/>
    <x v="0"/>
    <x v="2"/>
    <x v="11"/>
    <x v="29"/>
    <x v="7"/>
    <x v="1"/>
    <x v="0"/>
    <x v="254"/>
    <x v="0"/>
    <n v="1000"/>
    <n v="400"/>
    <m/>
    <n v="336"/>
    <n v="48"/>
    <n v="2"/>
    <n v="16"/>
    <n v="17.5"/>
    <n v="1"/>
    <n v="8.1666666666666661"/>
    <n v="0.50925925925925919"/>
    <n v="0.24"/>
    <m/>
    <n v="7.6530612244897961E-2"/>
    <n v="382"/>
    <n v="0.65"/>
    <n v="1"/>
    <n v="0"/>
    <n v="0"/>
    <n v="0"/>
    <n v="0"/>
    <n v="0"/>
    <n v="8.1666666666666661"/>
    <n v="0"/>
    <n v="0"/>
    <n v="0"/>
    <n v="0"/>
    <n v="0"/>
    <m/>
    <m/>
    <m/>
    <n v="100"/>
    <n v="100"/>
    <s v="1 PG"/>
  </r>
  <r>
    <n v="2053"/>
    <s v="VIETNAM"/>
    <x v="0"/>
    <x v="2"/>
    <x v="11"/>
    <x v="29"/>
    <x v="7"/>
    <x v="1"/>
    <x v="0"/>
    <x v="255"/>
    <x v="0"/>
    <n v="1000"/>
    <n v="400"/>
    <m/>
    <n v="244"/>
    <n v="48"/>
    <n v="10"/>
    <n v="29"/>
    <n v="17.5"/>
    <n v="11.083333333333334"/>
    <n v="27.916666666666668"/>
    <n v="1"/>
    <n v="0.24"/>
    <m/>
    <n v="0.22833723653395788"/>
    <n v="176"/>
    <n v="0.65"/>
    <n v="10.333333333333334"/>
    <n v="1"/>
    <n v="0"/>
    <n v="1"/>
    <n v="0"/>
    <n v="0"/>
    <n v="26.666666666666668"/>
    <n v="1"/>
    <n v="0"/>
    <n v="2"/>
    <n v="0"/>
    <n v="0"/>
    <m/>
    <m/>
    <m/>
    <n v="100"/>
    <n v="100"/>
    <s v="1 PG"/>
  </r>
  <r>
    <n v="2054"/>
    <s v="VIETNAM"/>
    <x v="0"/>
    <x v="2"/>
    <x v="11"/>
    <x v="29"/>
    <x v="7"/>
    <x v="1"/>
    <x v="0"/>
    <x v="256"/>
    <x v="0"/>
    <n v="1000"/>
    <n v="400"/>
    <m/>
    <n v="224"/>
    <n v="48"/>
    <n v="3"/>
    <n v="6"/>
    <n v="17.5"/>
    <n v="3"/>
    <n v="2.8333333333333335"/>
    <n v="0.64814814814814825"/>
    <n v="0.24"/>
    <m/>
    <n v="5.7397959183673478E-2"/>
    <n v="173"/>
    <n v="0.65"/>
    <n v="1.5"/>
    <n v="0"/>
    <n v="4"/>
    <n v="0"/>
    <n v="0"/>
    <n v="0"/>
    <n v="2.8333333333333335"/>
    <n v="0"/>
    <n v="0"/>
    <n v="0"/>
    <n v="0"/>
    <n v="0"/>
    <m/>
    <m/>
    <m/>
    <n v="80"/>
    <n v="80"/>
    <s v="1 PG"/>
  </r>
  <r>
    <n v="2055"/>
    <s v="VIETNAM"/>
    <x v="0"/>
    <x v="2"/>
    <x v="11"/>
    <x v="29"/>
    <x v="7"/>
    <x v="1"/>
    <x v="0"/>
    <x v="257"/>
    <x v="0"/>
    <n v="1000"/>
    <n v="400"/>
    <m/>
    <n v="228"/>
    <n v="48"/>
    <n v="5"/>
    <n v="5"/>
    <n v="17.5"/>
    <n v="4"/>
    <n v="2.6666666666666665"/>
    <n v="0.66666666666666663"/>
    <n v="0.24"/>
    <m/>
    <n v="6.2656641604010022E-2"/>
    <n v="167"/>
    <n v="0.65"/>
    <n v="4"/>
    <n v="0"/>
    <n v="0"/>
    <n v="0"/>
    <n v="0"/>
    <n v="0"/>
    <n v="2.6666666666666665"/>
    <n v="0"/>
    <n v="0"/>
    <n v="0"/>
    <n v="0"/>
    <n v="0"/>
    <m/>
    <m/>
    <m/>
    <n v="80"/>
    <n v="80"/>
    <s v="1 PG"/>
  </r>
  <r>
    <n v="2056"/>
    <s v="VIETNAM"/>
    <x v="0"/>
    <x v="2"/>
    <x v="11"/>
    <x v="29"/>
    <x v="7"/>
    <x v="1"/>
    <x v="1"/>
    <x v="259"/>
    <x v="0"/>
    <n v="1000"/>
    <n v="400"/>
    <m/>
    <n v="368"/>
    <n v="48"/>
    <n v="2"/>
    <n v="20"/>
    <n v="17.5"/>
    <n v="0.83333333333333337"/>
    <n v="14.333333333333334"/>
    <n v="0.68939393939393945"/>
    <n v="0.24"/>
    <m/>
    <n v="8.5403726708074543E-2"/>
    <n v="271"/>
    <n v="0.65"/>
    <n v="0.83333333333333337"/>
    <n v="0"/>
    <n v="0"/>
    <n v="0"/>
    <n v="0"/>
    <n v="0"/>
    <n v="14.333333333333334"/>
    <n v="0"/>
    <n v="0"/>
    <n v="0"/>
    <n v="0"/>
    <n v="0"/>
    <m/>
    <m/>
    <m/>
    <n v="50"/>
    <n v="50"/>
    <s v="1 PG"/>
  </r>
  <r>
    <n v="2057"/>
    <s v="VIETNAM"/>
    <x v="0"/>
    <x v="2"/>
    <x v="11"/>
    <x v="29"/>
    <x v="10"/>
    <x v="1"/>
    <x v="0"/>
    <x v="181"/>
    <x v="2"/>
    <n v="288"/>
    <n v="162"/>
    <m/>
    <n v="160"/>
    <n v="19"/>
    <n v="10"/>
    <n v="17"/>
    <n v="12.5"/>
    <n v="3.3333333333333335"/>
    <n v="6.833333333333333"/>
    <n v="0.37654320987654316"/>
    <n v="0.24"/>
    <m/>
    <n v="0.24107142857142858"/>
    <n v="300"/>
    <n v="0.7"/>
    <n v="3.3333333333333335"/>
    <n v="0"/>
    <n v="0"/>
    <n v="0"/>
    <n v="0"/>
    <n v="0"/>
    <n v="6.833333333333333"/>
    <n v="0"/>
    <n v="0"/>
    <n v="0"/>
    <n v="0"/>
    <n v="0"/>
    <m/>
    <m/>
    <m/>
    <n v="50"/>
    <n v="50"/>
    <s v="1 PG"/>
  </r>
  <r>
    <n v="2058"/>
    <s v="VIETNAM"/>
    <x v="0"/>
    <x v="2"/>
    <x v="11"/>
    <x v="29"/>
    <x v="10"/>
    <x v="1"/>
    <x v="0"/>
    <x v="260"/>
    <x v="2"/>
    <n v="288"/>
    <n v="162"/>
    <m/>
    <n v="224"/>
    <n v="19"/>
    <n v="9"/>
    <n v="15"/>
    <n v="12.5"/>
    <n v="3.6666666666666665"/>
    <n v="9"/>
    <n v="0.52777777777777779"/>
    <n v="0.24"/>
    <m/>
    <n v="0.15306122448979592"/>
    <n v="189"/>
    <n v="0.75"/>
    <n v="3.6666666666666665"/>
    <n v="0"/>
    <n v="0"/>
    <n v="0"/>
    <n v="0"/>
    <n v="0"/>
    <n v="9"/>
    <n v="0"/>
    <n v="0"/>
    <n v="0"/>
    <n v="0"/>
    <n v="0"/>
    <m/>
    <m/>
    <m/>
    <n v="50"/>
    <n v="50"/>
    <s v="1 PG"/>
  </r>
  <r>
    <n v="2059"/>
    <s v="VIETNAM"/>
    <x v="1"/>
    <x v="2"/>
    <x v="11"/>
    <x v="29"/>
    <x v="6"/>
    <x v="1"/>
    <x v="5"/>
    <x v="140"/>
    <x v="1"/>
    <n v="1250"/>
    <n v="500"/>
    <m/>
    <n v="404"/>
    <n v="100"/>
    <n v="6"/>
    <n v="63"/>
    <n v="66"/>
    <n v="2.6666666666666665"/>
    <n v="42.666666666666664"/>
    <n v="0.65700483091787432"/>
    <n v="0.4"/>
    <m/>
    <n v="0.24398868458274403"/>
    <n v="470"/>
    <n v="0.7"/>
    <n v="2.6666666666666665"/>
    <m/>
    <m/>
    <m/>
    <m/>
    <m/>
    <n v="42.666666666666664"/>
    <m/>
    <m/>
    <m/>
    <m/>
    <m/>
    <m/>
    <m/>
    <m/>
    <n v="100"/>
    <n v="100"/>
    <s v="1 PG"/>
  </r>
  <r>
    <n v="2060"/>
    <s v="VIETNAM"/>
    <x v="1"/>
    <x v="2"/>
    <x v="11"/>
    <x v="29"/>
    <x v="0"/>
    <x v="0"/>
    <x v="5"/>
    <x v="61"/>
    <x v="0"/>
    <n v="1200"/>
    <n v="480"/>
    <m/>
    <n v="416"/>
    <n v="153.60000000000002"/>
    <n v="33"/>
    <n v="46"/>
    <n v="101.60000000000001"/>
    <n v="18.5"/>
    <n v="29.166666666666668"/>
    <n v="0.60337552742616041"/>
    <n v="0.4"/>
    <m/>
    <n v="0.27129120879120883"/>
    <n v="510"/>
    <n v="0.7"/>
    <n v="7.5"/>
    <m/>
    <m/>
    <n v="22"/>
    <m/>
    <m/>
    <n v="17.166666666666668"/>
    <m/>
    <m/>
    <n v="24"/>
    <m/>
    <m/>
    <m/>
    <m/>
    <m/>
    <n v="100"/>
    <n v="100"/>
    <s v="2 PGs"/>
  </r>
  <r>
    <n v="2061"/>
    <s v="VIETNAM"/>
    <x v="1"/>
    <x v="2"/>
    <x v="11"/>
    <x v="29"/>
    <x v="0"/>
    <x v="0"/>
    <x v="7"/>
    <x v="62"/>
    <x v="0"/>
    <n v="1200"/>
    <n v="480"/>
    <m/>
    <n v="406"/>
    <n v="96"/>
    <m/>
    <n v="41"/>
    <n v="63.5"/>
    <n v="0"/>
    <n v="20.916666666666668"/>
    <n v="0.51016260162601634"/>
    <n v="0.4"/>
    <m/>
    <n v="0.14426460239268121"/>
    <n v="422"/>
    <n v="0.65"/>
    <m/>
    <m/>
    <m/>
    <m/>
    <m/>
    <m/>
    <n v="19.666666666666668"/>
    <n v="1"/>
    <m/>
    <n v="2"/>
    <m/>
    <m/>
    <m/>
    <m/>
    <m/>
    <n v="100"/>
    <n v="100"/>
    <s v="1 PG"/>
  </r>
  <r>
    <n v="2062"/>
    <s v="VIETNAM"/>
    <x v="1"/>
    <x v="2"/>
    <x v="11"/>
    <x v="29"/>
    <x v="0"/>
    <x v="1"/>
    <x v="8"/>
    <x v="114"/>
    <x v="0"/>
    <n v="1200"/>
    <n v="480"/>
    <m/>
    <n v="388"/>
    <n v="57.5"/>
    <m/>
    <n v="34"/>
    <n v="21"/>
    <n v="0"/>
    <n v="29.5"/>
    <n v="0.86764705882352944"/>
    <n v="0.24"/>
    <m/>
    <n v="0.12518409425625923"/>
    <n v="399"/>
    <n v="0.65"/>
    <m/>
    <m/>
    <m/>
    <m/>
    <m/>
    <m/>
    <n v="25"/>
    <n v="4"/>
    <m/>
    <n v="7"/>
    <m/>
    <m/>
    <m/>
    <m/>
    <m/>
    <n v="100"/>
    <n v="100"/>
    <s v="1 PG"/>
  </r>
  <r>
    <n v="2063"/>
    <s v="VIETNAM"/>
    <x v="1"/>
    <x v="2"/>
    <x v="11"/>
    <x v="29"/>
    <x v="0"/>
    <x v="1"/>
    <x v="18"/>
    <x v="115"/>
    <x v="0"/>
    <n v="1200"/>
    <n v="480"/>
    <m/>
    <n v="400"/>
    <n v="57.5"/>
    <n v="19"/>
    <n v="51"/>
    <n v="21"/>
    <n v="9"/>
    <n v="42.416666666666664"/>
    <n v="0.73452380952380947"/>
    <n v="0.24"/>
    <m/>
    <n v="0.25"/>
    <n v="455"/>
    <n v="0.65"/>
    <n v="8"/>
    <m/>
    <m/>
    <n v="2"/>
    <m/>
    <m/>
    <n v="37.166666666666664"/>
    <n v="7"/>
    <m/>
    <n v="7"/>
    <m/>
    <m/>
    <m/>
    <m/>
    <m/>
    <n v="100"/>
    <n v="100"/>
    <s v="1 PG"/>
  </r>
  <r>
    <n v="2064"/>
    <s v="VIETNAM"/>
    <x v="1"/>
    <x v="2"/>
    <x v="11"/>
    <x v="29"/>
    <x v="0"/>
    <x v="1"/>
    <x v="29"/>
    <x v="199"/>
    <x v="0"/>
    <n v="1200"/>
    <n v="480"/>
    <m/>
    <n v="393"/>
    <n v="57.5"/>
    <n v="15"/>
    <n v="35"/>
    <n v="21"/>
    <n v="7"/>
    <n v="21.083333333333332"/>
    <n v="0.56166666666666665"/>
    <n v="0.24"/>
    <m/>
    <n v="0.18175209014903673"/>
    <n v="388"/>
    <n v="0.65"/>
    <n v="7"/>
    <m/>
    <m/>
    <m/>
    <m/>
    <m/>
    <n v="20.833333333333332"/>
    <n v="1"/>
    <m/>
    <m/>
    <m/>
    <m/>
    <m/>
    <m/>
    <m/>
    <n v="100"/>
    <n v="100"/>
    <s v="1 PG"/>
  </r>
  <r>
    <n v="2065"/>
    <s v="VIETNAM"/>
    <x v="1"/>
    <x v="2"/>
    <x v="11"/>
    <x v="29"/>
    <x v="0"/>
    <x v="1"/>
    <x v="25"/>
    <x v="261"/>
    <x v="0"/>
    <n v="1200"/>
    <n v="480"/>
    <m/>
    <n v="388"/>
    <n v="57.5"/>
    <n v="2"/>
    <n v="44"/>
    <n v="21"/>
    <n v="0.5"/>
    <n v="30.583333333333332"/>
    <n v="0.67572463768115942"/>
    <n v="0.24"/>
    <m/>
    <n v="0.16936671575846834"/>
    <n v="444"/>
    <n v="0.65"/>
    <m/>
    <n v="2"/>
    <m/>
    <m/>
    <m/>
    <m/>
    <n v="28.833333333333332"/>
    <n v="5"/>
    <m/>
    <n v="1"/>
    <m/>
    <m/>
    <m/>
    <m/>
    <m/>
    <n v="100"/>
    <n v="100"/>
    <s v="1 PG"/>
  </r>
  <r>
    <n v="2066"/>
    <s v="VIETNAM"/>
    <x v="1"/>
    <x v="2"/>
    <x v="11"/>
    <x v="29"/>
    <x v="0"/>
    <x v="1"/>
    <x v="19"/>
    <x v="116"/>
    <x v="0"/>
    <n v="1200"/>
    <n v="480"/>
    <m/>
    <n v="366"/>
    <n v="57.5"/>
    <n v="9"/>
    <n v="15"/>
    <n v="21"/>
    <n v="2.875"/>
    <n v="5.375"/>
    <n v="0.34375"/>
    <n v="0.24"/>
    <m/>
    <n v="9.3676814988290405E-2"/>
    <n v="388"/>
    <n v="0.65"/>
    <m/>
    <n v="6"/>
    <n v="1"/>
    <n v="2"/>
    <m/>
    <m/>
    <m/>
    <n v="7"/>
    <n v="3"/>
    <n v="5"/>
    <m/>
    <m/>
    <m/>
    <m/>
    <m/>
    <n v="100"/>
    <n v="100"/>
    <s v="1 PG"/>
  </r>
  <r>
    <n v="2067"/>
    <s v="VIETNAM"/>
    <x v="1"/>
    <x v="2"/>
    <x v="11"/>
    <x v="29"/>
    <x v="2"/>
    <x v="0"/>
    <x v="5"/>
    <x v="23"/>
    <x v="1"/>
    <n v="1200"/>
    <n v="480"/>
    <m/>
    <n v="399"/>
    <n v="160"/>
    <n v="33"/>
    <n v="45"/>
    <n v="105.60000000000001"/>
    <n v="18.5"/>
    <n v="28.666666666666668"/>
    <n v="0.60470085470085477"/>
    <n v="0.4"/>
    <m/>
    <n v="0.27926960257787331"/>
    <n v="453"/>
    <n v="0.65"/>
    <n v="7.5"/>
    <m/>
    <m/>
    <n v="22"/>
    <m/>
    <m/>
    <n v="17.166666666666668"/>
    <m/>
    <m/>
    <n v="23"/>
    <m/>
    <m/>
    <m/>
    <m/>
    <m/>
    <n v="100"/>
    <n v="100"/>
    <s v="2 PGs"/>
  </r>
  <r>
    <n v="2068"/>
    <s v="VIETNAM"/>
    <x v="1"/>
    <x v="2"/>
    <x v="11"/>
    <x v="29"/>
    <x v="2"/>
    <x v="1"/>
    <x v="8"/>
    <x v="118"/>
    <x v="1"/>
    <n v="1200"/>
    <n v="480"/>
    <m/>
    <n v="388"/>
    <n v="57.5"/>
    <m/>
    <n v="33"/>
    <n v="21"/>
    <n v="0"/>
    <n v="24.833333333333332"/>
    <n v="0.75252525252525249"/>
    <n v="0.24"/>
    <m/>
    <n v="0.12150220913107512"/>
    <n v="412"/>
    <n v="0.65"/>
    <m/>
    <m/>
    <m/>
    <m/>
    <m/>
    <m/>
    <n v="20.833333333333332"/>
    <n v="2"/>
    <m/>
    <n v="7"/>
    <m/>
    <m/>
    <m/>
    <m/>
    <m/>
    <n v="100"/>
    <n v="100"/>
    <s v="1 PG"/>
  </r>
  <r>
    <n v="2069"/>
    <s v="VIETNAM"/>
    <x v="1"/>
    <x v="2"/>
    <x v="11"/>
    <x v="29"/>
    <x v="2"/>
    <x v="1"/>
    <x v="20"/>
    <x v="119"/>
    <x v="1"/>
    <n v="1200"/>
    <n v="480"/>
    <m/>
    <n v="388"/>
    <n v="57.5"/>
    <m/>
    <n v="35"/>
    <n v="21"/>
    <n v="0"/>
    <n v="18.5"/>
    <n v="0.52857142857142858"/>
    <n v="0.24"/>
    <m/>
    <n v="0.12886597938144331"/>
    <n v="411"/>
    <n v="0.65"/>
    <m/>
    <m/>
    <m/>
    <m/>
    <m/>
    <m/>
    <n v="18.5"/>
    <m/>
    <m/>
    <m/>
    <m/>
    <m/>
    <m/>
    <m/>
    <m/>
    <n v="100"/>
    <n v="100"/>
    <s v="1 PG"/>
  </r>
  <r>
    <n v="2070"/>
    <s v="VIETNAM"/>
    <x v="1"/>
    <x v="2"/>
    <x v="11"/>
    <x v="29"/>
    <x v="4"/>
    <x v="1"/>
    <x v="29"/>
    <x v="282"/>
    <x v="0"/>
    <n v="1000"/>
    <n v="320"/>
    <m/>
    <n v="320"/>
    <n v="48"/>
    <n v="7"/>
    <n v="37"/>
    <n v="17.5"/>
    <n v="2.5"/>
    <n v="18.666666666666668"/>
    <n v="0.48106060606060608"/>
    <n v="0.24"/>
    <m/>
    <n v="0.19642857142857142"/>
    <n v="366"/>
    <n v="0.65"/>
    <n v="1"/>
    <n v="4"/>
    <m/>
    <n v="1"/>
    <m/>
    <m/>
    <n v="16.166666666666668"/>
    <n v="8"/>
    <m/>
    <n v="1"/>
    <m/>
    <m/>
    <m/>
    <m/>
    <m/>
    <n v="100"/>
    <n v="100"/>
    <s v="1 PG"/>
  </r>
  <r>
    <n v="2071"/>
    <s v="VIETNAM"/>
    <x v="1"/>
    <x v="2"/>
    <x v="11"/>
    <x v="29"/>
    <x v="4"/>
    <x v="1"/>
    <x v="31"/>
    <x v="262"/>
    <x v="0"/>
    <n v="1000"/>
    <n v="320"/>
    <m/>
    <n v="311"/>
    <n v="48"/>
    <n v="19"/>
    <n v="32"/>
    <n v="17.5"/>
    <n v="10.416666666666666"/>
    <n v="17.875"/>
    <n v="0.55473856209150318"/>
    <n v="0.24"/>
    <m/>
    <n v="0.23426734037666513"/>
    <n v="412"/>
    <n v="0.7"/>
    <n v="9.6666666666666661"/>
    <n v="1"/>
    <m/>
    <n v="1"/>
    <m/>
    <m/>
    <n v="15"/>
    <m/>
    <n v="5"/>
    <n v="2"/>
    <m/>
    <m/>
    <m/>
    <m/>
    <m/>
    <n v="100"/>
    <n v="100"/>
    <s v="1 PG"/>
  </r>
  <r>
    <n v="2072"/>
    <s v="VIETNAM"/>
    <x v="2"/>
    <x v="2"/>
    <x v="11"/>
    <x v="29"/>
    <x v="3"/>
    <x v="0"/>
    <x v="6"/>
    <x v="24"/>
    <x v="1"/>
    <n v="2700"/>
    <n v="810"/>
    <m/>
    <n v="880"/>
    <n v="259.2"/>
    <n v="47"/>
    <n v="208"/>
    <n v="170.4"/>
    <n v="37.785714285714285"/>
    <n v="201.98214285714286"/>
    <n v="0.94026610644257702"/>
    <n v="0.4"/>
    <m/>
    <n v="0.33766233766233766"/>
    <n v="880"/>
    <n v="0.7"/>
    <n v="34.285714285714285"/>
    <m/>
    <m/>
    <n v="7"/>
    <m/>
    <m/>
    <n v="193.85714285714286"/>
    <n v="3"/>
    <n v="5"/>
    <n v="11"/>
    <m/>
    <m/>
    <m/>
    <m/>
    <m/>
    <n v="250"/>
    <n v="250"/>
    <s v="2 PGs"/>
  </r>
  <r>
    <n v="2073"/>
    <s v="VIETNAM"/>
    <x v="2"/>
    <x v="2"/>
    <x v="11"/>
    <x v="29"/>
    <x v="0"/>
    <x v="0"/>
    <x v="6"/>
    <x v="25"/>
    <x v="0"/>
    <n v="1200"/>
    <n v="480"/>
    <m/>
    <n v="780"/>
    <n v="153.60000000000002"/>
    <n v="40"/>
    <n v="162"/>
    <n v="100.80000000000001"/>
    <n v="30.071428571428573"/>
    <n v="150.17857142857142"/>
    <n v="0.89232673267326734"/>
    <n v="0.4"/>
    <m/>
    <n v="0.2967032967032967"/>
    <n v="592"/>
    <n v="0.7"/>
    <n v="23.571428571428573"/>
    <n v="6"/>
    <m/>
    <n v="10"/>
    <m/>
    <m/>
    <n v="145.42857142857142"/>
    <n v="5"/>
    <m/>
    <n v="7"/>
    <m/>
    <m/>
    <m/>
    <m/>
    <m/>
    <n v="250"/>
    <n v="250"/>
    <s v="2 PGs"/>
  </r>
  <r>
    <n v="2074"/>
    <s v="VIETNAM"/>
    <x v="2"/>
    <x v="2"/>
    <x v="11"/>
    <x v="29"/>
    <x v="0"/>
    <x v="0"/>
    <x v="6"/>
    <x v="26"/>
    <x v="0"/>
    <n v="1200"/>
    <n v="480"/>
    <m/>
    <n v="452"/>
    <n v="153.60000000000002"/>
    <n v="6"/>
    <n v="61"/>
    <n v="100.80000000000001"/>
    <n v="4.8571428571428568"/>
    <n v="64.428571428571431"/>
    <n v="1.0341151385927507"/>
    <n v="0.4"/>
    <m/>
    <n v="0.19279393173198484"/>
    <n v="475"/>
    <n v="0.65"/>
    <n v="4.8571428571428568"/>
    <m/>
    <m/>
    <m/>
    <m/>
    <m/>
    <n v="64.428571428571431"/>
    <m/>
    <m/>
    <m/>
    <m/>
    <m/>
    <m/>
    <m/>
    <m/>
    <n v="150"/>
    <n v="150"/>
    <s v="2 PGs"/>
  </r>
  <r>
    <n v="2075"/>
    <s v="VIETNAM"/>
    <x v="2"/>
    <x v="2"/>
    <x v="11"/>
    <x v="29"/>
    <x v="0"/>
    <x v="0"/>
    <x v="6"/>
    <x v="67"/>
    <x v="0"/>
    <n v="1200"/>
    <n v="480"/>
    <m/>
    <n v="400"/>
    <n v="153.60000000000002"/>
    <n v="22"/>
    <n v="88"/>
    <n v="100.80000000000001"/>
    <n v="17.339285714285715"/>
    <n v="70.714285714285708"/>
    <n v="0.80048701298701286"/>
    <n v="0.4"/>
    <m/>
    <n v="0.31428571428571428"/>
    <n v="482"/>
    <n v="0.65"/>
    <n v="15.714285714285714"/>
    <n v="3"/>
    <n v="1"/>
    <n v="1"/>
    <m/>
    <m/>
    <n v="68.714285714285708"/>
    <n v="6"/>
    <m/>
    <n v="1"/>
    <m/>
    <m/>
    <m/>
    <m/>
    <m/>
    <n v="150"/>
    <n v="150"/>
    <s v="2 PGs"/>
  </r>
  <r>
    <n v="2076"/>
    <s v="VIETNAM"/>
    <x v="2"/>
    <x v="2"/>
    <x v="11"/>
    <x v="29"/>
    <x v="0"/>
    <x v="0"/>
    <x v="6"/>
    <x v="27"/>
    <x v="0"/>
    <n v="1200"/>
    <n v="480"/>
    <m/>
    <n v="452"/>
    <n v="96"/>
    <n v="23"/>
    <n v="77"/>
    <n v="63"/>
    <n v="16.678571428571431"/>
    <n v="61.428571428571431"/>
    <n v="0.78107142857142864"/>
    <n v="0.4"/>
    <m/>
    <n v="0.2433628318584071"/>
    <n v="489"/>
    <n v="0.65"/>
    <n v="14.428571428571429"/>
    <n v="9"/>
    <m/>
    <m/>
    <m/>
    <m/>
    <n v="58.428571428571431"/>
    <n v="9"/>
    <n v="2"/>
    <m/>
    <m/>
    <m/>
    <m/>
    <m/>
    <m/>
    <n v="150"/>
    <n v="150"/>
    <s v="1 PG"/>
  </r>
  <r>
    <n v="2077"/>
    <s v="VIETNAM"/>
    <x v="2"/>
    <x v="2"/>
    <x v="11"/>
    <x v="29"/>
    <x v="0"/>
    <x v="0"/>
    <x v="6"/>
    <x v="28"/>
    <x v="0"/>
    <n v="1200"/>
    <n v="480"/>
    <m/>
    <n v="400"/>
    <n v="153.60000000000002"/>
    <n v="38"/>
    <n v="81"/>
    <n v="100.80000000000001"/>
    <n v="24.464285714285715"/>
    <n v="57.071428571428569"/>
    <n v="0.6851740696278511"/>
    <n v="0.4"/>
    <m/>
    <n v="0.28928571428571431"/>
    <n v="486"/>
    <n v="0.65"/>
    <n v="21.714285714285715"/>
    <n v="5"/>
    <m/>
    <n v="3"/>
    <m/>
    <m/>
    <n v="53.571428571428569"/>
    <n v="8"/>
    <m/>
    <n v="3"/>
    <m/>
    <m/>
    <m/>
    <m/>
    <m/>
    <n v="150"/>
    <n v="150"/>
    <s v="2 PGs"/>
  </r>
  <r>
    <n v="2078"/>
    <s v="VIETNAM"/>
    <x v="2"/>
    <x v="2"/>
    <x v="11"/>
    <x v="29"/>
    <x v="0"/>
    <x v="0"/>
    <x v="6"/>
    <x v="68"/>
    <x v="0"/>
    <n v="1200"/>
    <n v="480"/>
    <m/>
    <n v="424"/>
    <n v="96"/>
    <n v="1"/>
    <n v="39"/>
    <n v="63"/>
    <n v="0.7142857142857143"/>
    <n v="22.696428571428573"/>
    <n v="0.58526785714285723"/>
    <n v="0.4"/>
    <m/>
    <n v="0.13140161725067387"/>
    <n v="480"/>
    <n v="0.6"/>
    <n v="0.7142857142857143"/>
    <m/>
    <m/>
    <m/>
    <m/>
    <m/>
    <n v="21.571428571428573"/>
    <m/>
    <n v="3"/>
    <m/>
    <m/>
    <m/>
    <m/>
    <m/>
    <m/>
    <n v="150"/>
    <n v="150"/>
    <s v="1 PG"/>
  </r>
  <r>
    <n v="2079"/>
    <s v="VIETNAM"/>
    <x v="2"/>
    <x v="2"/>
    <x v="11"/>
    <x v="29"/>
    <x v="0"/>
    <x v="0"/>
    <x v="6"/>
    <x v="69"/>
    <x v="0"/>
    <n v="1200"/>
    <n v="480"/>
    <m/>
    <n v="372"/>
    <n v="96"/>
    <n v="6"/>
    <n v="44"/>
    <n v="63"/>
    <n v="3.1428571428571428"/>
    <n v="28.714285714285715"/>
    <n v="0.63714285714285712"/>
    <n v="0.4"/>
    <m/>
    <n v="0.16897081413210446"/>
    <n v="490"/>
    <n v="0.6"/>
    <n v="3.1428571428571428"/>
    <m/>
    <m/>
    <m/>
    <m/>
    <m/>
    <n v="28.714285714285715"/>
    <m/>
    <m/>
    <m/>
    <m/>
    <m/>
    <m/>
    <m/>
    <m/>
    <n v="150"/>
    <n v="150"/>
    <s v="1 PG"/>
  </r>
  <r>
    <n v="2080"/>
    <s v="VIETNAM"/>
    <x v="2"/>
    <x v="2"/>
    <x v="11"/>
    <x v="29"/>
    <x v="4"/>
    <x v="1"/>
    <x v="6"/>
    <x v="184"/>
    <x v="0"/>
    <n v="1000"/>
    <n v="400"/>
    <m/>
    <n v="376"/>
    <n v="80"/>
    <n v="13"/>
    <n v="42"/>
    <n v="52.5"/>
    <n v="6.2142857142857144"/>
    <n v="29.142857142857142"/>
    <n v="0.64285714285714279"/>
    <n v="0.24"/>
    <m/>
    <n v="0.15957446808510639"/>
    <n v="402"/>
    <n v="0.6"/>
    <n v="4.7142857142857144"/>
    <m/>
    <m/>
    <n v="3"/>
    <m/>
    <m/>
    <n v="28.142857142857142"/>
    <m/>
    <m/>
    <n v="2"/>
    <m/>
    <m/>
    <m/>
    <m/>
    <m/>
    <n v="150"/>
    <n v="150"/>
    <s v="1 PG"/>
  </r>
  <r>
    <n v="2081"/>
    <s v="VIETNAM"/>
    <x v="2"/>
    <x v="2"/>
    <x v="11"/>
    <x v="29"/>
    <x v="4"/>
    <x v="0"/>
    <x v="6"/>
    <x v="78"/>
    <x v="0"/>
    <n v="1000"/>
    <n v="400"/>
    <m/>
    <n v="360"/>
    <n v="48"/>
    <m/>
    <n v="31"/>
    <n v="52.5"/>
    <n v="0"/>
    <n v="25.857142857142858"/>
    <n v="0.83410138248847931"/>
    <n v="0.24"/>
    <m/>
    <n v="0.12301587301587302"/>
    <n v="352"/>
    <n v="0.6"/>
    <m/>
    <m/>
    <m/>
    <m/>
    <m/>
    <m/>
    <n v="23.857142857142858"/>
    <m/>
    <m/>
    <n v="4"/>
    <m/>
    <m/>
    <m/>
    <m/>
    <m/>
    <n v="150"/>
    <n v="150"/>
    <s v="1 PG"/>
  </r>
  <r>
    <n v="2082"/>
    <s v="VIETNAM"/>
    <x v="2"/>
    <x v="2"/>
    <x v="11"/>
    <x v="29"/>
    <x v="4"/>
    <x v="1"/>
    <x v="6"/>
    <x v="263"/>
    <x v="0"/>
    <n v="1000"/>
    <n v="400"/>
    <m/>
    <n v="328"/>
    <n v="48"/>
    <n v="4"/>
    <n v="43"/>
    <n v="17.5"/>
    <n v="1.7142857142857142"/>
    <n v="24.75"/>
    <n v="0.56306990881458974"/>
    <n v="0.24"/>
    <m/>
    <n v="0.18728222996515681"/>
    <n v="334"/>
    <n v="0.6"/>
    <n v="1.7142857142857142"/>
    <m/>
    <m/>
    <m/>
    <m/>
    <m/>
    <n v="23"/>
    <n v="1"/>
    <m/>
    <n v="3"/>
    <m/>
    <m/>
    <m/>
    <m/>
    <m/>
    <n v="150"/>
    <n v="150"/>
    <s v="1 PG"/>
  </r>
  <r>
    <n v="2083"/>
    <s v="VIETNAM"/>
    <x v="2"/>
    <x v="2"/>
    <x v="11"/>
    <x v="29"/>
    <x v="4"/>
    <x v="1"/>
    <x v="6"/>
    <x v="264"/>
    <x v="0"/>
    <n v="1000"/>
    <n v="400"/>
    <m/>
    <n v="228"/>
    <n v="48"/>
    <n v="1"/>
    <n v="20"/>
    <n v="17.5"/>
    <n v="0.42857142857142855"/>
    <n v="16.5"/>
    <n v="0.80612244897959173"/>
    <n v="0.24"/>
    <m/>
    <n v="0.12531328320802004"/>
    <n v="230"/>
    <n v="0.6"/>
    <n v="0.42857142857142855"/>
    <m/>
    <m/>
    <m/>
    <m/>
    <m/>
    <n v="16"/>
    <m/>
    <m/>
    <n v="1"/>
    <m/>
    <m/>
    <m/>
    <m/>
    <m/>
    <n v="150"/>
    <n v="150"/>
    <s v="1 PG"/>
  </r>
  <r>
    <n v="2084"/>
    <s v="VIETNAM"/>
    <x v="2"/>
    <x v="2"/>
    <x v="11"/>
    <x v="29"/>
    <x v="2"/>
    <x v="0"/>
    <x v="6"/>
    <x v="29"/>
    <x v="1"/>
    <n v="1200"/>
    <n v="480"/>
    <m/>
    <n v="456"/>
    <n v="153.60000000000002"/>
    <n v="20"/>
    <n v="37"/>
    <n v="100.80000000000001"/>
    <n v="12.285714285714285"/>
    <n v="23.5"/>
    <n v="0.62781954887218039"/>
    <n v="0.4"/>
    <m/>
    <n v="0.11591478696741855"/>
    <n v="476"/>
    <n v="0.65"/>
    <n v="7.2857142857142856"/>
    <m/>
    <m/>
    <n v="10"/>
    <m/>
    <m/>
    <n v="19"/>
    <n v="2"/>
    <m/>
    <n v="8"/>
    <m/>
    <m/>
    <m/>
    <m/>
    <m/>
    <n v="150"/>
    <n v="150"/>
    <s v="2 PGs"/>
  </r>
  <r>
    <n v="2085"/>
    <s v="VIETNAM"/>
    <x v="2"/>
    <x v="2"/>
    <x v="11"/>
    <x v="29"/>
    <x v="2"/>
    <x v="0"/>
    <x v="6"/>
    <x v="30"/>
    <x v="1"/>
    <n v="1200"/>
    <n v="480"/>
    <m/>
    <n v="440"/>
    <n v="153.60000000000002"/>
    <n v="13"/>
    <n v="64"/>
    <n v="100.80000000000001"/>
    <n v="8.1785714285714288"/>
    <n v="48.321428571428569"/>
    <n v="0.73376623376623373"/>
    <n v="0.4"/>
    <m/>
    <n v="0.20779220779220781"/>
    <n v="450"/>
    <n v="0.65"/>
    <n v="5.4285714285714288"/>
    <n v="1"/>
    <m/>
    <n v="5"/>
    <m/>
    <m/>
    <n v="37.571428571428569"/>
    <n v="3"/>
    <m/>
    <n v="20"/>
    <m/>
    <m/>
    <m/>
    <m/>
    <m/>
    <n v="150"/>
    <n v="150"/>
    <s v="2 PGs"/>
  </r>
  <r>
    <n v="2086"/>
    <s v="VIETNAM"/>
    <x v="2"/>
    <x v="2"/>
    <x v="11"/>
    <x v="29"/>
    <x v="2"/>
    <x v="0"/>
    <x v="6"/>
    <x v="31"/>
    <x v="1"/>
    <n v="1200"/>
    <n v="480"/>
    <m/>
    <n v="452"/>
    <n v="153.60000000000002"/>
    <n v="7"/>
    <n v="36"/>
    <n v="100.80000000000001"/>
    <n v="4.2857142857142856"/>
    <n v="29.607142857142858"/>
    <n v="0.78820598006644527"/>
    <n v="0.4"/>
    <m/>
    <n v="0.11378002528445007"/>
    <n v="464"/>
    <n v="0.65"/>
    <n v="3.2857142857142856"/>
    <n v="2"/>
    <m/>
    <n v="1"/>
    <m/>
    <m/>
    <n v="27.857142857142858"/>
    <n v="3"/>
    <m/>
    <n v="2"/>
    <m/>
    <m/>
    <m/>
    <m/>
    <m/>
    <n v="150"/>
    <n v="150"/>
    <s v="2 PGs"/>
  </r>
  <r>
    <n v="2087"/>
    <s v="VIETNAM"/>
    <x v="2"/>
    <x v="2"/>
    <x v="11"/>
    <x v="29"/>
    <x v="6"/>
    <x v="1"/>
    <x v="6"/>
    <x v="144"/>
    <x v="1"/>
    <n v="1250"/>
    <n v="500"/>
    <m/>
    <n v="356"/>
    <n v="100"/>
    <n v="7"/>
    <n v="26"/>
    <n v="100"/>
    <n v="5.8571428571428568"/>
    <n v="18"/>
    <n v="0.722943722943723"/>
    <n v="0.4"/>
    <m/>
    <n v="0.1043338683788122"/>
    <n v="401"/>
    <n v="0.7"/>
    <n v="5.8571428571428568"/>
    <m/>
    <m/>
    <m/>
    <m/>
    <m/>
    <n v="18"/>
    <m/>
    <m/>
    <m/>
    <m/>
    <m/>
    <m/>
    <m/>
    <m/>
    <n v="150"/>
    <n v="150"/>
    <s v="1 PG"/>
  </r>
  <r>
    <n v="2088"/>
    <s v="VIETNAM"/>
    <x v="2"/>
    <x v="2"/>
    <x v="11"/>
    <x v="29"/>
    <x v="7"/>
    <x v="0"/>
    <x v="6"/>
    <x v="125"/>
    <x v="0"/>
    <n v="1000"/>
    <n v="400"/>
    <m/>
    <n v="412"/>
    <n v="80"/>
    <n v="8"/>
    <n v="29"/>
    <n v="52.5"/>
    <n v="9.5714285714285712"/>
    <n v="34.357142857142854"/>
    <n v="1.1872586872586872"/>
    <n v="0.4"/>
    <m/>
    <n v="0.10055478502080445"/>
    <n v="437"/>
    <n v="0.6"/>
    <n v="9.5714285714285712"/>
    <m/>
    <m/>
    <m/>
    <m/>
    <m/>
    <n v="33.857142857142854"/>
    <m/>
    <m/>
    <n v="1"/>
    <m/>
    <m/>
    <m/>
    <m/>
    <m/>
    <n v="150"/>
    <n v="150"/>
    <s v="1 PG"/>
  </r>
  <r>
    <n v="2089"/>
    <s v="VIETNAM"/>
    <x v="2"/>
    <x v="2"/>
    <x v="11"/>
    <x v="29"/>
    <x v="7"/>
    <x v="0"/>
    <x v="6"/>
    <x v="84"/>
    <x v="0"/>
    <n v="1000"/>
    <n v="400"/>
    <m/>
    <n v="492"/>
    <n v="80"/>
    <n v="9"/>
    <n v="56"/>
    <n v="52.5"/>
    <n v="4.1785714285714288"/>
    <n v="39.549999999999997"/>
    <n v="0.67274725274725278"/>
    <n v="0.4"/>
    <m/>
    <n v="0.16260162601626019"/>
    <n v="523"/>
    <n v="0.6"/>
    <n v="3.4285714285714284"/>
    <n v="1"/>
    <m/>
    <n v="1"/>
    <m/>
    <m/>
    <n v="38.299999999999997"/>
    <n v="1"/>
    <m/>
    <n v="2"/>
    <m/>
    <m/>
    <m/>
    <m/>
    <m/>
    <n v="150"/>
    <n v="150"/>
    <s v="1 PG"/>
  </r>
  <r>
    <n v="2090"/>
    <s v="VIETNAM"/>
    <x v="2"/>
    <x v="2"/>
    <x v="11"/>
    <x v="29"/>
    <x v="7"/>
    <x v="0"/>
    <x v="6"/>
    <x v="126"/>
    <x v="0"/>
    <n v="1000"/>
    <n v="400"/>
    <m/>
    <n v="376"/>
    <n v="80"/>
    <n v="10"/>
    <n v="60"/>
    <n v="52.5"/>
    <n v="9.7142857142857135"/>
    <n v="43.3"/>
    <n v="0.75734693877551018"/>
    <n v="0.4"/>
    <m/>
    <n v="0.22796352583586627"/>
    <n v="352"/>
    <n v="0.6"/>
    <n v="9.7142857142857135"/>
    <m/>
    <m/>
    <m/>
    <m/>
    <m/>
    <n v="41.8"/>
    <m/>
    <m/>
    <n v="3"/>
    <m/>
    <m/>
    <m/>
    <m/>
    <m/>
    <n v="150"/>
    <n v="150"/>
    <s v="1 PG"/>
  </r>
  <r>
    <n v="2091"/>
    <s v="VIETNAM"/>
    <x v="2"/>
    <x v="2"/>
    <x v="11"/>
    <x v="29"/>
    <x v="7"/>
    <x v="0"/>
    <x v="6"/>
    <x v="85"/>
    <x v="0"/>
    <n v="1000"/>
    <n v="400"/>
    <m/>
    <n v="388"/>
    <n v="128"/>
    <n v="8"/>
    <n v="75"/>
    <n v="84"/>
    <n v="8.7142857142857135"/>
    <n v="69.099999999999994"/>
    <n v="0.93752151462994826"/>
    <n v="0.4"/>
    <m/>
    <n v="0.27614138438880709"/>
    <n v="398"/>
    <n v="0.65"/>
    <n v="8.7142857142857135"/>
    <m/>
    <m/>
    <m/>
    <m/>
    <m/>
    <n v="68.599999999999994"/>
    <n v="2"/>
    <m/>
    <m/>
    <m/>
    <m/>
    <m/>
    <m/>
    <m/>
    <n v="150"/>
    <n v="150"/>
    <s v="2 PGs"/>
  </r>
  <r>
    <n v="2092"/>
    <s v="VIETNAM"/>
    <x v="2"/>
    <x v="2"/>
    <x v="11"/>
    <x v="29"/>
    <x v="7"/>
    <x v="0"/>
    <x v="6"/>
    <x v="86"/>
    <x v="0"/>
    <n v="1000"/>
    <n v="400"/>
    <m/>
    <n v="321"/>
    <n v="128"/>
    <n v="27"/>
    <n v="64"/>
    <n v="84"/>
    <n v="20.5"/>
    <n v="43"/>
    <n v="0.69780219780219777"/>
    <n v="0.4"/>
    <m/>
    <n v="0.28482421005785491"/>
    <n v="308"/>
    <n v="0.65"/>
    <n v="19"/>
    <m/>
    <m/>
    <n v="3"/>
    <m/>
    <m/>
    <n v="41"/>
    <m/>
    <m/>
    <n v="4"/>
    <m/>
    <m/>
    <m/>
    <m/>
    <m/>
    <n v="150"/>
    <n v="150"/>
    <s v="2 PGs"/>
  </r>
  <r>
    <n v="2093"/>
    <s v="VIETNAM"/>
    <x v="2"/>
    <x v="2"/>
    <x v="11"/>
    <x v="29"/>
    <x v="7"/>
    <x v="0"/>
    <x v="6"/>
    <x v="87"/>
    <x v="0"/>
    <n v="1000"/>
    <n v="400"/>
    <m/>
    <n v="576"/>
    <n v="128"/>
    <n v="12"/>
    <n v="60"/>
    <n v="84"/>
    <n v="8.5714285714285712"/>
    <n v="46.611111111111114"/>
    <n v="0.76642416225749566"/>
    <n v="0.4"/>
    <m/>
    <n v="0.14880952380952381"/>
    <n v="553"/>
    <n v="0.65"/>
    <n v="8.5714285714285712"/>
    <m/>
    <m/>
    <m/>
    <m/>
    <m/>
    <n v="46.111111111111114"/>
    <m/>
    <m/>
    <n v="1"/>
    <m/>
    <m/>
    <m/>
    <m/>
    <m/>
    <n v="250"/>
    <n v="250"/>
    <s v="2 PGs"/>
  </r>
  <r>
    <n v="2094"/>
    <s v="VIETNAM"/>
    <x v="2"/>
    <x v="2"/>
    <x v="11"/>
    <x v="29"/>
    <x v="7"/>
    <x v="0"/>
    <x v="6"/>
    <x v="88"/>
    <x v="0"/>
    <n v="1000"/>
    <n v="400"/>
    <m/>
    <n v="752"/>
    <n v="128"/>
    <n v="11"/>
    <n v="129"/>
    <n v="84"/>
    <n v="8.2857142857142865"/>
    <n v="131.28571428571428"/>
    <n v="0.99693877551020393"/>
    <n v="0.4"/>
    <m/>
    <n v="0.24506079027355623"/>
    <n v="764"/>
    <n v="0.7"/>
    <n v="8.2857142857142865"/>
    <m/>
    <m/>
    <m/>
    <m/>
    <m/>
    <n v="131.28571428571428"/>
    <m/>
    <m/>
    <m/>
    <m/>
    <m/>
    <m/>
    <m/>
    <m/>
    <n v="250"/>
    <n v="250"/>
    <s v="2 PGs"/>
  </r>
  <r>
    <n v="2095"/>
    <s v="VIETNAM"/>
    <x v="2"/>
    <x v="2"/>
    <x v="11"/>
    <x v="29"/>
    <x v="7"/>
    <x v="0"/>
    <x v="6"/>
    <x v="89"/>
    <x v="0"/>
    <n v="1000"/>
    <n v="400"/>
    <m/>
    <n v="832"/>
    <n v="128"/>
    <n v="36"/>
    <n v="177"/>
    <n v="84"/>
    <n v="32.571428571428569"/>
    <n v="192.01785714285714"/>
    <n v="1.0544097920858484"/>
    <n v="0.4"/>
    <m/>
    <n v="0.3039148351648352"/>
    <n v="1253"/>
    <n v="0.7"/>
    <n v="25.571428571428573"/>
    <n v="10"/>
    <m/>
    <n v="9"/>
    <m/>
    <m/>
    <n v="176.14285714285714"/>
    <n v="17"/>
    <n v="11"/>
    <n v="15"/>
    <m/>
    <m/>
    <m/>
    <m/>
    <m/>
    <n v="250"/>
    <n v="250"/>
    <s v="2 PGs"/>
  </r>
  <r>
    <n v="2096"/>
    <s v="VIETNAM"/>
    <x v="2"/>
    <x v="2"/>
    <x v="11"/>
    <x v="29"/>
    <x v="7"/>
    <x v="0"/>
    <x v="6"/>
    <x v="90"/>
    <x v="0"/>
    <n v="1000"/>
    <n v="400"/>
    <m/>
    <n v="376"/>
    <n v="128"/>
    <n v="12"/>
    <n v="35"/>
    <n v="84"/>
    <n v="14.178571428571429"/>
    <n v="50.107142857142854"/>
    <n v="1.3677811550151975"/>
    <n v="0.4"/>
    <m/>
    <n v="0.13297872340425532"/>
    <n v="476"/>
    <n v="0.65"/>
    <n v="13.428571428571429"/>
    <n v="3"/>
    <m/>
    <m/>
    <m/>
    <m/>
    <n v="43.857142857142854"/>
    <n v="5"/>
    <m/>
    <n v="10"/>
    <m/>
    <m/>
    <m/>
    <m/>
    <m/>
    <n v="150"/>
    <n v="150"/>
    <s v="2 PGs"/>
  </r>
  <r>
    <n v="2097"/>
    <s v="VIETNAM"/>
    <x v="2"/>
    <x v="2"/>
    <x v="11"/>
    <x v="29"/>
    <x v="7"/>
    <x v="0"/>
    <x v="6"/>
    <x v="130"/>
    <x v="0"/>
    <n v="1000"/>
    <n v="400"/>
    <m/>
    <n v="388"/>
    <n v="80"/>
    <n v="4"/>
    <n v="61"/>
    <n v="52.5"/>
    <n v="2.8571428571428572"/>
    <n v="42"/>
    <n v="0.6901098901098901"/>
    <n v="0.4"/>
    <m/>
    <n v="0.22459499263622978"/>
    <n v="410"/>
    <n v="0.6"/>
    <n v="2.8571428571428572"/>
    <m/>
    <m/>
    <m/>
    <m/>
    <m/>
    <n v="42"/>
    <m/>
    <m/>
    <m/>
    <m/>
    <m/>
    <m/>
    <m/>
    <m/>
    <n v="150"/>
    <n v="150"/>
    <s v="2 PGs"/>
  </r>
  <r>
    <n v="2098"/>
    <s v="VIETNAM"/>
    <x v="2"/>
    <x v="2"/>
    <x v="11"/>
    <x v="29"/>
    <x v="7"/>
    <x v="0"/>
    <x v="6"/>
    <x v="222"/>
    <x v="0"/>
    <n v="1000"/>
    <n v="400"/>
    <m/>
    <n v="312"/>
    <n v="80"/>
    <n v="9"/>
    <n v="29"/>
    <n v="52.5"/>
    <n v="12.428571428571429"/>
    <n v="40.142857142857146"/>
    <n v="1.3834586466165415"/>
    <n v="0.4"/>
    <m/>
    <n v="0.13278388278388278"/>
    <n v="380"/>
    <n v="0.6"/>
    <n v="12.428571428571429"/>
    <m/>
    <m/>
    <m/>
    <m/>
    <m/>
    <n v="40.142857142857146"/>
    <m/>
    <m/>
    <m/>
    <m/>
    <m/>
    <m/>
    <m/>
    <m/>
    <n v="150"/>
    <n v="150"/>
    <s v="1 PG"/>
  </r>
  <r>
    <n v="2099"/>
    <s v="VIETNAM"/>
    <x v="2"/>
    <x v="2"/>
    <x v="11"/>
    <x v="29"/>
    <x v="7"/>
    <x v="0"/>
    <x v="6"/>
    <x v="131"/>
    <x v="0"/>
    <n v="1000"/>
    <n v="400"/>
    <m/>
    <n v="352"/>
    <n v="80"/>
    <m/>
    <n v="42"/>
    <n v="52.5"/>
    <n v="0"/>
    <n v="46.857142857142854"/>
    <n v="1.1156462585034013"/>
    <n v="0.4"/>
    <m/>
    <n v="0.17045454545454547"/>
    <n v="403"/>
    <n v="0.6"/>
    <m/>
    <m/>
    <m/>
    <m/>
    <m/>
    <m/>
    <n v="46.857142857142854"/>
    <m/>
    <m/>
    <m/>
    <m/>
    <m/>
    <m/>
    <m/>
    <m/>
    <n v="150"/>
    <n v="150"/>
    <s v="1 PG"/>
  </r>
  <r>
    <n v="2100"/>
    <s v="VIETNAM"/>
    <x v="2"/>
    <x v="2"/>
    <x v="11"/>
    <x v="29"/>
    <x v="7"/>
    <x v="0"/>
    <x v="6"/>
    <x v="92"/>
    <x v="0"/>
    <n v="1000"/>
    <n v="400"/>
    <m/>
    <n v="328"/>
    <n v="80"/>
    <n v="13"/>
    <n v="51"/>
    <n v="52.5"/>
    <n v="13.714285714285714"/>
    <n v="35.65"/>
    <n v="0.77131696428571428"/>
    <n v="0.4"/>
    <m/>
    <n v="0.22212543554006969"/>
    <n v="380"/>
    <n v="0.6"/>
    <n v="9.7142857142857135"/>
    <n v="1"/>
    <n v="2"/>
    <n v="6"/>
    <m/>
    <m/>
    <n v="32.9"/>
    <n v="2"/>
    <n v="2"/>
    <n v="3"/>
    <m/>
    <m/>
    <m/>
    <m/>
    <m/>
    <n v="150"/>
    <n v="150"/>
    <s v="1 PG"/>
  </r>
  <r>
    <n v="2101"/>
    <s v="VIETNAM"/>
    <x v="2"/>
    <x v="2"/>
    <x v="11"/>
    <x v="29"/>
    <x v="7"/>
    <x v="0"/>
    <x v="6"/>
    <x v="93"/>
    <x v="0"/>
    <n v="1000"/>
    <n v="400"/>
    <m/>
    <n v="324"/>
    <n v="80"/>
    <n v="7"/>
    <n v="38"/>
    <n v="52.5"/>
    <n v="5.1785714285714288"/>
    <n v="34.214285714285715"/>
    <n v="0.87539682539682551"/>
    <n v="0.4"/>
    <m/>
    <n v="0.16754850088183423"/>
    <n v="342"/>
    <n v="0.6"/>
    <n v="4.4285714285714288"/>
    <n v="1"/>
    <m/>
    <n v="1"/>
    <m/>
    <m/>
    <n v="31.714285714285715"/>
    <m/>
    <m/>
    <n v="5"/>
    <m/>
    <m/>
    <m/>
    <m/>
    <m/>
    <n v="150"/>
    <n v="150"/>
    <s v="1 PG"/>
  </r>
  <r>
    <n v="2102"/>
    <s v="VIETNAM"/>
    <x v="2"/>
    <x v="2"/>
    <x v="11"/>
    <x v="29"/>
    <x v="7"/>
    <x v="0"/>
    <x v="6"/>
    <x v="95"/>
    <x v="0"/>
    <n v="1000"/>
    <n v="400"/>
    <m/>
    <n v="308"/>
    <n v="80"/>
    <n v="26"/>
    <n v="45"/>
    <n v="52.5"/>
    <n v="24.142857142857142"/>
    <n v="31.2"/>
    <n v="0.77947686116700199"/>
    <n v="0.4"/>
    <m/>
    <n v="0.20871985157699444"/>
    <n v="362"/>
    <n v="0.6"/>
    <n v="24.142857142857142"/>
    <m/>
    <m/>
    <m/>
    <m/>
    <m/>
    <n v="31.2"/>
    <m/>
    <m/>
    <m/>
    <m/>
    <m/>
    <m/>
    <m/>
    <m/>
    <n v="150"/>
    <n v="150"/>
    <s v="1 PG"/>
  </r>
  <r>
    <n v="2103"/>
    <s v="VIETNAM"/>
    <x v="2"/>
    <x v="2"/>
    <x v="11"/>
    <x v="29"/>
    <x v="7"/>
    <x v="0"/>
    <x v="6"/>
    <x v="96"/>
    <x v="0"/>
    <n v="1000"/>
    <n v="400"/>
    <m/>
    <n v="360"/>
    <n v="80"/>
    <n v="19"/>
    <n v="57"/>
    <n v="52.5"/>
    <n v="12.071428571428571"/>
    <n v="41.3"/>
    <n v="0.70225563909774424"/>
    <n v="0.4"/>
    <m/>
    <n v="0.22619047619047622"/>
    <n v="389"/>
    <n v="0.6"/>
    <n v="10.571428571428571"/>
    <m/>
    <m/>
    <n v="3"/>
    <m/>
    <m/>
    <n v="39.299999999999997"/>
    <n v="2"/>
    <m/>
    <n v="3"/>
    <m/>
    <m/>
    <m/>
    <m/>
    <m/>
    <n v="150"/>
    <n v="150"/>
    <s v="1 PG"/>
  </r>
  <r>
    <n v="2104"/>
    <s v="VIETNAM"/>
    <x v="2"/>
    <x v="2"/>
    <x v="11"/>
    <x v="29"/>
    <x v="7"/>
    <x v="0"/>
    <x v="6"/>
    <x v="132"/>
    <x v="0"/>
    <n v="1000"/>
    <n v="400"/>
    <m/>
    <n v="408"/>
    <n v="80"/>
    <n v="61"/>
    <n v="344"/>
    <n v="52.5"/>
    <n v="8.625"/>
    <n v="48.928571428571431"/>
    <n v="0.14210758377425045"/>
    <n v="0.4"/>
    <m/>
    <n v="1.204481792717087"/>
    <n v="445"/>
    <n v="0.6"/>
    <n v="8"/>
    <n v="1"/>
    <n v="1"/>
    <m/>
    <m/>
    <m/>
    <n v="47.428571428571431"/>
    <m/>
    <m/>
    <n v="3"/>
    <m/>
    <m/>
    <m/>
    <m/>
    <m/>
    <n v="150"/>
    <n v="150"/>
    <s v="1 PG"/>
  </r>
  <r>
    <n v="2105"/>
    <s v="VIETNAM"/>
    <x v="2"/>
    <x v="2"/>
    <x v="11"/>
    <x v="29"/>
    <x v="9"/>
    <x v="1"/>
    <x v="6"/>
    <x v="185"/>
    <x v="2"/>
    <n v="1000"/>
    <n v="400"/>
    <m/>
    <n v="128"/>
    <n v="19.5"/>
    <n v="2"/>
    <n v="39"/>
    <n v="14"/>
    <n v="1.2857142857142858"/>
    <n v="29.857142857142858"/>
    <n v="0.75958188153310102"/>
    <n v="0.4"/>
    <m/>
    <n v="0.43526785714285715"/>
    <n v="243"/>
    <n v="0.6"/>
    <n v="1.2857142857142858"/>
    <m/>
    <m/>
    <m/>
    <m/>
    <m/>
    <n v="26.857142857142858"/>
    <m/>
    <m/>
    <n v="6"/>
    <m/>
    <m/>
    <m/>
    <m/>
    <m/>
    <n v="150"/>
    <n v="150"/>
    <s v="1 PG"/>
  </r>
  <r>
    <n v="2106"/>
    <s v="VIETNAM"/>
    <x v="2"/>
    <x v="2"/>
    <x v="11"/>
    <x v="29"/>
    <x v="9"/>
    <x v="1"/>
    <x v="6"/>
    <x v="186"/>
    <x v="2"/>
    <n v="1000"/>
    <n v="400"/>
    <m/>
    <n v="148"/>
    <n v="19.5"/>
    <n v="1"/>
    <n v="23"/>
    <n v="14"/>
    <n v="2.1428571428571428"/>
    <n v="18.071428571428573"/>
    <n v="0.84226190476190477"/>
    <n v="0.4"/>
    <m/>
    <n v="0.22200772200772201"/>
    <n v="157"/>
    <n v="0.6"/>
    <n v="1.1428571428571428"/>
    <m/>
    <m/>
    <m/>
    <m/>
    <n v="1"/>
    <n v="16.571428571428573"/>
    <m/>
    <m/>
    <n v="3"/>
    <m/>
    <m/>
    <m/>
    <m/>
    <m/>
    <n v="150"/>
    <n v="150"/>
    <s v="1 PG"/>
  </r>
  <r>
    <n v="2107"/>
    <s v="VIETNAM"/>
    <x v="2"/>
    <x v="2"/>
    <x v="11"/>
    <x v="29"/>
    <x v="9"/>
    <x v="1"/>
    <x v="6"/>
    <x v="188"/>
    <x v="2"/>
    <n v="150"/>
    <n v="162"/>
    <m/>
    <n v="128"/>
    <n v="19.5"/>
    <n v="12"/>
    <n v="18"/>
    <n v="14"/>
    <n v="1.7142857142857142"/>
    <n v="10.857142857142858"/>
    <n v="0.41904761904761906"/>
    <n v="0.4"/>
    <m/>
    <n v="0.20089285714285715"/>
    <n v="136"/>
    <n v="0.6"/>
    <n v="1.7142857142857142"/>
    <m/>
    <m/>
    <m/>
    <m/>
    <m/>
    <n v="10.857142857142858"/>
    <m/>
    <m/>
    <m/>
    <m/>
    <m/>
    <m/>
    <m/>
    <m/>
    <n v="100"/>
    <n v="100"/>
    <s v="1 PG"/>
  </r>
  <r>
    <n v="2108"/>
    <s v="VIETNAM"/>
    <x v="2"/>
    <x v="2"/>
    <x v="11"/>
    <x v="29"/>
    <x v="9"/>
    <x v="1"/>
    <x v="6"/>
    <x v="189"/>
    <x v="2"/>
    <n v="150"/>
    <n v="162"/>
    <m/>
    <n v="176"/>
    <n v="19.5"/>
    <m/>
    <n v="21"/>
    <n v="14"/>
    <n v="0"/>
    <n v="17.571428571428569"/>
    <n v="0.83673469387755095"/>
    <n v="0.4"/>
    <m/>
    <n v="0.17045454545454547"/>
    <n v="200"/>
    <n v="0.5"/>
    <m/>
    <m/>
    <m/>
    <m/>
    <m/>
    <m/>
    <n v="13.571428571428571"/>
    <n v="4"/>
    <m/>
    <n v="6"/>
    <m/>
    <m/>
    <m/>
    <m/>
    <m/>
    <n v="100"/>
    <n v="100"/>
    <s v="1 PG"/>
  </r>
  <r>
    <n v="2109"/>
    <s v="VIETNAM"/>
    <x v="2"/>
    <x v="2"/>
    <x v="11"/>
    <x v="29"/>
    <x v="9"/>
    <x v="1"/>
    <x v="6"/>
    <x v="191"/>
    <x v="2"/>
    <n v="150"/>
    <n v="162"/>
    <m/>
    <n v="176"/>
    <n v="19.5"/>
    <n v="12"/>
    <n v="32"/>
    <n v="14"/>
    <n v="7.3571428571428568"/>
    <n v="20.535714285714285"/>
    <n v="0.6339285714285714"/>
    <n v="0.4"/>
    <m/>
    <n v="0.25974025974025977"/>
    <n v="207"/>
    <n v="0.5"/>
    <n v="6.8571428571428568"/>
    <m/>
    <m/>
    <n v="1"/>
    <m/>
    <m/>
    <n v="19.285714285714285"/>
    <n v="1"/>
    <m/>
    <n v="2"/>
    <m/>
    <m/>
    <m/>
    <m/>
    <m/>
    <n v="100"/>
    <n v="100"/>
    <s v="1 PG"/>
  </r>
  <r>
    <n v="2110"/>
    <s v="VIETNAM"/>
    <x v="2"/>
    <x v="2"/>
    <x v="11"/>
    <x v="29"/>
    <x v="9"/>
    <x v="1"/>
    <x v="6"/>
    <x v="200"/>
    <x v="2"/>
    <n v="150"/>
    <n v="162"/>
    <m/>
    <n v="96"/>
    <n v="19.5"/>
    <m/>
    <n v="10"/>
    <n v="14"/>
    <n v="0"/>
    <n v="13.857142857142858"/>
    <n v="1.3857142857142857"/>
    <n v="0.4"/>
    <m/>
    <n v="0.14880952380952384"/>
    <n v="156"/>
    <n v="0.5"/>
    <m/>
    <m/>
    <m/>
    <m/>
    <m/>
    <m/>
    <n v="12.857142857142858"/>
    <m/>
    <m/>
    <m/>
    <m/>
    <n v="1"/>
    <m/>
    <m/>
    <m/>
    <n v="100"/>
    <n v="100"/>
    <s v="1 PG"/>
  </r>
  <r>
    <n v="2111"/>
    <s v="VIETNAM"/>
    <x v="2"/>
    <x v="2"/>
    <x v="11"/>
    <x v="29"/>
    <x v="9"/>
    <x v="1"/>
    <x v="6"/>
    <x v="201"/>
    <x v="2"/>
    <n v="150"/>
    <n v="162"/>
    <m/>
    <n v="130"/>
    <n v="19.5"/>
    <m/>
    <n v="20"/>
    <n v="14"/>
    <n v="0"/>
    <n v="15.142857142857142"/>
    <n v="0.75714285714285712"/>
    <n v="0.4"/>
    <m/>
    <n v="0.21978021978021978"/>
    <n v="124"/>
    <n v="0.5"/>
    <m/>
    <m/>
    <m/>
    <m/>
    <m/>
    <m/>
    <n v="15.142857142857142"/>
    <m/>
    <m/>
    <m/>
    <m/>
    <m/>
    <m/>
    <m/>
    <m/>
    <n v="100"/>
    <n v="100"/>
    <s v="1 PG"/>
  </r>
  <r>
    <n v="2112"/>
    <s v="VIETNAM"/>
    <x v="2"/>
    <x v="2"/>
    <x v="11"/>
    <x v="29"/>
    <x v="9"/>
    <x v="1"/>
    <x v="6"/>
    <x v="202"/>
    <x v="2"/>
    <n v="150"/>
    <n v="162"/>
    <m/>
    <n v="160"/>
    <n v="19.5"/>
    <m/>
    <n v="22"/>
    <n v="14"/>
    <n v="0"/>
    <n v="26.357142857142858"/>
    <n v="1.198051948051948"/>
    <n v="0.4"/>
    <m/>
    <n v="0.19642857142857142"/>
    <n v="168"/>
    <n v="0.5"/>
    <m/>
    <m/>
    <m/>
    <m/>
    <m/>
    <m/>
    <n v="24.857142857142858"/>
    <m/>
    <m/>
    <n v="3"/>
    <m/>
    <m/>
    <m/>
    <m/>
    <m/>
    <n v="100"/>
    <n v="100"/>
    <s v="1 PG"/>
  </r>
  <r>
    <n v="2113"/>
    <s v="VIETNAM"/>
    <x v="2"/>
    <x v="2"/>
    <x v="11"/>
    <x v="29"/>
    <x v="9"/>
    <x v="1"/>
    <x v="6"/>
    <x v="204"/>
    <x v="2"/>
    <n v="150"/>
    <n v="162"/>
    <m/>
    <n v="96"/>
    <n v="19.5"/>
    <n v="3"/>
    <n v="23"/>
    <n v="14"/>
    <n v="3.7142857142857144"/>
    <n v="13.571428571428571"/>
    <n v="0.6648351648351648"/>
    <n v="0.4"/>
    <m/>
    <n v="0.34226190476190482"/>
    <n v="110"/>
    <n v="0.5"/>
    <n v="3.7142857142857144"/>
    <m/>
    <m/>
    <m/>
    <m/>
    <m/>
    <n v="13.571428571428571"/>
    <m/>
    <m/>
    <m/>
    <m/>
    <m/>
    <m/>
    <m/>
    <m/>
    <n v="100"/>
    <n v="100"/>
    <s v="1 PG"/>
  </r>
  <r>
    <n v="2114"/>
    <s v="VIETNAM"/>
    <x v="2"/>
    <x v="2"/>
    <x v="11"/>
    <x v="29"/>
    <x v="9"/>
    <x v="1"/>
    <x v="6"/>
    <x v="205"/>
    <x v="2"/>
    <n v="150"/>
    <n v="162"/>
    <m/>
    <n v="112"/>
    <n v="19.5"/>
    <n v="1"/>
    <n v="15"/>
    <n v="14"/>
    <n v="0.8571428571428571"/>
    <n v="12.714285714285714"/>
    <n v="0.8482142857142857"/>
    <n v="0.4"/>
    <m/>
    <n v="0.19132653061224492"/>
    <n v="176"/>
    <n v="0.5"/>
    <n v="0.8571428571428571"/>
    <m/>
    <m/>
    <m/>
    <m/>
    <m/>
    <n v="12.714285714285714"/>
    <m/>
    <m/>
    <m/>
    <m/>
    <m/>
    <m/>
    <m/>
    <m/>
    <n v="100"/>
    <n v="100"/>
    <s v="1 PG"/>
  </r>
  <r>
    <n v="2115"/>
    <s v="VIETNAM"/>
    <x v="2"/>
    <x v="2"/>
    <x v="11"/>
    <x v="29"/>
    <x v="9"/>
    <x v="1"/>
    <x v="6"/>
    <x v="223"/>
    <x v="2"/>
    <n v="150"/>
    <n v="162"/>
    <m/>
    <n v="118"/>
    <n v="19.5"/>
    <n v="3"/>
    <n v="14"/>
    <n v="14"/>
    <n v="1.2857142857142858"/>
    <n v="12"/>
    <n v="0.78151260504201681"/>
    <n v="0.4"/>
    <m/>
    <n v="0.16949152542372883"/>
    <n v="178"/>
    <n v="0.5"/>
    <n v="1.2857142857142858"/>
    <m/>
    <m/>
    <m/>
    <m/>
    <m/>
    <n v="12"/>
    <m/>
    <m/>
    <m/>
    <m/>
    <m/>
    <m/>
    <m/>
    <m/>
    <n v="100"/>
    <n v="100"/>
    <s v="1 PG"/>
  </r>
  <r>
    <n v="2116"/>
    <s v="VIETNAM"/>
    <x v="2"/>
    <x v="2"/>
    <x v="11"/>
    <x v="29"/>
    <x v="9"/>
    <x v="1"/>
    <x v="6"/>
    <x v="224"/>
    <x v="2"/>
    <n v="150"/>
    <n v="162"/>
    <m/>
    <n v="144"/>
    <n v="19.5"/>
    <m/>
    <n v="15"/>
    <n v="14"/>
    <n v="0"/>
    <n v="18.571428571428573"/>
    <n v="1.2380952380952381"/>
    <n v="0.4"/>
    <m/>
    <n v="0.14880952380952381"/>
    <n v="156"/>
    <n v="0.5"/>
    <m/>
    <m/>
    <m/>
    <m/>
    <m/>
    <m/>
    <n v="18.571428571428573"/>
    <m/>
    <m/>
    <m/>
    <m/>
    <m/>
    <m/>
    <m/>
    <m/>
    <n v="100"/>
    <n v="100"/>
    <s v="1 PG"/>
  </r>
  <r>
    <n v="2117"/>
    <s v="VIETNAM"/>
    <x v="2"/>
    <x v="2"/>
    <x v="11"/>
    <x v="29"/>
    <x v="9"/>
    <x v="1"/>
    <x v="6"/>
    <x v="225"/>
    <x v="2"/>
    <n v="150"/>
    <n v="162"/>
    <m/>
    <n v="176"/>
    <n v="19.5"/>
    <n v="18"/>
    <n v="23"/>
    <n v="14"/>
    <n v="17.285714285714285"/>
    <n v="17.785714285714285"/>
    <n v="0.85540069686411146"/>
    <n v="0.4"/>
    <m/>
    <n v="0.18668831168831171"/>
    <n v="229"/>
    <n v="0.5"/>
    <n v="17.285714285714285"/>
    <m/>
    <m/>
    <m/>
    <m/>
    <m/>
    <n v="10.285714285714286"/>
    <m/>
    <m/>
    <n v="15"/>
    <m/>
    <m/>
    <m/>
    <m/>
    <m/>
    <n v="100"/>
    <n v="100"/>
    <s v="1 PG"/>
  </r>
  <r>
    <n v="2118"/>
    <s v="VIETNAM"/>
    <x v="2"/>
    <x v="2"/>
    <x v="11"/>
    <x v="29"/>
    <x v="9"/>
    <x v="1"/>
    <x v="6"/>
    <x v="226"/>
    <x v="2"/>
    <n v="150"/>
    <n v="162"/>
    <m/>
    <n v="124"/>
    <n v="19.5"/>
    <m/>
    <n v="18"/>
    <n v="14"/>
    <n v="0"/>
    <n v="21"/>
    <n v="1.1666666666666667"/>
    <n v="0.4"/>
    <m/>
    <n v="0.20737327188940094"/>
    <n v="122"/>
    <n v="0.5"/>
    <m/>
    <m/>
    <m/>
    <m/>
    <m/>
    <m/>
    <n v="21"/>
    <m/>
    <m/>
    <m/>
    <m/>
    <m/>
    <m/>
    <m/>
    <m/>
    <n v="100"/>
    <n v="100"/>
    <s v="1 PG"/>
  </r>
  <r>
    <n v="2119"/>
    <s v="VIETNAM"/>
    <x v="2"/>
    <x v="2"/>
    <x v="11"/>
    <x v="29"/>
    <x v="9"/>
    <x v="1"/>
    <x v="6"/>
    <x v="227"/>
    <x v="2"/>
    <n v="150"/>
    <n v="162"/>
    <m/>
    <n v="142"/>
    <n v="19.5"/>
    <n v="2"/>
    <n v="18"/>
    <n v="14"/>
    <n v="1.8214285714285714"/>
    <n v="22.821428571428573"/>
    <n v="1.2321428571428572"/>
    <n v="0.4"/>
    <m/>
    <n v="0.18108651911468815"/>
    <n v="158"/>
    <n v="0.5"/>
    <n v="1.5714285714285714"/>
    <n v="1"/>
    <m/>
    <m/>
    <m/>
    <m/>
    <n v="21.571428571428573"/>
    <n v="3"/>
    <m/>
    <n v="1"/>
    <m/>
    <m/>
    <m/>
    <m/>
    <m/>
    <n v="100"/>
    <n v="100"/>
    <s v="1 PG"/>
  </r>
  <r>
    <n v="2120"/>
    <s v="VIETNAM"/>
    <x v="2"/>
    <x v="2"/>
    <x v="11"/>
    <x v="29"/>
    <x v="9"/>
    <x v="1"/>
    <x v="6"/>
    <x v="228"/>
    <x v="2"/>
    <n v="150"/>
    <n v="162"/>
    <m/>
    <n v="176"/>
    <n v="19.5"/>
    <n v="4"/>
    <n v="16"/>
    <n v="14"/>
    <n v="1.75"/>
    <n v="10.75"/>
    <n v="0.625"/>
    <n v="0.4"/>
    <m/>
    <n v="0.12987012987012989"/>
    <n v="155"/>
    <n v="0.5"/>
    <m/>
    <n v="1"/>
    <m/>
    <n v="3"/>
    <m/>
    <m/>
    <m/>
    <n v="4"/>
    <m/>
    <n v="2"/>
    <n v="5"/>
    <n v="5"/>
    <m/>
    <m/>
    <m/>
    <n v="100"/>
    <n v="100"/>
    <s v="1 PG"/>
  </r>
  <r>
    <n v="2121"/>
    <s v="VIETNAM"/>
    <x v="2"/>
    <x v="2"/>
    <x v="11"/>
    <x v="29"/>
    <x v="9"/>
    <x v="1"/>
    <x v="6"/>
    <x v="238"/>
    <x v="2"/>
    <n v="150"/>
    <n v="162"/>
    <m/>
    <n v="176"/>
    <n v="19.5"/>
    <n v="13"/>
    <n v="35"/>
    <n v="14"/>
    <n v="9.2857142857142865"/>
    <n v="21.2"/>
    <n v="0.63511904761904769"/>
    <n v="0.4"/>
    <m/>
    <n v="0.28409090909090912"/>
    <n v="205"/>
    <n v="0.5"/>
    <n v="8.2857142857142865"/>
    <m/>
    <m/>
    <n v="2"/>
    <m/>
    <m/>
    <n v="14.2"/>
    <m/>
    <m/>
    <n v="4"/>
    <m/>
    <n v="5"/>
    <m/>
    <m/>
    <m/>
    <n v="100"/>
    <n v="100"/>
    <s v="1 PG"/>
  </r>
  <r>
    <n v="2122"/>
    <s v="VIETNAM"/>
    <x v="2"/>
    <x v="2"/>
    <x v="11"/>
    <x v="29"/>
    <x v="9"/>
    <x v="1"/>
    <x v="6"/>
    <x v="240"/>
    <x v="2"/>
    <n v="150"/>
    <n v="162"/>
    <m/>
    <n v="176"/>
    <n v="19.5"/>
    <n v="14"/>
    <n v="35"/>
    <n v="14"/>
    <n v="13"/>
    <n v="22.7"/>
    <n v="0.72857142857142865"/>
    <n v="0.4"/>
    <m/>
    <n v="0.28409090909090912"/>
    <n v="229"/>
    <n v="0.5"/>
    <n v="13"/>
    <m/>
    <m/>
    <m/>
    <m/>
    <m/>
    <n v="19.7"/>
    <m/>
    <m/>
    <n v="6"/>
    <m/>
    <m/>
    <m/>
    <m/>
    <m/>
    <n v="100"/>
    <n v="100"/>
    <s v="1 PG"/>
  </r>
  <r>
    <n v="2123"/>
    <s v="VIETNAM"/>
    <x v="2"/>
    <x v="2"/>
    <x v="11"/>
    <x v="29"/>
    <x v="9"/>
    <x v="1"/>
    <x v="6"/>
    <x v="243"/>
    <x v="2"/>
    <n v="150"/>
    <n v="162"/>
    <m/>
    <n v="64"/>
    <n v="19.5"/>
    <n v="2"/>
    <n v="9"/>
    <n v="14"/>
    <n v="2.4285714285714284"/>
    <n v="13.142857142857142"/>
    <n v="1.4155844155844155"/>
    <n v="0.4"/>
    <m/>
    <n v="0.20089285714285715"/>
    <n v="98"/>
    <n v="0.5"/>
    <n v="2.4285714285714284"/>
    <m/>
    <m/>
    <m/>
    <m/>
    <m/>
    <n v="13.142857142857142"/>
    <m/>
    <m/>
    <m/>
    <m/>
    <m/>
    <m/>
    <m/>
    <m/>
    <n v="100"/>
    <n v="100"/>
    <s v="1 PG"/>
  </r>
  <r>
    <n v="2124"/>
    <s v="VIETNAM"/>
    <x v="2"/>
    <x v="2"/>
    <x v="11"/>
    <x v="29"/>
    <x v="9"/>
    <x v="1"/>
    <x v="6"/>
    <x v="266"/>
    <x v="2"/>
    <n v="150"/>
    <n v="162"/>
    <m/>
    <n v="176"/>
    <n v="19.5"/>
    <n v="15"/>
    <n v="37"/>
    <n v="14"/>
    <n v="9.5714285714285712"/>
    <n v="14.9"/>
    <n v="0.4706043956043956"/>
    <n v="0.4"/>
    <m/>
    <n v="0.30032467532467533"/>
    <n v="169"/>
    <n v="0.5"/>
    <n v="6.5714285714285712"/>
    <m/>
    <m/>
    <m/>
    <n v="4"/>
    <m/>
    <n v="13.4"/>
    <m/>
    <m/>
    <m/>
    <n v="2"/>
    <m/>
    <m/>
    <m/>
    <m/>
    <n v="100"/>
    <n v="100"/>
    <s v="1 PG"/>
  </r>
  <r>
    <n v="2125"/>
    <s v="VIETNAM"/>
    <x v="2"/>
    <x v="2"/>
    <x v="11"/>
    <x v="29"/>
    <x v="9"/>
    <x v="1"/>
    <x v="6"/>
    <x v="267"/>
    <x v="2"/>
    <n v="150"/>
    <n v="162"/>
    <m/>
    <n v="162"/>
    <n v="19.5"/>
    <n v="7"/>
    <n v="17"/>
    <n v="14"/>
    <n v="3.1428571428571428"/>
    <n v="15.285714285714285"/>
    <n v="0.76785714285714279"/>
    <n v="0.4"/>
    <m/>
    <n v="0.14991181657848326"/>
    <n v="179"/>
    <n v="0.5"/>
    <n v="2.1428571428571428"/>
    <m/>
    <m/>
    <n v="2"/>
    <m/>
    <m/>
    <n v="6.2857142857142856"/>
    <m/>
    <m/>
    <m/>
    <m/>
    <n v="9"/>
    <m/>
    <m/>
    <m/>
    <n v="100"/>
    <n v="100"/>
    <s v="1 PG"/>
  </r>
  <r>
    <n v="2126"/>
    <s v="VIETNAM"/>
    <x v="2"/>
    <x v="2"/>
    <x v="11"/>
    <x v="29"/>
    <x v="9"/>
    <x v="1"/>
    <x v="6"/>
    <x v="268"/>
    <x v="2"/>
    <n v="150"/>
    <n v="162"/>
    <m/>
    <n v="112"/>
    <n v="19.5"/>
    <n v="5"/>
    <n v="19"/>
    <n v="14"/>
    <n v="4.5"/>
    <n v="14.535714285714285"/>
    <n v="0.79315476190476186"/>
    <n v="0.4"/>
    <m/>
    <n v="0.24234693877551022"/>
    <n v="170"/>
    <n v="0.5"/>
    <m/>
    <m/>
    <m/>
    <m/>
    <n v="2"/>
    <n v="3"/>
    <n v="3.2857142857142856"/>
    <m/>
    <m/>
    <m/>
    <n v="3"/>
    <n v="9"/>
    <m/>
    <m/>
    <m/>
    <n v="100"/>
    <n v="100"/>
    <s v="1 PG"/>
  </r>
  <r>
    <n v="2127"/>
    <s v="VIETNAM"/>
    <x v="2"/>
    <x v="2"/>
    <x v="11"/>
    <x v="29"/>
    <x v="9"/>
    <x v="1"/>
    <x v="6"/>
    <x v="269"/>
    <x v="2"/>
    <n v="150"/>
    <n v="162"/>
    <m/>
    <n v="128"/>
    <n v="19.5"/>
    <n v="4"/>
    <n v="14"/>
    <n v="14"/>
    <n v="3.2142857142857144"/>
    <n v="11.5"/>
    <n v="0.81746031746031755"/>
    <n v="0.4"/>
    <m/>
    <n v="0.15625"/>
    <n v="150"/>
    <n v="0.5"/>
    <n v="1.7142857142857142"/>
    <m/>
    <m/>
    <m/>
    <n v="2"/>
    <m/>
    <n v="10"/>
    <m/>
    <m/>
    <m/>
    <n v="2"/>
    <m/>
    <m/>
    <m/>
    <m/>
    <n v="100"/>
    <n v="100"/>
    <s v="1 PG"/>
  </r>
  <r>
    <n v="2128"/>
    <s v="VIETNAM"/>
    <x v="2"/>
    <x v="2"/>
    <x v="11"/>
    <x v="29"/>
    <x v="9"/>
    <x v="1"/>
    <x v="6"/>
    <x v="270"/>
    <x v="2"/>
    <n v="150"/>
    <n v="162"/>
    <m/>
    <n v="192"/>
    <n v="19.5"/>
    <n v="6"/>
    <n v="23"/>
    <n v="14"/>
    <n v="5"/>
    <n v="16.428571428571427"/>
    <n v="0.73891625615763545"/>
    <n v="0.4"/>
    <m/>
    <n v="0.17113095238095241"/>
    <n v="311"/>
    <n v="0.5"/>
    <n v="5"/>
    <m/>
    <m/>
    <m/>
    <m/>
    <m/>
    <n v="16.428571428571427"/>
    <m/>
    <m/>
    <m/>
    <m/>
    <m/>
    <m/>
    <m/>
    <m/>
    <n v="100"/>
    <n v="100"/>
    <s v="1 PG"/>
  </r>
  <r>
    <n v="2129"/>
    <s v="VIETNAM"/>
    <x v="2"/>
    <x v="2"/>
    <x v="11"/>
    <x v="29"/>
    <x v="9"/>
    <x v="1"/>
    <x v="6"/>
    <x v="229"/>
    <x v="2"/>
    <n v="150"/>
    <n v="162"/>
    <m/>
    <n v="124"/>
    <n v="19.5"/>
    <n v="2"/>
    <n v="23"/>
    <n v="14"/>
    <n v="2.5714285714285716"/>
    <n v="21.428571428571427"/>
    <n v="0.96"/>
    <n v="0.4"/>
    <m/>
    <n v="0.26497695852534564"/>
    <n v="204"/>
    <n v="0.5"/>
    <n v="2.5714285714285716"/>
    <m/>
    <m/>
    <m/>
    <m/>
    <m/>
    <n v="21.428571428571427"/>
    <m/>
    <m/>
    <m/>
    <m/>
    <m/>
    <m/>
    <m/>
    <m/>
    <n v="100"/>
    <n v="100"/>
    <s v="1 PG"/>
  </r>
  <r>
    <n v="2130"/>
    <s v="VIETNAM"/>
    <x v="2"/>
    <x v="2"/>
    <x v="11"/>
    <x v="29"/>
    <x v="9"/>
    <x v="1"/>
    <x v="6"/>
    <x v="267"/>
    <x v="2"/>
    <n v="150"/>
    <n v="162"/>
    <m/>
    <n v="176"/>
    <n v="19.5"/>
    <n v="5"/>
    <n v="39"/>
    <n v="14"/>
    <n v="5.1428571428571432"/>
    <n v="23.9"/>
    <n v="0.66006493506493502"/>
    <n v="0.4"/>
    <m/>
    <n v="0.31655844155844159"/>
    <n v="180"/>
    <n v="0.5"/>
    <n v="5.1428571428571432"/>
    <m/>
    <m/>
    <m/>
    <m/>
    <m/>
    <n v="23.4"/>
    <m/>
    <m/>
    <n v="1"/>
    <m/>
    <m/>
    <m/>
    <m/>
    <m/>
    <n v="100"/>
    <n v="100"/>
    <s v="1 PG"/>
  </r>
  <r>
    <n v="2131"/>
    <s v="VIETNAM"/>
    <x v="2"/>
    <x v="2"/>
    <x v="11"/>
    <x v="29"/>
    <x v="0"/>
    <x v="0"/>
    <x v="9"/>
    <x v="70"/>
    <x v="0"/>
    <n v="1200"/>
    <n v="480"/>
    <m/>
    <n v="376"/>
    <n v="57.5"/>
    <n v="27"/>
    <n v="63"/>
    <n v="21"/>
    <n v="14.232142857142858"/>
    <n v="47.982142857142854"/>
    <n v="0.69126984126984126"/>
    <n v="0.4"/>
    <m/>
    <n v="0.23936170212765959"/>
    <n v="418"/>
    <n v="0.65"/>
    <n v="12.857142857142858"/>
    <m/>
    <n v="1"/>
    <n v="2"/>
    <m/>
    <m/>
    <n v="45.857142857142854"/>
    <n v="3"/>
    <n v="1"/>
    <n v="2"/>
    <m/>
    <m/>
    <m/>
    <m/>
    <m/>
    <n v="150"/>
    <n v="150"/>
    <s v="1 PG"/>
  </r>
  <r>
    <n v="2132"/>
    <s v="VIETNAM"/>
    <x v="2"/>
    <x v="2"/>
    <x v="11"/>
    <x v="29"/>
    <x v="0"/>
    <x v="0"/>
    <x v="10"/>
    <x v="71"/>
    <x v="0"/>
    <n v="1200"/>
    <n v="480"/>
    <m/>
    <n v="453"/>
    <n v="57.5"/>
    <n v="21"/>
    <n v="83"/>
    <n v="21"/>
    <n v="10.714285714285714"/>
    <n v="45.982142857142854"/>
    <n v="0.54515796703296704"/>
    <n v="0.4"/>
    <m/>
    <n v="0.26174708293913596"/>
    <n v="430"/>
    <n v="0.65"/>
    <n v="10.714285714285714"/>
    <m/>
    <m/>
    <m/>
    <m/>
    <m/>
    <n v="37.857142857142854"/>
    <n v="5"/>
    <n v="5"/>
    <n v="4"/>
    <n v="4"/>
    <m/>
    <m/>
    <m/>
    <m/>
    <n v="150"/>
    <n v="150"/>
    <s v="1 PG"/>
  </r>
  <r>
    <n v="2133"/>
    <s v="VIETNAM"/>
    <x v="2"/>
    <x v="2"/>
    <x v="11"/>
    <x v="29"/>
    <x v="0"/>
    <x v="1"/>
    <x v="11"/>
    <x v="72"/>
    <x v="0"/>
    <n v="1200"/>
    <n v="480"/>
    <m/>
    <n v="304"/>
    <n v="57.5"/>
    <n v="3"/>
    <n v="34"/>
    <n v="21"/>
    <n v="1.4642857142857144"/>
    <n v="30.553571428571427"/>
    <n v="0.86534749034749026"/>
    <n v="0.24"/>
    <m/>
    <n v="0.15977443609022557"/>
    <n v="449"/>
    <n v="0.6"/>
    <n v="0.7142857142857143"/>
    <n v="1"/>
    <m/>
    <n v="1"/>
    <m/>
    <m/>
    <n v="28.428571428571427"/>
    <n v="3"/>
    <n v="1"/>
    <n v="2"/>
    <m/>
    <m/>
    <m/>
    <m/>
    <m/>
    <n v="150"/>
    <n v="150"/>
    <s v="1 PG"/>
  </r>
  <r>
    <n v="2134"/>
    <s v="VIETNAM"/>
    <x v="2"/>
    <x v="2"/>
    <x v="11"/>
    <x v="29"/>
    <x v="0"/>
    <x v="1"/>
    <x v="12"/>
    <x v="73"/>
    <x v="0"/>
    <n v="1200"/>
    <n v="480"/>
    <m/>
    <n v="416"/>
    <n v="57.5"/>
    <m/>
    <n v="53"/>
    <n v="21"/>
    <n v="0"/>
    <n v="33.428571428571431"/>
    <n v="0.6307277628032345"/>
    <n v="0.24"/>
    <m/>
    <n v="0.18200549450549453"/>
    <n v="465"/>
    <n v="0.6"/>
    <m/>
    <m/>
    <m/>
    <m/>
    <m/>
    <m/>
    <n v="29.428571428571427"/>
    <n v="6"/>
    <m/>
    <n v="5"/>
    <m/>
    <m/>
    <m/>
    <m/>
    <m/>
    <n v="150"/>
    <n v="150"/>
    <s v="1 PG"/>
  </r>
  <r>
    <n v="2135"/>
    <s v="VIETNAM"/>
    <x v="2"/>
    <x v="2"/>
    <x v="11"/>
    <x v="29"/>
    <x v="0"/>
    <x v="1"/>
    <x v="13"/>
    <x v="74"/>
    <x v="0"/>
    <n v="1200"/>
    <n v="480"/>
    <m/>
    <n v="360"/>
    <n v="57.5"/>
    <m/>
    <n v="39"/>
    <n v="21"/>
    <n v="0"/>
    <n v="26.428571428571427"/>
    <n v="0.67765567765567758"/>
    <n v="0.24"/>
    <m/>
    <n v="0.15476190476190477"/>
    <n v="400"/>
    <n v="0.6"/>
    <m/>
    <m/>
    <m/>
    <m/>
    <m/>
    <m/>
    <n v="25.428571428571427"/>
    <n v="4"/>
    <m/>
    <m/>
    <m/>
    <m/>
    <m/>
    <m/>
    <m/>
    <n v="150"/>
    <n v="150"/>
    <s v="1 PG"/>
  </r>
  <r>
    <n v="2136"/>
    <s v="VIETNAM"/>
    <x v="2"/>
    <x v="2"/>
    <x v="11"/>
    <x v="29"/>
    <x v="0"/>
    <x v="1"/>
    <x v="15"/>
    <x v="76"/>
    <x v="0"/>
    <n v="1200"/>
    <n v="480"/>
    <m/>
    <n v="416"/>
    <n v="57.5"/>
    <n v="10"/>
    <n v="34"/>
    <n v="21"/>
    <n v="5.6428571428571432"/>
    <n v="24.071428571428573"/>
    <n v="0.67532467532467533"/>
    <n v="0.24"/>
    <m/>
    <n v="0.11675824175824176"/>
    <n v="420"/>
    <n v="0.6"/>
    <n v="5.1428571428571432"/>
    <m/>
    <m/>
    <n v="1"/>
    <m/>
    <m/>
    <n v="22.571428571428573"/>
    <m/>
    <m/>
    <n v="3"/>
    <m/>
    <m/>
    <m/>
    <m/>
    <m/>
    <n v="150"/>
    <n v="150"/>
    <s v="1 PG"/>
  </r>
  <r>
    <n v="2137"/>
    <s v="VIETNAM"/>
    <x v="2"/>
    <x v="2"/>
    <x v="11"/>
    <x v="29"/>
    <x v="0"/>
    <x v="1"/>
    <x v="16"/>
    <x v="77"/>
    <x v="0"/>
    <n v="1200"/>
    <n v="480"/>
    <m/>
    <n v="336"/>
    <n v="57.5"/>
    <n v="4"/>
    <n v="38"/>
    <n v="21"/>
    <n v="1.5714285714285714"/>
    <n v="17.464285714285715"/>
    <n v="0.45323129251700689"/>
    <n v="0.24"/>
    <m/>
    <n v="0.16156462585034015"/>
    <n v="340"/>
    <n v="0.6"/>
    <n v="1.5714285714285714"/>
    <m/>
    <m/>
    <m/>
    <m/>
    <m/>
    <n v="16.714285714285715"/>
    <n v="3"/>
    <m/>
    <m/>
    <m/>
    <m/>
    <m/>
    <m/>
    <m/>
    <n v="150"/>
    <n v="150"/>
    <s v="1 PG"/>
  </r>
  <r>
    <n v="2138"/>
    <s v="VIETNAM"/>
    <x v="2"/>
    <x v="2"/>
    <x v="11"/>
    <x v="29"/>
    <x v="0"/>
    <x v="1"/>
    <x v="21"/>
    <x v="122"/>
    <x v="0"/>
    <n v="1200"/>
    <n v="480"/>
    <m/>
    <n v="544"/>
    <n v="57.5"/>
    <n v="3"/>
    <n v="45"/>
    <n v="21"/>
    <n v="2.4285714285714284"/>
    <n v="36.142857142857146"/>
    <n v="0.80357142857142871"/>
    <n v="0.24"/>
    <m/>
    <n v="0.11817226890756304"/>
    <n v="544"/>
    <n v="0.6"/>
    <n v="2.4285714285714284"/>
    <m/>
    <m/>
    <m/>
    <m/>
    <m/>
    <n v="36.142857142857146"/>
    <m/>
    <m/>
    <m/>
    <m/>
    <m/>
    <m/>
    <m/>
    <m/>
    <n v="150"/>
    <n v="150"/>
    <s v="1 PG"/>
  </r>
  <r>
    <n v="2139"/>
    <s v="VIETNAM"/>
    <x v="2"/>
    <x v="2"/>
    <x v="11"/>
    <x v="29"/>
    <x v="0"/>
    <x v="1"/>
    <x v="22"/>
    <x v="123"/>
    <x v="0"/>
    <n v="1200"/>
    <n v="480"/>
    <m/>
    <n v="388"/>
    <n v="57.5"/>
    <n v="10"/>
    <n v="35"/>
    <n v="21"/>
    <n v="4.5714285714285712"/>
    <n v="20.714285714285715"/>
    <n v="0.56190476190476191"/>
    <n v="0.24"/>
    <m/>
    <n v="0.12886597938144331"/>
    <n v="312"/>
    <n v="0.6"/>
    <n v="3.5714285714285716"/>
    <m/>
    <m/>
    <n v="2"/>
    <m/>
    <m/>
    <n v="17.714285714285715"/>
    <n v="3"/>
    <m/>
    <n v="3"/>
    <n v="1"/>
    <m/>
    <m/>
    <m/>
    <m/>
    <n v="150"/>
    <n v="150"/>
    <s v="1 PG"/>
  </r>
  <r>
    <n v="2140"/>
    <s v="VIETNAM"/>
    <x v="2"/>
    <x v="2"/>
    <x v="11"/>
    <x v="29"/>
    <x v="0"/>
    <x v="1"/>
    <x v="14"/>
    <x v="75"/>
    <x v="0"/>
    <n v="1200"/>
    <n v="480"/>
    <m/>
    <n v="352"/>
    <n v="57.5"/>
    <n v="15"/>
    <n v="43"/>
    <n v="21"/>
    <n v="7.8928571428571432"/>
    <n v="23.214285714285715"/>
    <n v="0.53633004926108374"/>
    <n v="0.24"/>
    <m/>
    <n v="0.17451298701298704"/>
    <n v="448"/>
    <n v="0.6"/>
    <n v="7.1428571428571432"/>
    <n v="1"/>
    <m/>
    <n v="1"/>
    <m/>
    <m/>
    <n v="19.714285714285715"/>
    <n v="4"/>
    <m/>
    <n v="5"/>
    <m/>
    <m/>
    <m/>
    <m/>
    <m/>
    <n v="150"/>
    <n v="150"/>
    <s v="1 PG"/>
  </r>
  <r>
    <n v="2141"/>
    <s v="VIETNAM"/>
    <x v="2"/>
    <x v="2"/>
    <x v="11"/>
    <x v="29"/>
    <x v="4"/>
    <x v="1"/>
    <x v="14"/>
    <x v="271"/>
    <x v="0"/>
    <n v="1000"/>
    <n v="400"/>
    <m/>
    <n v="304"/>
    <n v="57.5"/>
    <n v="13"/>
    <n v="32"/>
    <n v="17.5"/>
    <n v="5.9642857142857144"/>
    <n v="15.714285714285714"/>
    <n v="0.4817460317460317"/>
    <n v="0.24"/>
    <m/>
    <n v="0.15037593984962408"/>
    <n v="328"/>
    <n v="0.6"/>
    <n v="5.7142857142857144"/>
    <n v="1"/>
    <m/>
    <m/>
    <m/>
    <m/>
    <n v="14.714285714285714"/>
    <n v="2"/>
    <m/>
    <n v="1"/>
    <m/>
    <m/>
    <m/>
    <m/>
    <m/>
    <n v="150"/>
    <n v="150"/>
    <s v="1 PG"/>
  </r>
  <r>
    <n v="2142"/>
    <s v="VIETNAM"/>
    <x v="0"/>
    <x v="2"/>
    <x v="11"/>
    <x v="30"/>
    <x v="3"/>
    <x v="0"/>
    <x v="0"/>
    <x v="10"/>
    <x v="1"/>
    <n v="2700"/>
    <n v="810"/>
    <m/>
    <n v="862"/>
    <n v="259.2"/>
    <n v="70"/>
    <n v="156"/>
    <n v="171.20000000000002"/>
    <n v="56.5"/>
    <n v="166.66666666666666"/>
    <n v="0.98746312684365778"/>
    <n v="0.4"/>
    <m/>
    <n v="0.37454424925422608"/>
    <n v="1122"/>
    <n v="0.8"/>
    <n v="54.5"/>
    <n v="4"/>
    <n v="0"/>
    <n v="2"/>
    <n v="0"/>
    <n v="0"/>
    <n v="164.16666666666666"/>
    <n v="4"/>
    <n v="0"/>
    <n v="3"/>
    <n v="0"/>
    <n v="0"/>
    <m/>
    <m/>
    <m/>
    <n v="150"/>
    <n v="150"/>
    <s v="2 PGs"/>
  </r>
  <r>
    <n v="2143"/>
    <s v="VIETNAM"/>
    <x v="0"/>
    <x v="2"/>
    <x v="11"/>
    <x v="30"/>
    <x v="3"/>
    <x v="0"/>
    <x v="1"/>
    <x v="11"/>
    <x v="1"/>
    <n v="2700"/>
    <n v="810"/>
    <m/>
    <n v="740"/>
    <n v="259.2"/>
    <n v="14"/>
    <n v="124"/>
    <n v="171.20000000000002"/>
    <n v="10.791666666666666"/>
    <n v="140.54166666666666"/>
    <n v="1.0966183574879225"/>
    <n v="0.4"/>
    <m/>
    <n v="0.26640926640926643"/>
    <n v="869"/>
    <n v="0.8"/>
    <n v="9.1666666666666661"/>
    <n v="0"/>
    <n v="3"/>
    <n v="1"/>
    <n v="0"/>
    <n v="0"/>
    <n v="138.66666666666666"/>
    <n v="1"/>
    <n v="3"/>
    <n v="1"/>
    <n v="0"/>
    <n v="0"/>
    <m/>
    <m/>
    <m/>
    <n v="150"/>
    <n v="150"/>
    <s v="2 PGs"/>
  </r>
  <r>
    <n v="2144"/>
    <s v="VIETNAM"/>
    <x v="0"/>
    <x v="2"/>
    <x v="11"/>
    <x v="30"/>
    <x v="0"/>
    <x v="0"/>
    <x v="0"/>
    <x v="0"/>
    <x v="0"/>
    <n v="1200"/>
    <n v="480"/>
    <m/>
    <n v="651"/>
    <n v="153.60000000000002"/>
    <n v="17"/>
    <n v="114"/>
    <n v="101.60000000000001"/>
    <n v="21.375"/>
    <n v="39.625"/>
    <n v="0.46564885496183206"/>
    <n v="0.4"/>
    <m/>
    <n v="0.28746982664033355"/>
    <n v="867"/>
    <n v="0.75"/>
    <n v="0"/>
    <n v="7"/>
    <n v="11"/>
    <n v="10"/>
    <n v="6"/>
    <n v="6"/>
    <n v="0"/>
    <n v="12"/>
    <n v="11"/>
    <n v="17"/>
    <n v="4"/>
    <n v="21"/>
    <m/>
    <m/>
    <m/>
    <n v="100"/>
    <n v="100"/>
    <s v="2 PGs"/>
  </r>
  <r>
    <n v="2145"/>
    <s v="VIETNAM"/>
    <x v="0"/>
    <x v="2"/>
    <x v="11"/>
    <x v="30"/>
    <x v="0"/>
    <x v="0"/>
    <x v="0"/>
    <x v="1"/>
    <x v="0"/>
    <n v="1200"/>
    <n v="480"/>
    <m/>
    <n v="424"/>
    <n v="153.60000000000002"/>
    <n v="25"/>
    <n v="48"/>
    <n v="101.60000000000001"/>
    <n v="12.916666666666668"/>
    <n v="27.083333333333332"/>
    <n v="0.54794520547945202"/>
    <n v="0.4"/>
    <m/>
    <n v="0.24595687331536392"/>
    <n v="534"/>
    <n v="0.75"/>
    <n v="7.666666666666667"/>
    <n v="5"/>
    <n v="0"/>
    <n v="8"/>
    <n v="0"/>
    <n v="0"/>
    <n v="20.333333333333332"/>
    <n v="9"/>
    <n v="0"/>
    <n v="9"/>
    <n v="0"/>
    <n v="0"/>
    <m/>
    <m/>
    <m/>
    <n v="100"/>
    <n v="100"/>
    <s v="2 PGs"/>
  </r>
  <r>
    <n v="2146"/>
    <s v="VIETNAM"/>
    <x v="0"/>
    <x v="2"/>
    <x v="11"/>
    <x v="30"/>
    <x v="0"/>
    <x v="0"/>
    <x v="0"/>
    <x v="12"/>
    <x v="0"/>
    <n v="1200"/>
    <n v="480"/>
    <m/>
    <n v="368"/>
    <n v="96"/>
    <n v="15"/>
    <n v="21"/>
    <n v="63.5"/>
    <n v="13.5"/>
    <n v="18.666666666666668"/>
    <n v="0.8935185185185186"/>
    <n v="0.4"/>
    <m/>
    <n v="0.13975155279503107"/>
    <n v="402"/>
    <n v="0.75"/>
    <n v="13.5"/>
    <n v="0"/>
    <n v="0"/>
    <n v="0"/>
    <n v="0"/>
    <n v="0"/>
    <n v="18.666666666666668"/>
    <n v="0"/>
    <n v="0"/>
    <n v="0"/>
    <n v="0"/>
    <n v="0"/>
    <m/>
    <m/>
    <m/>
    <n v="100"/>
    <n v="100"/>
    <s v="1 PG"/>
  </r>
  <r>
    <n v="2147"/>
    <s v="VIETNAM"/>
    <x v="0"/>
    <x v="2"/>
    <x v="11"/>
    <x v="30"/>
    <x v="0"/>
    <x v="0"/>
    <x v="0"/>
    <x v="13"/>
    <x v="0"/>
    <n v="1200"/>
    <n v="480"/>
    <m/>
    <n v="864"/>
    <n v="153.60000000000002"/>
    <n v="42"/>
    <n v="135"/>
    <n v="101.60000000000001"/>
    <n v="22.166666666666668"/>
    <n v="79.333333333333329"/>
    <n v="0.57344632768361581"/>
    <n v="0.4"/>
    <m/>
    <n v="0.29265873015873017"/>
    <n v="1450"/>
    <n v="0.75"/>
    <n v="18.166666666666668"/>
    <n v="6"/>
    <n v="0"/>
    <n v="5"/>
    <n v="0"/>
    <n v="0"/>
    <n v="71.833333333333329"/>
    <n v="8"/>
    <n v="0"/>
    <n v="11"/>
    <n v="0"/>
    <n v="0"/>
    <m/>
    <m/>
    <m/>
    <n v="100"/>
    <n v="100"/>
    <s v="2 PGs"/>
  </r>
  <r>
    <n v="2148"/>
    <s v="VIETNAM"/>
    <x v="0"/>
    <x v="2"/>
    <x v="11"/>
    <x v="30"/>
    <x v="0"/>
    <x v="0"/>
    <x v="0"/>
    <x v="2"/>
    <x v="0"/>
    <n v="1200"/>
    <n v="480"/>
    <m/>
    <n v="528"/>
    <n v="153.60000000000002"/>
    <n v="59"/>
    <n v="57"/>
    <n v="101.60000000000001"/>
    <n v="31.666666666666668"/>
    <n v="39.583333333333336"/>
    <n v="0.61422413793103448"/>
    <n v="0.4"/>
    <m/>
    <n v="0.31385281385281388"/>
    <n v="1387"/>
    <n v="0.75"/>
    <n v="30.166666666666668"/>
    <n v="0"/>
    <n v="0"/>
    <n v="3"/>
    <n v="0"/>
    <n v="0"/>
    <n v="38.833333333333336"/>
    <n v="1"/>
    <n v="0"/>
    <n v="1"/>
    <n v="0"/>
    <n v="0"/>
    <m/>
    <m/>
    <m/>
    <n v="100"/>
    <n v="100"/>
    <s v="2 PGs"/>
  </r>
  <r>
    <n v="2149"/>
    <s v="VIETNAM"/>
    <x v="0"/>
    <x v="2"/>
    <x v="11"/>
    <x v="30"/>
    <x v="0"/>
    <x v="0"/>
    <x v="0"/>
    <x v="14"/>
    <x v="0"/>
    <n v="1200"/>
    <n v="480"/>
    <m/>
    <n v="576"/>
    <n v="153.60000000000002"/>
    <n v="15"/>
    <n v="48"/>
    <n v="101.60000000000001"/>
    <n v="13.333333333333334"/>
    <n v="30.666666666666668"/>
    <n v="0.69841269841269837"/>
    <n v="0.4"/>
    <m/>
    <n v="0.15625"/>
    <n v="711"/>
    <n v="0.75"/>
    <n v="13.333333333333334"/>
    <n v="0"/>
    <n v="0"/>
    <n v="0"/>
    <n v="0"/>
    <n v="0"/>
    <n v="29.666666666666668"/>
    <n v="0"/>
    <n v="0"/>
    <n v="2"/>
    <n v="0"/>
    <n v="0"/>
    <m/>
    <m/>
    <m/>
    <n v="100"/>
    <n v="100"/>
    <s v="2 PGs"/>
  </r>
  <r>
    <n v="2150"/>
    <s v="VIETNAM"/>
    <x v="0"/>
    <x v="2"/>
    <x v="11"/>
    <x v="30"/>
    <x v="0"/>
    <x v="0"/>
    <x v="0"/>
    <x v="15"/>
    <x v="0"/>
    <n v="1200"/>
    <n v="480"/>
    <m/>
    <n v="336"/>
    <n v="96"/>
    <n v="15"/>
    <n v="30"/>
    <n v="63.5"/>
    <n v="10.166666666666666"/>
    <n v="29.666666666666668"/>
    <n v="0.88518518518518519"/>
    <n v="0.4"/>
    <m/>
    <n v="0.19132653061224492"/>
    <n v="900"/>
    <n v="0.75"/>
    <n v="10.166666666666666"/>
    <n v="0"/>
    <n v="0"/>
    <n v="0"/>
    <n v="0"/>
    <n v="0"/>
    <n v="29.666666666666668"/>
    <n v="0"/>
    <n v="0"/>
    <n v="0"/>
    <n v="0"/>
    <n v="0"/>
    <m/>
    <m/>
    <m/>
    <n v="100"/>
    <n v="100"/>
    <s v="1 PG"/>
  </r>
  <r>
    <n v="2151"/>
    <s v="VIETNAM"/>
    <x v="0"/>
    <x v="2"/>
    <x v="11"/>
    <x v="30"/>
    <x v="0"/>
    <x v="0"/>
    <x v="0"/>
    <x v="16"/>
    <x v="0"/>
    <n v="1200"/>
    <n v="480"/>
    <m/>
    <n v="372"/>
    <n v="96"/>
    <n v="13"/>
    <n v="26"/>
    <n v="63.5"/>
    <n v="9.5"/>
    <n v="18.333333333333332"/>
    <n v="0.71367521367521369"/>
    <n v="0.4"/>
    <m/>
    <n v="0.14976958525345624"/>
    <n v="389"/>
    <n v="0.65"/>
    <n v="9.5"/>
    <n v="0"/>
    <n v="0"/>
    <n v="0"/>
    <n v="0"/>
    <n v="0"/>
    <n v="18.333333333333332"/>
    <n v="0"/>
    <n v="0"/>
    <n v="0"/>
    <n v="0"/>
    <n v="0"/>
    <m/>
    <m/>
    <m/>
    <n v="100"/>
    <n v="100"/>
    <s v="1 PG"/>
  </r>
  <r>
    <n v="2152"/>
    <s v="VIETNAM"/>
    <x v="0"/>
    <x v="2"/>
    <x v="11"/>
    <x v="30"/>
    <x v="0"/>
    <x v="0"/>
    <x v="0"/>
    <x v="3"/>
    <x v="0"/>
    <n v="1200"/>
    <n v="480"/>
    <m/>
    <n v="356"/>
    <n v="96"/>
    <n v="25"/>
    <n v="34"/>
    <n v="63.5"/>
    <n v="14.791666666666666"/>
    <n v="22"/>
    <n v="0.62358757062146886"/>
    <n v="0.4"/>
    <m/>
    <n v="0.23675762439807385"/>
    <n v="436"/>
    <n v="0"/>
    <n v="8.6666666666666661"/>
    <n v="5"/>
    <n v="3"/>
    <n v="4"/>
    <n v="1"/>
    <n v="1"/>
    <n v="11"/>
    <n v="9"/>
    <n v="2"/>
    <n v="6"/>
    <n v="4"/>
    <n v="2"/>
    <m/>
    <m/>
    <m/>
    <n v="100"/>
    <n v="100"/>
    <s v="1 PG"/>
  </r>
  <r>
    <n v="2153"/>
    <s v="VIETNAM"/>
    <x v="0"/>
    <x v="2"/>
    <x v="11"/>
    <x v="30"/>
    <x v="0"/>
    <x v="0"/>
    <x v="1"/>
    <x v="17"/>
    <x v="0"/>
    <n v="1200"/>
    <n v="480"/>
    <m/>
    <n v="400"/>
    <n v="96"/>
    <n v="0"/>
    <n v="19"/>
    <n v="63.5"/>
    <n v="0"/>
    <n v="16.666666666666668"/>
    <n v="0.87719298245614041"/>
    <n v="0.4"/>
    <m/>
    <n v="6.7857142857142852E-2"/>
    <n v="516"/>
    <n v="0.75"/>
    <n v="0"/>
    <n v="0"/>
    <n v="0"/>
    <n v="0"/>
    <n v="0"/>
    <n v="0"/>
    <n v="16.666666666666668"/>
    <n v="0"/>
    <n v="0"/>
    <n v="0"/>
    <n v="0"/>
    <n v="0"/>
    <m/>
    <m/>
    <m/>
    <n v="100"/>
    <n v="100"/>
    <s v="1 PG"/>
  </r>
  <r>
    <n v="2154"/>
    <s v="VIETNAM"/>
    <x v="0"/>
    <x v="2"/>
    <x v="11"/>
    <x v="30"/>
    <x v="0"/>
    <x v="0"/>
    <x v="1"/>
    <x v="4"/>
    <x v="0"/>
    <n v="1200"/>
    <n v="480"/>
    <m/>
    <n v="384"/>
    <n v="96"/>
    <n v="36"/>
    <n v="65"/>
    <n v="63.5"/>
    <n v="17.666666666666664"/>
    <n v="37.208333333333336"/>
    <n v="0.54331683168316836"/>
    <n v="0.4"/>
    <m/>
    <n v="0.37574404761904767"/>
    <n v="484"/>
    <n v="0.7"/>
    <n v="15.166666666666666"/>
    <n v="4"/>
    <n v="0"/>
    <n v="3"/>
    <n v="0"/>
    <n v="0"/>
    <n v="32.333333333333336"/>
    <n v="0"/>
    <n v="1"/>
    <n v="9"/>
    <n v="0"/>
    <n v="0"/>
    <m/>
    <m/>
    <m/>
    <n v="100"/>
    <n v="100"/>
    <s v="1 PG"/>
  </r>
  <r>
    <n v="2155"/>
    <s v="VIETNAM"/>
    <x v="0"/>
    <x v="2"/>
    <x v="11"/>
    <x v="30"/>
    <x v="0"/>
    <x v="0"/>
    <x v="4"/>
    <x v="18"/>
    <x v="0"/>
    <n v="1200"/>
    <n v="480"/>
    <m/>
    <n v="320"/>
    <n v="96"/>
    <n v="85"/>
    <n v="126"/>
    <n v="63.5"/>
    <n v="49.75"/>
    <n v="77.416666666666671"/>
    <n v="0.60268562401263825"/>
    <n v="0.4"/>
    <m/>
    <n v="0.9419642857142857"/>
    <n v="358"/>
    <n v="0.7"/>
    <n v="44.5"/>
    <n v="9"/>
    <n v="0"/>
    <n v="6"/>
    <n v="0"/>
    <n v="0"/>
    <n v="68.166666666666671"/>
    <n v="17"/>
    <n v="0"/>
    <n v="10"/>
    <n v="0"/>
    <n v="0"/>
    <m/>
    <m/>
    <m/>
    <n v="100"/>
    <n v="100"/>
    <s v="1 PG"/>
  </r>
  <r>
    <n v="2156"/>
    <s v="VIETNAM"/>
    <x v="0"/>
    <x v="2"/>
    <x v="11"/>
    <x v="30"/>
    <x v="0"/>
    <x v="0"/>
    <x v="4"/>
    <x v="19"/>
    <x v="0"/>
    <n v="1200"/>
    <n v="480"/>
    <m/>
    <n v="352"/>
    <n v="96"/>
    <n v="38"/>
    <n v="115"/>
    <n v="63.5"/>
    <n v="17.416666666666664"/>
    <n v="71.75"/>
    <n v="0.58278867102396503"/>
    <n v="0.4"/>
    <m/>
    <n v="0.62094155844155852"/>
    <n v="383"/>
    <n v="0.7"/>
    <n v="10.666666666666666"/>
    <n v="11"/>
    <n v="0"/>
    <n v="8"/>
    <n v="0"/>
    <n v="0"/>
    <n v="66.5"/>
    <n v="11"/>
    <n v="0"/>
    <n v="5"/>
    <n v="0"/>
    <n v="0"/>
    <m/>
    <m/>
    <m/>
    <n v="100"/>
    <n v="100"/>
    <s v="1 PG"/>
  </r>
  <r>
    <n v="2157"/>
    <s v="VIETNAM"/>
    <x v="0"/>
    <x v="2"/>
    <x v="11"/>
    <x v="30"/>
    <x v="0"/>
    <x v="0"/>
    <x v="3"/>
    <x v="6"/>
    <x v="0"/>
    <n v="1200"/>
    <n v="480"/>
    <m/>
    <n v="414"/>
    <n v="96"/>
    <n v="6"/>
    <n v="27"/>
    <n v="63.5"/>
    <n v="8"/>
    <n v="33.5"/>
    <n v="1.2575757575757576"/>
    <n v="0.4"/>
    <m/>
    <n v="0.11387163561076606"/>
    <n v="451"/>
    <n v="0.7"/>
    <n v="6"/>
    <n v="0"/>
    <n v="0"/>
    <n v="4"/>
    <n v="0"/>
    <n v="0"/>
    <n v="30.5"/>
    <n v="0"/>
    <n v="0"/>
    <n v="6"/>
    <n v="0"/>
    <n v="0"/>
    <m/>
    <m/>
    <m/>
    <n v="80"/>
    <n v="80"/>
    <s v="1 PG"/>
  </r>
  <r>
    <n v="2158"/>
    <s v="VIETNAM"/>
    <x v="0"/>
    <x v="2"/>
    <x v="11"/>
    <x v="30"/>
    <x v="0"/>
    <x v="0"/>
    <x v="2"/>
    <x v="5"/>
    <x v="0"/>
    <n v="1200"/>
    <n v="480"/>
    <m/>
    <n v="388"/>
    <n v="96"/>
    <n v="24"/>
    <n v="23"/>
    <n v="63.5"/>
    <n v="14.833333333333334"/>
    <n v="13.166666666666666"/>
    <n v="0.5957446808510638"/>
    <n v="0.4"/>
    <m/>
    <n v="0.17304860088365245"/>
    <n v="471"/>
    <n v="0.7"/>
    <n v="12.833333333333334"/>
    <n v="0"/>
    <n v="0"/>
    <n v="4"/>
    <n v="0"/>
    <n v="0"/>
    <n v="8.6666666666666661"/>
    <n v="6"/>
    <n v="0"/>
    <n v="6"/>
    <n v="0"/>
    <n v="0"/>
    <m/>
    <m/>
    <m/>
    <n v="80"/>
    <n v="80"/>
    <s v="1 PG"/>
  </r>
  <r>
    <n v="2159"/>
    <s v="VIETNAM"/>
    <x v="0"/>
    <x v="2"/>
    <x v="11"/>
    <x v="30"/>
    <x v="0"/>
    <x v="1"/>
    <x v="30"/>
    <x v="207"/>
    <x v="0"/>
    <n v="1200"/>
    <n v="480"/>
    <m/>
    <n v="367"/>
    <n v="57.5"/>
    <n v="7"/>
    <n v="33"/>
    <n v="21"/>
    <n v="9.1666666666666679"/>
    <n v="10.333333333333332"/>
    <n v="0.48749999999999999"/>
    <n v="0.24"/>
    <m/>
    <n v="0.15570260801868432"/>
    <n v="411"/>
    <n v="0.65"/>
    <n v="7.166666666666667"/>
    <n v="0"/>
    <n v="0"/>
    <n v="4"/>
    <n v="0"/>
    <n v="0"/>
    <n v="7.333333333333333"/>
    <n v="0"/>
    <n v="0"/>
    <n v="6"/>
    <n v="0"/>
    <n v="0"/>
    <m/>
    <m/>
    <m/>
    <n v="50"/>
    <n v="50"/>
    <s v="1 PG"/>
  </r>
  <r>
    <n v="2160"/>
    <s v="VIETNAM"/>
    <x v="0"/>
    <x v="2"/>
    <x v="11"/>
    <x v="30"/>
    <x v="4"/>
    <x v="0"/>
    <x v="0"/>
    <x v="35"/>
    <x v="0"/>
    <n v="1000"/>
    <n v="400"/>
    <m/>
    <n v="352"/>
    <n v="80"/>
    <n v="16"/>
    <n v="104"/>
    <n v="53"/>
    <n v="6"/>
    <n v="83.125"/>
    <n v="0.7427083333333333"/>
    <n v="0.4"/>
    <m/>
    <n v="0.48701298701298706"/>
    <n v="850"/>
    <n v="0.7"/>
    <n v="0"/>
    <n v="8"/>
    <n v="0"/>
    <n v="8"/>
    <n v="0"/>
    <n v="0"/>
    <n v="70"/>
    <n v="16"/>
    <n v="7"/>
    <n v="13"/>
    <n v="0"/>
    <n v="0"/>
    <m/>
    <m/>
    <m/>
    <n v="100"/>
    <n v="100"/>
    <s v="1 PG"/>
  </r>
  <r>
    <n v="2161"/>
    <s v="VIETNAM"/>
    <x v="0"/>
    <x v="2"/>
    <x v="11"/>
    <x v="30"/>
    <x v="4"/>
    <x v="0"/>
    <x v="0"/>
    <x v="37"/>
    <x v="0"/>
    <n v="1000"/>
    <n v="320"/>
    <m/>
    <n v="336"/>
    <n v="80"/>
    <n v="19"/>
    <n v="37"/>
    <n v="53"/>
    <n v="10.583333333333334"/>
    <n v="28.416666666666668"/>
    <n v="0.6964285714285714"/>
    <n v="0.4"/>
    <m/>
    <n v="0.23809523809523811"/>
    <n v="372"/>
    <n v="0.7"/>
    <n v="9.3333333333333339"/>
    <n v="3"/>
    <n v="0"/>
    <n v="1"/>
    <n v="0"/>
    <n v="0"/>
    <n v="25.166666666666668"/>
    <n v="7"/>
    <n v="0"/>
    <n v="3"/>
    <n v="0"/>
    <n v="0"/>
    <m/>
    <m/>
    <m/>
    <n v="100"/>
    <n v="100"/>
    <s v="1 PG"/>
  </r>
  <r>
    <n v="2162"/>
    <s v="VIETNAM"/>
    <x v="0"/>
    <x v="2"/>
    <x v="11"/>
    <x v="30"/>
    <x v="4"/>
    <x v="0"/>
    <x v="0"/>
    <x v="107"/>
    <x v="0"/>
    <n v="1000"/>
    <n v="320"/>
    <m/>
    <n v="276"/>
    <n v="80"/>
    <n v="31"/>
    <n v="5"/>
    <n v="53"/>
    <n v="2.5"/>
    <n v="26.666666666666668"/>
    <n v="0.81018518518518523"/>
    <n v="0.4"/>
    <m/>
    <n v="0.18633540372670809"/>
    <n v="355"/>
    <n v="0.65"/>
    <n v="2.5"/>
    <n v="0"/>
    <n v="0"/>
    <n v="0"/>
    <n v="0"/>
    <n v="0"/>
    <n v="24.166666666666668"/>
    <n v="0"/>
    <n v="0"/>
    <n v="5"/>
    <n v="0"/>
    <n v="0"/>
    <m/>
    <m/>
    <m/>
    <n v="100"/>
    <n v="100"/>
    <s v="1 PG"/>
  </r>
  <r>
    <n v="2163"/>
    <s v="VIETNAM"/>
    <x v="0"/>
    <x v="2"/>
    <x v="11"/>
    <x v="30"/>
    <x v="4"/>
    <x v="1"/>
    <x v="0"/>
    <x v="151"/>
    <x v="0"/>
    <n v="1000"/>
    <n v="320"/>
    <m/>
    <n v="336"/>
    <n v="48"/>
    <n v="6"/>
    <n v="19"/>
    <n v="17.5"/>
    <n v="4.166666666666667"/>
    <n v="12.666666666666666"/>
    <n v="0.67333333333333334"/>
    <n v="0.24"/>
    <m/>
    <n v="0.10629251700680273"/>
    <n v="353"/>
    <n v="0.7"/>
    <n v="4.166666666666667"/>
    <n v="0"/>
    <n v="0"/>
    <n v="0"/>
    <n v="0"/>
    <n v="0"/>
    <n v="9.6666666666666661"/>
    <n v="0"/>
    <n v="0"/>
    <n v="6"/>
    <n v="0"/>
    <n v="0"/>
    <m/>
    <m/>
    <m/>
    <n v="100"/>
    <n v="100"/>
    <s v="1 PG"/>
  </r>
  <r>
    <n v="2164"/>
    <s v="VIETNAM"/>
    <x v="0"/>
    <x v="2"/>
    <x v="11"/>
    <x v="30"/>
    <x v="4"/>
    <x v="1"/>
    <x v="0"/>
    <x v="157"/>
    <x v="0"/>
    <n v="1000"/>
    <n v="320"/>
    <m/>
    <n v="432"/>
    <n v="48"/>
    <n v="34"/>
    <n v="48"/>
    <n v="17.5"/>
    <n v="21.833333333333332"/>
    <n v="31.166666666666668"/>
    <n v="0.64634146341463417"/>
    <n v="0.24"/>
    <m/>
    <n v="0.27116402116402116"/>
    <n v="440"/>
    <n v="0.7"/>
    <n v="17.833333333333332"/>
    <n v="0"/>
    <n v="0"/>
    <n v="8"/>
    <n v="0"/>
    <n v="0"/>
    <n v="24.166666666666668"/>
    <n v="0"/>
    <n v="0"/>
    <n v="14"/>
    <n v="0"/>
    <n v="0"/>
    <m/>
    <m/>
    <m/>
    <n v="100"/>
    <n v="100"/>
    <s v="1 PG"/>
  </r>
  <r>
    <n v="2165"/>
    <s v="VIETNAM"/>
    <x v="0"/>
    <x v="2"/>
    <x v="11"/>
    <x v="30"/>
    <x v="4"/>
    <x v="1"/>
    <x v="0"/>
    <x v="246"/>
    <x v="0"/>
    <n v="1000"/>
    <n v="320"/>
    <m/>
    <n v="448"/>
    <n v="48"/>
    <n v="3"/>
    <n v="17"/>
    <n v="17.5"/>
    <n v="1.3333333333333333"/>
    <n v="7.75"/>
    <n v="0.45416666666666672"/>
    <n v="0.24"/>
    <m/>
    <n v="6.3775510204081634E-2"/>
    <n v="505"/>
    <n v="0.65"/>
    <n v="1.3333333333333333"/>
    <n v="0"/>
    <n v="0"/>
    <n v="0"/>
    <n v="0"/>
    <n v="0"/>
    <n v="7"/>
    <n v="3"/>
    <n v="0"/>
    <n v="0"/>
    <n v="0"/>
    <n v="0"/>
    <m/>
    <m/>
    <m/>
    <n v="100"/>
    <n v="100"/>
    <s v="1 PG"/>
  </r>
  <r>
    <n v="2166"/>
    <s v="VIETNAM"/>
    <x v="0"/>
    <x v="2"/>
    <x v="11"/>
    <x v="30"/>
    <x v="4"/>
    <x v="1"/>
    <x v="1"/>
    <x v="163"/>
    <x v="0"/>
    <n v="1000"/>
    <n v="320"/>
    <m/>
    <n v="272"/>
    <n v="48"/>
    <n v="2"/>
    <n v="11"/>
    <n v="17.5"/>
    <n v="1.6666666666666667"/>
    <n v="8.1666666666666679"/>
    <n v="0.7564102564102565"/>
    <n v="0.24"/>
    <m/>
    <n v="6.8277310924369755E-2"/>
    <n v="304"/>
    <n v="0.7"/>
    <n v="1.6666666666666667"/>
    <n v="0"/>
    <n v="0"/>
    <n v="0"/>
    <n v="0"/>
    <n v="0"/>
    <n v="7.666666666666667"/>
    <n v="0"/>
    <n v="0"/>
    <n v="1"/>
    <n v="0"/>
    <n v="0"/>
    <m/>
    <m/>
    <m/>
    <n v="100"/>
    <n v="100"/>
    <s v="1 PG"/>
  </r>
  <r>
    <n v="2167"/>
    <s v="VIETNAM"/>
    <x v="0"/>
    <x v="2"/>
    <x v="11"/>
    <x v="30"/>
    <x v="4"/>
    <x v="1"/>
    <x v="4"/>
    <x v="165"/>
    <x v="0"/>
    <n v="1000"/>
    <n v="320"/>
    <m/>
    <n v="192"/>
    <n v="48"/>
    <n v="13"/>
    <n v="49"/>
    <n v="17.5"/>
    <n v="6"/>
    <n v="28.916666666666668"/>
    <n v="0.56317204301075274"/>
    <n v="0.24"/>
    <m/>
    <n v="0.46130952380952389"/>
    <n v="227"/>
    <n v="0.7"/>
    <n v="4.5"/>
    <n v="0"/>
    <n v="0"/>
    <n v="3"/>
    <n v="0"/>
    <n v="0"/>
    <n v="27.666666666666668"/>
    <n v="1"/>
    <n v="0"/>
    <n v="2"/>
    <n v="0"/>
    <n v="0"/>
    <m/>
    <m/>
    <m/>
    <n v="100"/>
    <n v="100"/>
    <s v="1 PG"/>
  </r>
  <r>
    <n v="2168"/>
    <s v="VIETNAM"/>
    <x v="0"/>
    <x v="2"/>
    <x v="11"/>
    <x v="30"/>
    <x v="4"/>
    <x v="1"/>
    <x v="2"/>
    <x v="247"/>
    <x v="0"/>
    <n v="1000"/>
    <n v="320"/>
    <m/>
    <n v="300"/>
    <n v="48"/>
    <n v="3"/>
    <n v="14"/>
    <n v="17.5"/>
    <n v="0.75"/>
    <n v="7.75"/>
    <n v="0.5"/>
    <n v="0.24"/>
    <m/>
    <n v="8.0952380952380956E-2"/>
    <n v="344"/>
    <n v="0.65"/>
    <n v="0"/>
    <n v="3"/>
    <m/>
    <m/>
    <m/>
    <m/>
    <n v="7.5"/>
    <n v="1"/>
    <m/>
    <m/>
    <m/>
    <m/>
    <m/>
    <m/>
    <m/>
    <n v="100"/>
    <n v="100"/>
    <s v="1 PG"/>
  </r>
  <r>
    <n v="2169"/>
    <s v="VIETNAM"/>
    <x v="0"/>
    <x v="2"/>
    <x v="11"/>
    <x v="30"/>
    <x v="4"/>
    <x v="1"/>
    <x v="24"/>
    <x v="281"/>
    <x v="0"/>
    <n v="1000"/>
    <n v="320"/>
    <m/>
    <n v="320"/>
    <n v="48"/>
    <n v="23"/>
    <n v="40"/>
    <n v="17.5"/>
    <n v="8.1666666666666679"/>
    <n v="18.666666666666664"/>
    <n v="0.42592592592592593"/>
    <n v="0.24"/>
    <m/>
    <n v="0.28125"/>
    <n v="421"/>
    <n v="0.7"/>
    <n v="6.166666666666667"/>
    <n v="8"/>
    <m/>
    <m/>
    <m/>
    <m/>
    <n v="14.166666666666666"/>
    <n v="0"/>
    <n v="0"/>
    <n v="9"/>
    <n v="0"/>
    <n v="0"/>
    <m/>
    <m/>
    <m/>
    <n v="100"/>
    <n v="100"/>
    <s v="1 PG"/>
  </r>
  <r>
    <n v="2170"/>
    <s v="VIETNAM"/>
    <x v="0"/>
    <x v="2"/>
    <x v="11"/>
    <x v="30"/>
    <x v="5"/>
    <x v="0"/>
    <x v="0"/>
    <x v="44"/>
    <x v="1"/>
    <n v="1500"/>
    <n v="600"/>
    <m/>
    <n v="528"/>
    <n v="192"/>
    <n v="10"/>
    <n v="53"/>
    <n v="94.8"/>
    <n v="6.333333333333333"/>
    <n v="41.25"/>
    <n v="0.75529100529100535"/>
    <n v="0.4"/>
    <m/>
    <n v="0.17045454545454547"/>
    <n v="616"/>
    <n v="0.65"/>
    <n v="5.333333333333333"/>
    <n v="0"/>
    <n v="0"/>
    <n v="2"/>
    <n v="0"/>
    <n v="0"/>
    <n v="37"/>
    <n v="3"/>
    <n v="0"/>
    <n v="7"/>
    <n v="0"/>
    <n v="0"/>
    <m/>
    <m/>
    <m/>
    <n v="120"/>
    <n v="120"/>
    <s v="2 PGs"/>
  </r>
  <r>
    <n v="2171"/>
    <s v="VIETNAM"/>
    <x v="0"/>
    <x v="2"/>
    <x v="11"/>
    <x v="30"/>
    <x v="5"/>
    <x v="0"/>
    <x v="0"/>
    <x v="45"/>
    <x v="1"/>
    <n v="1500"/>
    <n v="600"/>
    <m/>
    <n v="688"/>
    <n v="192"/>
    <n v="74"/>
    <n v="88"/>
    <n v="94.8"/>
    <n v="27.5"/>
    <n v="46.833333333333336"/>
    <n v="0.45884773662551448"/>
    <n v="0.4"/>
    <m/>
    <n v="0.33637873754152825"/>
    <n v="650"/>
    <n v="0.7"/>
    <n v="3.5"/>
    <n v="25"/>
    <n v="18"/>
    <n v="22"/>
    <n v="0"/>
    <n v="0"/>
    <n v="2.8333333333333335"/>
    <n v="42"/>
    <n v="32"/>
    <n v="43"/>
    <n v="0"/>
    <n v="0"/>
    <m/>
    <m/>
    <m/>
    <n v="120"/>
    <n v="120"/>
    <s v="2 PGs"/>
  </r>
  <r>
    <n v="2172"/>
    <s v="VIETNAM"/>
    <x v="0"/>
    <x v="2"/>
    <x v="11"/>
    <x v="30"/>
    <x v="1"/>
    <x v="0"/>
    <x v="0"/>
    <x v="7"/>
    <x v="1"/>
    <n v="4200"/>
    <n v="1260"/>
    <m/>
    <n v="1440"/>
    <n v="403.20000000000005"/>
    <n v="49"/>
    <n v="108"/>
    <n v="266.40000000000003"/>
    <n v="47.166666666666664"/>
    <n v="124"/>
    <n v="1.0902335456475583"/>
    <n v="0.4"/>
    <m/>
    <n v="0.15575396825396828"/>
    <n v="1507"/>
    <n v="0.7"/>
    <n v="45.166666666666664"/>
    <n v="0"/>
    <n v="0"/>
    <n v="4"/>
    <n v="0"/>
    <n v="0"/>
    <n v="114.5"/>
    <n v="6"/>
    <n v="0"/>
    <n v="16"/>
    <n v="0"/>
    <n v="0"/>
    <m/>
    <m/>
    <m/>
    <n v="150"/>
    <n v="150"/>
    <s v="2 PGs"/>
  </r>
  <r>
    <n v="2173"/>
    <s v="VIETNAM"/>
    <x v="0"/>
    <x v="2"/>
    <x v="11"/>
    <x v="30"/>
    <x v="6"/>
    <x v="0"/>
    <x v="0"/>
    <x v="46"/>
    <x v="1"/>
    <n v="1250"/>
    <n v="500"/>
    <m/>
    <n v="336"/>
    <n v="160"/>
    <n v="8"/>
    <n v="46"/>
    <n v="105.60000000000001"/>
    <n v="9.5"/>
    <n v="61.333333333333336"/>
    <n v="1.3117283950617287"/>
    <n v="0.4"/>
    <m/>
    <n v="0.22959183673469388"/>
    <n v="500"/>
    <n v="0.75"/>
    <n v="7.5"/>
    <n v="0"/>
    <n v="0"/>
    <n v="4"/>
    <n v="0"/>
    <n v="0"/>
    <n v="61.333333333333336"/>
    <n v="0"/>
    <n v="0"/>
    <n v="0"/>
    <n v="0"/>
    <n v="0"/>
    <m/>
    <m/>
    <m/>
    <n v="100"/>
    <n v="100"/>
    <s v="2 PGs"/>
  </r>
  <r>
    <n v="2174"/>
    <s v="VIETNAM"/>
    <x v="0"/>
    <x v="2"/>
    <x v="11"/>
    <x v="30"/>
    <x v="6"/>
    <x v="0"/>
    <x v="0"/>
    <x v="47"/>
    <x v="1"/>
    <n v="1250"/>
    <n v="500"/>
    <m/>
    <n v="352"/>
    <n v="100"/>
    <n v="0"/>
    <n v="35"/>
    <n v="66"/>
    <n v="0"/>
    <n v="36.5"/>
    <n v="1.0428571428571429"/>
    <n v="0.4"/>
    <m/>
    <n v="0.14204545454545456"/>
    <n v="400"/>
    <n v="0.75"/>
    <n v="0"/>
    <n v="0"/>
    <n v="0"/>
    <n v="0"/>
    <n v="0"/>
    <n v="0"/>
    <n v="36.5"/>
    <n v="0"/>
    <n v="0"/>
    <n v="0"/>
    <n v="0"/>
    <n v="0"/>
    <m/>
    <m/>
    <m/>
    <n v="100"/>
    <n v="100"/>
    <s v="1 PG"/>
  </r>
  <r>
    <n v="2175"/>
    <s v="VIETNAM"/>
    <x v="0"/>
    <x v="2"/>
    <x v="11"/>
    <x v="30"/>
    <x v="6"/>
    <x v="0"/>
    <x v="4"/>
    <x v="50"/>
    <x v="1"/>
    <n v="1250"/>
    <n v="500"/>
    <m/>
    <n v="320"/>
    <n v="160"/>
    <n v="2"/>
    <n v="32"/>
    <n v="105.60000000000001"/>
    <n v="1.6666666666666667"/>
    <n v="25.083333333333332"/>
    <n v="0.78676470588235292"/>
    <n v="0.4"/>
    <m/>
    <n v="0.15178571428571427"/>
    <n v="376"/>
    <n v="0.75"/>
    <n v="1.6666666666666667"/>
    <n v="0"/>
    <n v="0"/>
    <n v="0"/>
    <n v="0"/>
    <n v="0"/>
    <n v="23.333333333333332"/>
    <n v="1"/>
    <n v="0"/>
    <n v="3"/>
    <n v="0"/>
    <n v="0"/>
    <m/>
    <m/>
    <m/>
    <n v="100"/>
    <n v="100"/>
    <s v="2 PGs"/>
  </r>
  <r>
    <n v="2176"/>
    <s v="VIETNAM"/>
    <x v="0"/>
    <x v="2"/>
    <x v="11"/>
    <x v="30"/>
    <x v="2"/>
    <x v="0"/>
    <x v="0"/>
    <x v="8"/>
    <x v="1"/>
    <n v="1200"/>
    <n v="480"/>
    <m/>
    <n v="560"/>
    <n v="160"/>
    <n v="44"/>
    <n v="87"/>
    <n v="105.60000000000001"/>
    <n v="31"/>
    <n v="68.5"/>
    <n v="0.75954198473282442"/>
    <n v="0.4"/>
    <m/>
    <n v="0.33418367346938777"/>
    <n v="640"/>
    <n v="0.75"/>
    <n v="13"/>
    <n v="0"/>
    <n v="0"/>
    <n v="36"/>
    <n v="0"/>
    <n v="0"/>
    <n v="30.5"/>
    <n v="0"/>
    <n v="0"/>
    <n v="76"/>
    <n v="0"/>
    <n v="0"/>
    <m/>
    <m/>
    <m/>
    <n v="100"/>
    <n v="100"/>
    <s v="2 PGs"/>
  </r>
  <r>
    <n v="2177"/>
    <s v="VIETNAM"/>
    <x v="0"/>
    <x v="2"/>
    <x v="11"/>
    <x v="30"/>
    <x v="2"/>
    <x v="0"/>
    <x v="0"/>
    <x v="20"/>
    <x v="1"/>
    <n v="1200"/>
    <n v="480"/>
    <m/>
    <n v="576"/>
    <n v="160"/>
    <n v="15"/>
    <n v="23"/>
    <n v="105.60000000000001"/>
    <n v="18"/>
    <n v="62.666666666666671"/>
    <n v="2.1228070175438596"/>
    <n v="0.4"/>
    <m/>
    <n v="9.4246031746031744E-2"/>
    <n v="557"/>
    <n v="0.75"/>
    <n v="6.5"/>
    <n v="0"/>
    <n v="0"/>
    <n v="23"/>
    <n v="0"/>
    <n v="0"/>
    <n v="25.666666666666668"/>
    <n v="4"/>
    <n v="0"/>
    <n v="72"/>
    <n v="0"/>
    <n v="0"/>
    <m/>
    <m/>
    <m/>
    <n v="100"/>
    <n v="100"/>
    <s v="2 PGs"/>
  </r>
  <r>
    <n v="2178"/>
    <s v="VIETNAM"/>
    <x v="0"/>
    <x v="2"/>
    <x v="11"/>
    <x v="30"/>
    <x v="2"/>
    <x v="0"/>
    <x v="0"/>
    <x v="21"/>
    <x v="1"/>
    <n v="1200"/>
    <n v="480"/>
    <m/>
    <n v="480"/>
    <n v="160"/>
    <n v="12"/>
    <n v="47"/>
    <n v="105.60000000000001"/>
    <n v="5.5"/>
    <n v="22.75"/>
    <n v="0.4788135593220339"/>
    <n v="0.4"/>
    <m/>
    <n v="0.17559523809523808"/>
    <n v="553"/>
    <n v="0.75"/>
    <n v="3.5"/>
    <n v="0"/>
    <n v="0"/>
    <n v="4"/>
    <n v="0"/>
    <n v="0"/>
    <n v="16.5"/>
    <n v="3"/>
    <n v="0"/>
    <n v="11"/>
    <n v="0"/>
    <n v="0"/>
    <m/>
    <m/>
    <m/>
    <n v="100"/>
    <n v="100"/>
    <s v="2 PGs"/>
  </r>
  <r>
    <n v="2179"/>
    <s v="VIETNAM"/>
    <x v="0"/>
    <x v="2"/>
    <x v="11"/>
    <x v="30"/>
    <x v="2"/>
    <x v="0"/>
    <x v="0"/>
    <x v="22"/>
    <x v="1"/>
    <n v="1200"/>
    <n v="480"/>
    <m/>
    <n v="640"/>
    <n v="160"/>
    <n v="18"/>
    <n v="63"/>
    <n v="105.60000000000001"/>
    <n v="8.3333333333333321"/>
    <n v="25.333333333333332"/>
    <n v="0.41563786008230452"/>
    <n v="0.4"/>
    <m/>
    <n v="0.18080357142857142"/>
    <n v="655"/>
    <n v="0.75"/>
    <n v="5.833333333333333"/>
    <n v="0"/>
    <n v="0"/>
    <n v="5"/>
    <n v="0"/>
    <n v="0"/>
    <n v="21.833333333333332"/>
    <n v="0"/>
    <n v="0"/>
    <n v="7"/>
    <n v="0"/>
    <n v="0"/>
    <m/>
    <m/>
    <m/>
    <n v="100"/>
    <n v="100"/>
    <s v="2 PGs"/>
  </r>
  <r>
    <n v="2180"/>
    <s v="VIETNAM"/>
    <x v="0"/>
    <x v="2"/>
    <x v="11"/>
    <x v="30"/>
    <x v="2"/>
    <x v="0"/>
    <x v="1"/>
    <x v="9"/>
    <x v="1"/>
    <n v="1200"/>
    <n v="480"/>
    <m/>
    <n v="496"/>
    <n v="100"/>
    <n v="4"/>
    <n v="26"/>
    <n v="66"/>
    <n v="1.8333333333333333"/>
    <n v="20.583333333333332"/>
    <n v="0.74722222222222212"/>
    <n v="0.4"/>
    <m/>
    <n v="8.6405529953917051E-2"/>
    <n v="547"/>
    <n v="0.75"/>
    <n v="1.8333333333333333"/>
    <n v="0"/>
    <n v="0"/>
    <n v="0"/>
    <n v="0"/>
    <n v="0"/>
    <n v="18.333333333333332"/>
    <n v="1"/>
    <n v="0"/>
    <n v="4"/>
    <n v="0"/>
    <n v="0"/>
    <m/>
    <m/>
    <m/>
    <n v="100"/>
    <n v="100"/>
    <s v="2 PGs"/>
  </r>
  <r>
    <n v="2181"/>
    <s v="VIETNAM"/>
    <x v="0"/>
    <x v="2"/>
    <x v="11"/>
    <x v="30"/>
    <x v="2"/>
    <x v="1"/>
    <x v="2"/>
    <x v="113"/>
    <x v="1"/>
    <n v="1200"/>
    <n v="480"/>
    <m/>
    <n v="388"/>
    <n v="100"/>
    <n v="14"/>
    <n v="25"/>
    <n v="66"/>
    <n v="6.666666666666667"/>
    <n v="17"/>
    <n v="0.6068376068376069"/>
    <n v="0.24"/>
    <m/>
    <n v="0.14359351988217969"/>
    <n v="412"/>
    <n v="0.75"/>
    <n v="5.666666666666667"/>
    <n v="2"/>
    <n v="0"/>
    <n v="1"/>
    <n v="0"/>
    <n v="0"/>
    <n v="11"/>
    <n v="0"/>
    <n v="0"/>
    <n v="12"/>
    <n v="0"/>
    <n v="0"/>
    <m/>
    <m/>
    <m/>
    <n v="100"/>
    <n v="100"/>
    <s v="1 PG"/>
  </r>
  <r>
    <n v="2182"/>
    <s v="VIETNAM"/>
    <x v="0"/>
    <x v="2"/>
    <x v="11"/>
    <x v="30"/>
    <x v="2"/>
    <x v="0"/>
    <x v="17"/>
    <x v="112"/>
    <x v="1"/>
    <n v="1200"/>
    <n v="480"/>
    <m/>
    <n v="433"/>
    <n v="100"/>
    <n v="34"/>
    <n v="54"/>
    <n v="66"/>
    <n v="20.666666666666664"/>
    <n v="88.333333333333343"/>
    <n v="1.2386363636363635"/>
    <n v="0.4"/>
    <m/>
    <n v="0.29033322335862755"/>
    <n v="544"/>
    <n v="0.75"/>
    <n v="11.166666666666666"/>
    <n v="0"/>
    <n v="0"/>
    <n v="19"/>
    <n v="0"/>
    <n v="0"/>
    <n v="35.333333333333336"/>
    <n v="0"/>
    <n v="0"/>
    <n v="106"/>
    <n v="0"/>
    <n v="0"/>
    <m/>
    <m/>
    <m/>
    <n v="100"/>
    <n v="100"/>
    <s v="1 PG"/>
  </r>
  <r>
    <n v="2183"/>
    <s v="VIETNAM"/>
    <x v="0"/>
    <x v="2"/>
    <x v="11"/>
    <x v="30"/>
    <x v="7"/>
    <x v="0"/>
    <x v="0"/>
    <x v="51"/>
    <x v="0"/>
    <n v="1000"/>
    <n v="400"/>
    <m/>
    <n v="268"/>
    <n v="80"/>
    <n v="33"/>
    <n v="49"/>
    <n v="53"/>
    <n v="17.666666666666664"/>
    <n v="28.666666666666668"/>
    <n v="0.56504065040650397"/>
    <n v="0.4"/>
    <m/>
    <n v="0.43710021321961623"/>
    <n v="307"/>
    <n v="0.75"/>
    <n v="13.666666666666666"/>
    <n v="6"/>
    <n v="0"/>
    <n v="5"/>
    <n v="0"/>
    <n v="0"/>
    <n v="22.166666666666668"/>
    <n v="8"/>
    <n v="0"/>
    <n v="9"/>
    <n v="0"/>
    <n v="0"/>
    <m/>
    <m/>
    <m/>
    <n v="100"/>
    <n v="100"/>
    <s v="1 PG"/>
  </r>
  <r>
    <n v="2184"/>
    <s v="VIETNAM"/>
    <x v="0"/>
    <x v="2"/>
    <x v="11"/>
    <x v="30"/>
    <x v="7"/>
    <x v="0"/>
    <x v="0"/>
    <x v="52"/>
    <x v="0"/>
    <n v="1000"/>
    <n v="400"/>
    <m/>
    <n v="312"/>
    <n v="80"/>
    <n v="10"/>
    <n v="21"/>
    <n v="53"/>
    <n v="11.5"/>
    <n v="27.5"/>
    <n v="1.2580645161290323"/>
    <n v="0.4"/>
    <m/>
    <n v="0.14194139194139196"/>
    <n v="319"/>
    <n v="0.65"/>
    <n v="11.5"/>
    <n v="0"/>
    <n v="0"/>
    <n v="0"/>
    <n v="0"/>
    <n v="0"/>
    <n v="27.5"/>
    <n v="0"/>
    <n v="0"/>
    <n v="0"/>
    <n v="0"/>
    <n v="0"/>
    <m/>
    <m/>
    <m/>
    <n v="100"/>
    <n v="100"/>
    <s v="1 PG"/>
  </r>
  <r>
    <n v="2185"/>
    <s v="VIETNAM"/>
    <x v="0"/>
    <x v="2"/>
    <x v="11"/>
    <x v="30"/>
    <x v="7"/>
    <x v="0"/>
    <x v="0"/>
    <x v="53"/>
    <x v="0"/>
    <n v="1000"/>
    <n v="400"/>
    <m/>
    <n v="336"/>
    <n v="80"/>
    <n v="13"/>
    <n v="33"/>
    <n v="53"/>
    <n v="8.6666666666666679"/>
    <n v="24.583333333333332"/>
    <n v="0.72282608695652173"/>
    <n v="0.4"/>
    <m/>
    <n v="0.19557823129251703"/>
    <n v="434"/>
    <n v="0.75"/>
    <n v="5.666666666666667"/>
    <n v="2"/>
    <n v="0"/>
    <n v="5"/>
    <n v="0"/>
    <n v="0"/>
    <n v="20.833333333333332"/>
    <n v="5"/>
    <n v="0"/>
    <n v="5"/>
    <n v="0"/>
    <n v="0"/>
    <m/>
    <m/>
    <m/>
    <n v="100"/>
    <n v="100"/>
    <s v="1 PG"/>
  </r>
  <r>
    <n v="2186"/>
    <s v="VIETNAM"/>
    <x v="0"/>
    <x v="2"/>
    <x v="11"/>
    <x v="30"/>
    <x v="7"/>
    <x v="0"/>
    <x v="0"/>
    <x v="54"/>
    <x v="0"/>
    <n v="1000"/>
    <n v="400"/>
    <m/>
    <n v="480"/>
    <n v="128"/>
    <n v="6"/>
    <n v="55"/>
    <n v="84.800000000000011"/>
    <n v="5.166666666666667"/>
    <n v="78"/>
    <n v="1.3633879781420766"/>
    <n v="0.4"/>
    <m/>
    <n v="0.18154761904761904"/>
    <n v="503"/>
    <n v="0.75"/>
    <n v="4.166666666666667"/>
    <n v="0"/>
    <n v="0"/>
    <n v="2"/>
    <n v="0"/>
    <n v="0"/>
    <n v="76.5"/>
    <n v="0"/>
    <n v="0"/>
    <n v="3"/>
    <n v="0"/>
    <n v="0"/>
    <m/>
    <m/>
    <m/>
    <n v="100"/>
    <n v="100"/>
    <s v="1 PG"/>
  </r>
  <r>
    <n v="2187"/>
    <s v="VIETNAM"/>
    <x v="0"/>
    <x v="2"/>
    <x v="11"/>
    <x v="30"/>
    <x v="7"/>
    <x v="0"/>
    <x v="0"/>
    <x v="55"/>
    <x v="0"/>
    <n v="1000"/>
    <n v="400"/>
    <m/>
    <n v="324"/>
    <n v="80"/>
    <n v="16"/>
    <n v="46"/>
    <n v="53"/>
    <n v="14.5"/>
    <n v="46.833333333333336"/>
    <n v="0.989247311827957"/>
    <n v="0.4"/>
    <m/>
    <n v="0.27336860670194008"/>
    <n v="278"/>
    <n v="0.65"/>
    <n v="14"/>
    <n v="0"/>
    <n v="0"/>
    <n v="1"/>
    <n v="0"/>
    <n v="0"/>
    <n v="42.833333333333336"/>
    <n v="2"/>
    <n v="0"/>
    <n v="7"/>
    <n v="0"/>
    <n v="0"/>
    <m/>
    <m/>
    <m/>
    <n v="100"/>
    <n v="100"/>
    <s v="1 PG"/>
  </r>
  <r>
    <n v="2188"/>
    <s v="VIETNAM"/>
    <x v="0"/>
    <x v="2"/>
    <x v="11"/>
    <x v="30"/>
    <x v="7"/>
    <x v="0"/>
    <x v="0"/>
    <x v="57"/>
    <x v="0"/>
    <n v="1000"/>
    <n v="400"/>
    <m/>
    <n v="272"/>
    <n v="80"/>
    <n v="14"/>
    <n v="50"/>
    <n v="53"/>
    <n v="10.833333333333334"/>
    <n v="45.583333333333336"/>
    <n v="0.88151041666666674"/>
    <n v="0.4"/>
    <m/>
    <n v="0.33613445378151263"/>
    <n v="319"/>
    <n v="0.75"/>
    <n v="10.833333333333334"/>
    <n v="0"/>
    <n v="0"/>
    <n v="0"/>
    <n v="0"/>
    <n v="0"/>
    <n v="42.833333333333336"/>
    <n v="3"/>
    <n v="0"/>
    <n v="4"/>
    <n v="0"/>
    <n v="0"/>
    <m/>
    <m/>
    <m/>
    <n v="100"/>
    <n v="100"/>
    <s v="1 PG"/>
  </r>
  <r>
    <n v="2189"/>
    <s v="VIETNAM"/>
    <x v="0"/>
    <x v="2"/>
    <x v="11"/>
    <x v="30"/>
    <x v="7"/>
    <x v="0"/>
    <x v="0"/>
    <x v="250"/>
    <x v="0"/>
    <n v="1000"/>
    <n v="400"/>
    <m/>
    <n v="352"/>
    <n v="80"/>
    <n v="13"/>
    <n v="44"/>
    <n v="53"/>
    <n v="9.5"/>
    <n v="34.166666666666671"/>
    <n v="0.76608187134502936"/>
    <n v="0.4"/>
    <m/>
    <n v="0.23133116883116886"/>
    <n v="527"/>
    <n v="0.75"/>
    <n v="7.5"/>
    <n v="0"/>
    <n v="0"/>
    <n v="4"/>
    <n v="0"/>
    <n v="0"/>
    <n v="29.666666666666668"/>
    <n v="0"/>
    <n v="0"/>
    <n v="9"/>
    <n v="0"/>
    <n v="0"/>
    <m/>
    <m/>
    <m/>
    <n v="100"/>
    <n v="100"/>
    <s v="1 PG"/>
  </r>
  <r>
    <n v="2190"/>
    <s v="VIETNAM"/>
    <x v="0"/>
    <x v="2"/>
    <x v="11"/>
    <x v="30"/>
    <x v="7"/>
    <x v="0"/>
    <x v="0"/>
    <x v="251"/>
    <x v="0"/>
    <n v="1000"/>
    <n v="400"/>
    <m/>
    <n v="276"/>
    <n v="80"/>
    <n v="7"/>
    <n v="30"/>
    <n v="53"/>
    <n v="4.166666666666667"/>
    <n v="30.666666666666668"/>
    <n v="0.94144144144144148"/>
    <n v="0.4"/>
    <m/>
    <n v="0.19151138716356109"/>
    <n v="342"/>
    <n v="0.65"/>
    <n v="4.166666666666667"/>
    <n v="0"/>
    <n v="0"/>
    <n v="0"/>
    <n v="0"/>
    <n v="0"/>
    <n v="30.666666666666668"/>
    <n v="0"/>
    <n v="0"/>
    <n v="0"/>
    <n v="0"/>
    <n v="0"/>
    <m/>
    <m/>
    <m/>
    <n v="100"/>
    <n v="100"/>
    <s v="1 PG"/>
  </r>
  <r>
    <n v="2191"/>
    <s v="VIETNAM"/>
    <x v="0"/>
    <x v="2"/>
    <x v="11"/>
    <x v="30"/>
    <x v="7"/>
    <x v="0"/>
    <x v="0"/>
    <x v="252"/>
    <x v="0"/>
    <n v="1000"/>
    <n v="400"/>
    <m/>
    <n v="352"/>
    <n v="80"/>
    <n v="7"/>
    <n v="30"/>
    <n v="53"/>
    <n v="3.6666666666666665"/>
    <n v="21.166666666666668"/>
    <n v="0.6711711711711712"/>
    <n v="0.4"/>
    <m/>
    <n v="0.15016233766233766"/>
    <n v="394"/>
    <n v="0.65"/>
    <n v="3.6666666666666665"/>
    <n v="0"/>
    <n v="0"/>
    <n v="0"/>
    <n v="0"/>
    <n v="0"/>
    <n v="21.166666666666668"/>
    <n v="0"/>
    <n v="0"/>
    <n v="0"/>
    <n v="0"/>
    <n v="0"/>
    <m/>
    <m/>
    <m/>
    <n v="100"/>
    <n v="100"/>
    <s v="1 PG"/>
  </r>
  <r>
    <n v="2192"/>
    <s v="VIETNAM"/>
    <x v="0"/>
    <x v="2"/>
    <x v="11"/>
    <x v="30"/>
    <x v="7"/>
    <x v="0"/>
    <x v="0"/>
    <x v="58"/>
    <x v="0"/>
    <n v="1000"/>
    <n v="400"/>
    <m/>
    <n v="324"/>
    <n v="80"/>
    <n v="29"/>
    <n v="72"/>
    <n v="53"/>
    <n v="15.666666666666666"/>
    <n v="58.166666666666664"/>
    <n v="0.73102310231023093"/>
    <n v="0.4"/>
    <m/>
    <n v="0.44532627865961205"/>
    <n v="335"/>
    <n v="0.65"/>
    <n v="10.666666666666666"/>
    <n v="4"/>
    <n v="0"/>
    <n v="8"/>
    <n v="0"/>
    <n v="0"/>
    <n v="48.666666666666664"/>
    <n v="8"/>
    <n v="0"/>
    <n v="15"/>
    <n v="0"/>
    <n v="0"/>
    <m/>
    <m/>
    <m/>
    <n v="100"/>
    <n v="100"/>
    <s v="2 PGs"/>
  </r>
  <r>
    <n v="2193"/>
    <s v="VIETNAM"/>
    <x v="0"/>
    <x v="2"/>
    <x v="11"/>
    <x v="30"/>
    <x v="7"/>
    <x v="1"/>
    <x v="4"/>
    <x v="219"/>
    <x v="0"/>
    <n v="1000"/>
    <n v="400"/>
    <m/>
    <n v="276"/>
    <n v="80"/>
    <n v="0"/>
    <n v="41"/>
    <n v="53"/>
    <n v="0"/>
    <n v="36.166666666666664"/>
    <n v="0.88211382113821135"/>
    <n v="0.4"/>
    <m/>
    <n v="0.21221532091097309"/>
    <n v="200"/>
    <n v="0.65"/>
    <n v="0"/>
    <n v="0"/>
    <n v="0"/>
    <n v="0"/>
    <n v="0"/>
    <n v="0"/>
    <n v="36.166666666666664"/>
    <n v="0"/>
    <n v="0"/>
    <n v="0"/>
    <n v="0"/>
    <n v="0"/>
    <m/>
    <m/>
    <m/>
    <n v="100"/>
    <n v="100"/>
    <s v="1 PG"/>
  </r>
  <r>
    <n v="2194"/>
    <s v="VIETNAM"/>
    <x v="0"/>
    <x v="2"/>
    <x v="11"/>
    <x v="30"/>
    <x v="7"/>
    <x v="0"/>
    <x v="1"/>
    <x v="59"/>
    <x v="0"/>
    <n v="1000"/>
    <n v="400"/>
    <m/>
    <n v="292"/>
    <n v="80"/>
    <n v="2"/>
    <n v="16"/>
    <n v="53"/>
    <n v="1"/>
    <n v="11.166666666666666"/>
    <n v="0.67592592592592593"/>
    <n v="0.4"/>
    <m/>
    <n v="8.8062622309197661E-2"/>
    <n v="250"/>
    <n v="0.8"/>
    <n v="1"/>
    <n v="0"/>
    <n v="0"/>
    <n v="0"/>
    <n v="0"/>
    <n v="0"/>
    <n v="9.1666666666666661"/>
    <n v="2"/>
    <n v="0"/>
    <n v="3"/>
    <n v="0"/>
    <n v="0"/>
    <m/>
    <m/>
    <m/>
    <n v="100"/>
    <n v="100"/>
    <s v="1 PG"/>
  </r>
  <r>
    <n v="2195"/>
    <s v="VIETNAM"/>
    <x v="0"/>
    <x v="2"/>
    <x v="11"/>
    <x v="30"/>
    <x v="7"/>
    <x v="0"/>
    <x v="4"/>
    <x v="60"/>
    <x v="0"/>
    <n v="1000"/>
    <n v="400"/>
    <m/>
    <n v="240"/>
    <n v="80"/>
    <n v="0"/>
    <n v="68"/>
    <n v="53"/>
    <n v="0"/>
    <n v="57.583333333333336"/>
    <n v="0.84681372549019607"/>
    <n v="0.4"/>
    <m/>
    <n v="0.40476190476190477"/>
    <n v="270"/>
    <n v="0.8"/>
    <n v="0"/>
    <n v="0"/>
    <n v="0"/>
    <n v="0"/>
    <n v="0"/>
    <n v="0"/>
    <n v="54.333333333333336"/>
    <n v="3"/>
    <n v="0"/>
    <n v="5"/>
    <n v="0"/>
    <n v="0"/>
    <m/>
    <m/>
    <m/>
    <n v="100"/>
    <n v="100"/>
    <s v="1 PG"/>
  </r>
  <r>
    <n v="2196"/>
    <s v="VIETNAM"/>
    <x v="0"/>
    <x v="2"/>
    <x v="11"/>
    <x v="30"/>
    <x v="7"/>
    <x v="1"/>
    <x v="0"/>
    <x v="253"/>
    <x v="0"/>
    <n v="1000"/>
    <n v="400"/>
    <m/>
    <n v="230"/>
    <n v="48"/>
    <n v="10"/>
    <n v="15"/>
    <n v="17.5"/>
    <n v="7.916666666666667"/>
    <n v="10.583333333333332"/>
    <n v="0.74"/>
    <n v="0.24"/>
    <m/>
    <n v="0.15527950310559005"/>
    <n v="233"/>
    <n v="0.65"/>
    <n v="4.666666666666667"/>
    <n v="13"/>
    <n v="0"/>
    <n v="0"/>
    <n v="0"/>
    <n v="0"/>
    <n v="6.333333333333333"/>
    <n v="17"/>
    <n v="0"/>
    <n v="0"/>
    <n v="0"/>
    <n v="0"/>
    <m/>
    <m/>
    <m/>
    <n v="100"/>
    <n v="100"/>
    <s v="1 PG"/>
  </r>
  <r>
    <n v="2197"/>
    <s v="VIETNAM"/>
    <x v="0"/>
    <x v="2"/>
    <x v="11"/>
    <x v="30"/>
    <x v="7"/>
    <x v="1"/>
    <x v="0"/>
    <x v="254"/>
    <x v="0"/>
    <n v="1000"/>
    <n v="400"/>
    <m/>
    <n v="370"/>
    <n v="48"/>
    <n v="15"/>
    <n v="3"/>
    <n v="17.5"/>
    <n v="1.5"/>
    <n v="9.1666666666666661"/>
    <n v="0.59259259259259256"/>
    <n v="0.24"/>
    <m/>
    <n v="6.9498069498069498E-2"/>
    <n v="380"/>
    <n v="0.65"/>
    <n v="1.5"/>
    <n v="0"/>
    <n v="0"/>
    <n v="0"/>
    <n v="0"/>
    <n v="0"/>
    <n v="9.1666666666666661"/>
    <n v="0"/>
    <n v="0"/>
    <n v="0"/>
    <n v="0"/>
    <n v="0"/>
    <m/>
    <m/>
    <m/>
    <n v="100"/>
    <n v="100"/>
    <s v="1 PG"/>
  </r>
  <r>
    <n v="2198"/>
    <s v="VIETNAM"/>
    <x v="0"/>
    <x v="2"/>
    <x v="11"/>
    <x v="30"/>
    <x v="7"/>
    <x v="1"/>
    <x v="0"/>
    <x v="255"/>
    <x v="0"/>
    <n v="1000"/>
    <n v="400"/>
    <m/>
    <n v="228"/>
    <n v="48"/>
    <n v="6"/>
    <n v="34"/>
    <n v="17.5"/>
    <n v="5.5"/>
    <n v="36.166666666666664"/>
    <n v="1.0416666666666665"/>
    <n v="0.24"/>
    <m/>
    <n v="0.25062656641604009"/>
    <n v="150"/>
    <n v="0.65"/>
    <n v="5.5"/>
    <n v="0"/>
    <n v="0"/>
    <n v="0"/>
    <n v="0"/>
    <n v="0"/>
    <n v="36.166666666666664"/>
    <n v="0"/>
    <n v="0"/>
    <n v="0"/>
    <n v="0"/>
    <n v="0"/>
    <m/>
    <m/>
    <m/>
    <n v="100"/>
    <n v="100"/>
    <s v="1 PG"/>
  </r>
  <r>
    <n v="2199"/>
    <s v="VIETNAM"/>
    <x v="0"/>
    <x v="2"/>
    <x v="11"/>
    <x v="30"/>
    <x v="7"/>
    <x v="1"/>
    <x v="0"/>
    <x v="256"/>
    <x v="0"/>
    <n v="1000"/>
    <n v="400"/>
    <m/>
    <n v="248"/>
    <n v="48"/>
    <n v="2"/>
    <n v="5"/>
    <n v="17.5"/>
    <n v="1"/>
    <n v="3"/>
    <n v="0.5714285714285714"/>
    <n v="0.24"/>
    <m/>
    <n v="4.0322580645161289E-2"/>
    <n v="155"/>
    <n v="0.65"/>
    <n v="1"/>
    <n v="0"/>
    <n v="0"/>
    <n v="0"/>
    <n v="0"/>
    <n v="0"/>
    <n v="3"/>
    <n v="0"/>
    <n v="0"/>
    <n v="0"/>
    <n v="0"/>
    <n v="0"/>
    <m/>
    <m/>
    <m/>
    <n v="80"/>
    <n v="80"/>
    <s v="1 PG"/>
  </r>
  <r>
    <n v="2200"/>
    <s v="VIETNAM"/>
    <x v="0"/>
    <x v="2"/>
    <x v="11"/>
    <x v="30"/>
    <x v="7"/>
    <x v="1"/>
    <x v="0"/>
    <x v="257"/>
    <x v="0"/>
    <n v="1000"/>
    <n v="400"/>
    <m/>
    <n v="228"/>
    <n v="48"/>
    <n v="3"/>
    <n v="6"/>
    <n v="17.5"/>
    <n v="1"/>
    <n v="3"/>
    <n v="0.44444444444444442"/>
    <n v="0.24"/>
    <m/>
    <n v="5.6390977443609026E-2"/>
    <n v="242"/>
    <n v="0.65"/>
    <n v="1"/>
    <n v="0"/>
    <n v="0"/>
    <n v="0"/>
    <n v="0"/>
    <n v="0"/>
    <n v="3"/>
    <n v="0"/>
    <n v="0"/>
    <n v="0"/>
    <n v="0"/>
    <n v="0"/>
    <m/>
    <m/>
    <m/>
    <n v="80"/>
    <n v="80"/>
    <s v="1 PG"/>
  </r>
  <r>
    <n v="2201"/>
    <s v="VIETNAM"/>
    <x v="0"/>
    <x v="2"/>
    <x v="11"/>
    <x v="30"/>
    <x v="7"/>
    <x v="1"/>
    <x v="1"/>
    <x v="259"/>
    <x v="0"/>
    <n v="1000"/>
    <n v="400"/>
    <m/>
    <n v="352"/>
    <n v="48"/>
    <n v="12"/>
    <n v="28"/>
    <n v="17.5"/>
    <n v="7.666666666666667"/>
    <n v="22.666666666666668"/>
    <n v="0.75833333333333341"/>
    <n v="0.24"/>
    <m/>
    <n v="0.16233766233766236"/>
    <n v="232"/>
    <n v="0.65"/>
    <n v="7.666666666666667"/>
    <n v="0"/>
    <n v="0"/>
    <n v="0"/>
    <n v="0"/>
    <n v="0"/>
    <n v="22.666666666666668"/>
    <n v="0"/>
    <n v="0"/>
    <n v="0"/>
    <n v="0"/>
    <n v="0"/>
    <m/>
    <m/>
    <m/>
    <n v="50"/>
    <n v="50"/>
    <s v="1 PG"/>
  </r>
  <r>
    <n v="2202"/>
    <s v="VIETNAM"/>
    <x v="0"/>
    <x v="2"/>
    <x v="11"/>
    <x v="30"/>
    <x v="10"/>
    <x v="1"/>
    <x v="0"/>
    <x v="181"/>
    <x v="2"/>
    <n v="288"/>
    <n v="162"/>
    <m/>
    <n v="144"/>
    <n v="19"/>
    <n v="12"/>
    <n v="22"/>
    <n v="12.5"/>
    <n v="5"/>
    <n v="10.5"/>
    <n v="0.45588235294117646"/>
    <n v="0.24"/>
    <m/>
    <n v="0.33730158730158732"/>
    <n v="281"/>
    <n v="0.7"/>
    <n v="5"/>
    <n v="0"/>
    <n v="0"/>
    <n v="0"/>
    <n v="0"/>
    <n v="0"/>
    <n v="10.5"/>
    <n v="0"/>
    <n v="0"/>
    <n v="0"/>
    <n v="0"/>
    <n v="0"/>
    <m/>
    <m/>
    <m/>
    <n v="50"/>
    <n v="50"/>
    <s v="1 PG"/>
  </r>
  <r>
    <n v="2203"/>
    <s v="VIETNAM"/>
    <x v="0"/>
    <x v="2"/>
    <x v="11"/>
    <x v="30"/>
    <x v="10"/>
    <x v="1"/>
    <x v="0"/>
    <x v="260"/>
    <x v="2"/>
    <n v="288"/>
    <n v="162"/>
    <m/>
    <n v="256"/>
    <n v="19"/>
    <n v="8"/>
    <n v="15"/>
    <n v="12.5"/>
    <n v="3.1666666666666665"/>
    <n v="7.5"/>
    <n v="0.46376811594202894"/>
    <n v="0.24"/>
    <m/>
    <n v="0.1283482142857143"/>
    <n v="260"/>
    <n v="0.75"/>
    <n v="3.1666666666666665"/>
    <n v="0"/>
    <n v="0"/>
    <n v="0"/>
    <n v="0"/>
    <n v="0"/>
    <n v="7.5"/>
    <n v="0"/>
    <n v="0"/>
    <n v="0"/>
    <n v="0"/>
    <n v="0"/>
    <m/>
    <m/>
    <m/>
    <n v="50"/>
    <n v="50"/>
    <s v="1 PG"/>
  </r>
  <r>
    <n v="2204"/>
    <s v="VIETNAM"/>
    <x v="1"/>
    <x v="2"/>
    <x v="11"/>
    <x v="30"/>
    <x v="6"/>
    <x v="1"/>
    <x v="5"/>
    <x v="140"/>
    <x v="1"/>
    <n v="1250"/>
    <n v="500"/>
    <m/>
    <n v="452"/>
    <n v="100"/>
    <n v="8"/>
    <n v="63"/>
    <n v="66"/>
    <n v="5.666666666666667"/>
    <n v="51.166666666666664"/>
    <n v="0.80046948356807501"/>
    <n v="0.4"/>
    <m/>
    <n v="0.22439949431099876"/>
    <n v="487"/>
    <n v="0.7"/>
    <n v="5.666666666666667"/>
    <m/>
    <m/>
    <m/>
    <m/>
    <m/>
    <n v="51.166666666666664"/>
    <m/>
    <m/>
    <m/>
    <m/>
    <m/>
    <m/>
    <m/>
    <m/>
    <n v="100"/>
    <n v="100"/>
    <s v="1 PG"/>
  </r>
  <r>
    <n v="2205"/>
    <s v="VIETNAM"/>
    <x v="1"/>
    <x v="2"/>
    <x v="11"/>
    <x v="30"/>
    <x v="0"/>
    <x v="0"/>
    <x v="5"/>
    <x v="61"/>
    <x v="0"/>
    <n v="1200"/>
    <n v="480"/>
    <m/>
    <n v="384"/>
    <n v="153.60000000000002"/>
    <n v="25"/>
    <n v="52"/>
    <n v="101.60000000000001"/>
    <n v="15.5"/>
    <n v="31.333333333333332"/>
    <n v="0.60822510822510811"/>
    <n v="0.4"/>
    <m/>
    <n v="0.28645833333333337"/>
    <n v="472"/>
    <n v="0.7"/>
    <n v="10"/>
    <m/>
    <m/>
    <n v="11"/>
    <m/>
    <m/>
    <n v="24.333333333333332"/>
    <m/>
    <m/>
    <n v="14"/>
    <m/>
    <m/>
    <m/>
    <m/>
    <m/>
    <n v="100"/>
    <n v="100"/>
    <s v="2 PGs"/>
  </r>
  <r>
    <n v="2206"/>
    <s v="VIETNAM"/>
    <x v="1"/>
    <x v="2"/>
    <x v="11"/>
    <x v="30"/>
    <x v="0"/>
    <x v="0"/>
    <x v="7"/>
    <x v="62"/>
    <x v="0"/>
    <n v="1200"/>
    <n v="480"/>
    <m/>
    <n v="388"/>
    <n v="96"/>
    <m/>
    <n v="43"/>
    <n v="63.5"/>
    <n v="0"/>
    <n v="25.75"/>
    <n v="0.59883720930232553"/>
    <n v="0.4"/>
    <m/>
    <n v="0.15832106038291607"/>
    <n v="433"/>
    <n v="0.65"/>
    <m/>
    <m/>
    <m/>
    <m/>
    <m/>
    <m/>
    <n v="22"/>
    <n v="3"/>
    <m/>
    <n v="6"/>
    <m/>
    <m/>
    <m/>
    <m/>
    <m/>
    <n v="100"/>
    <n v="100"/>
    <s v="1 PG"/>
  </r>
  <r>
    <n v="2207"/>
    <s v="VIETNAM"/>
    <x v="1"/>
    <x v="2"/>
    <x v="11"/>
    <x v="30"/>
    <x v="0"/>
    <x v="1"/>
    <x v="8"/>
    <x v="114"/>
    <x v="0"/>
    <n v="1200"/>
    <n v="480"/>
    <m/>
    <n v="408"/>
    <n v="57.5"/>
    <m/>
    <n v="33"/>
    <n v="21"/>
    <n v="0"/>
    <n v="25.75"/>
    <n v="0.78030303030303028"/>
    <n v="0.24"/>
    <m/>
    <n v="0.11554621848739498"/>
    <n v="411"/>
    <n v="0.65"/>
    <m/>
    <m/>
    <m/>
    <m/>
    <m/>
    <m/>
    <n v="22.5"/>
    <n v="1"/>
    <m/>
    <n v="6"/>
    <m/>
    <m/>
    <m/>
    <m/>
    <m/>
    <n v="100"/>
    <n v="100"/>
    <s v="1 PG"/>
  </r>
  <r>
    <n v="2208"/>
    <s v="VIETNAM"/>
    <x v="1"/>
    <x v="2"/>
    <x v="11"/>
    <x v="30"/>
    <x v="0"/>
    <x v="1"/>
    <x v="18"/>
    <x v="115"/>
    <x v="0"/>
    <n v="1200"/>
    <n v="480"/>
    <m/>
    <n v="388"/>
    <n v="57.5"/>
    <n v="21"/>
    <n v="79"/>
    <n v="21"/>
    <n v="12.916666666666668"/>
    <n v="52"/>
    <n v="0.64916666666666667"/>
    <n v="0.24"/>
    <m/>
    <n v="0.36818851251840945"/>
    <n v="467"/>
    <n v="0.65"/>
    <n v="7.166666666666667"/>
    <n v="1"/>
    <m/>
    <n v="11"/>
    <m/>
    <m/>
    <n v="43"/>
    <n v="8"/>
    <m/>
    <n v="14"/>
    <m/>
    <m/>
    <m/>
    <m/>
    <m/>
    <n v="100"/>
    <n v="100"/>
    <s v="1 PG"/>
  </r>
  <r>
    <n v="2209"/>
    <s v="VIETNAM"/>
    <x v="1"/>
    <x v="2"/>
    <x v="11"/>
    <x v="30"/>
    <x v="0"/>
    <x v="1"/>
    <x v="29"/>
    <x v="199"/>
    <x v="0"/>
    <n v="1200"/>
    <n v="480"/>
    <m/>
    <n v="412"/>
    <n v="57.5"/>
    <n v="27"/>
    <n v="40"/>
    <n v="21"/>
    <n v="12.166666666666666"/>
    <n v="31.5"/>
    <n v="0.65174129353233823"/>
    <n v="0.24"/>
    <m/>
    <n v="0.23231622746185854"/>
    <n v="455"/>
    <n v="0.65"/>
    <n v="10.166666666666666"/>
    <n v="6"/>
    <m/>
    <n v="1"/>
    <m/>
    <m/>
    <n v="28.5"/>
    <n v="4"/>
    <m/>
    <n v="4"/>
    <m/>
    <m/>
    <m/>
    <m/>
    <m/>
    <n v="100"/>
    <n v="100"/>
    <s v="1 PG"/>
  </r>
  <r>
    <n v="2210"/>
    <s v="VIETNAM"/>
    <x v="1"/>
    <x v="2"/>
    <x v="11"/>
    <x v="30"/>
    <x v="0"/>
    <x v="1"/>
    <x v="25"/>
    <x v="261"/>
    <x v="0"/>
    <n v="1200"/>
    <n v="480"/>
    <m/>
    <n v="378"/>
    <n v="57.5"/>
    <n v="15"/>
    <n v="48"/>
    <n v="21"/>
    <n v="8.0833333333333321"/>
    <n v="31.666666666666668"/>
    <n v="0.63095238095238093"/>
    <n v="0.24"/>
    <m/>
    <n v="0.23809523809523814"/>
    <n v="433"/>
    <n v="0.65"/>
    <n v="6.833333333333333"/>
    <n v="3"/>
    <m/>
    <n v="1"/>
    <m/>
    <m/>
    <n v="29.166666666666668"/>
    <n v="10"/>
    <m/>
    <m/>
    <m/>
    <m/>
    <m/>
    <m/>
    <m/>
    <n v="100"/>
    <n v="100"/>
    <s v="1 PG"/>
  </r>
  <r>
    <n v="2211"/>
    <s v="VIETNAM"/>
    <x v="1"/>
    <x v="2"/>
    <x v="11"/>
    <x v="30"/>
    <x v="0"/>
    <x v="1"/>
    <x v="19"/>
    <x v="116"/>
    <x v="0"/>
    <n v="1200"/>
    <n v="480"/>
    <m/>
    <n v="388"/>
    <n v="57.5"/>
    <n v="12"/>
    <n v="27"/>
    <n v="21"/>
    <n v="3.75"/>
    <n v="12.875"/>
    <n v="0.42628205128205127"/>
    <n v="0.24"/>
    <m/>
    <n v="0.14359351988217969"/>
    <n v="412"/>
    <n v="0.65"/>
    <n v="2.5"/>
    <n v="3"/>
    <m/>
    <n v="1"/>
    <m/>
    <m/>
    <n v="5"/>
    <n v="9"/>
    <n v="3"/>
    <n v="9"/>
    <m/>
    <m/>
    <m/>
    <m/>
    <m/>
    <n v="100"/>
    <n v="100"/>
    <s v="1 PG"/>
  </r>
  <r>
    <n v="2212"/>
    <s v="VIETNAM"/>
    <x v="1"/>
    <x v="2"/>
    <x v="11"/>
    <x v="30"/>
    <x v="2"/>
    <x v="0"/>
    <x v="5"/>
    <x v="23"/>
    <x v="1"/>
    <n v="1200"/>
    <n v="480"/>
    <m/>
    <n v="422"/>
    <n v="160"/>
    <n v="25"/>
    <n v="52"/>
    <n v="105.60000000000001"/>
    <n v="15.5"/>
    <n v="31.166666666666668"/>
    <n v="0.60606060606060608"/>
    <n v="0.4"/>
    <m/>
    <n v="0.26066350710900477"/>
    <n v="455"/>
    <n v="0.65"/>
    <n v="10"/>
    <m/>
    <m/>
    <n v="11"/>
    <m/>
    <m/>
    <n v="24.166666666666668"/>
    <m/>
    <m/>
    <n v="14"/>
    <m/>
    <m/>
    <m/>
    <m/>
    <m/>
    <n v="100"/>
    <n v="100"/>
    <s v="2 PGs"/>
  </r>
  <r>
    <n v="2213"/>
    <s v="VIETNAM"/>
    <x v="1"/>
    <x v="2"/>
    <x v="11"/>
    <x v="30"/>
    <x v="2"/>
    <x v="1"/>
    <x v="8"/>
    <x v="118"/>
    <x v="1"/>
    <n v="1200"/>
    <n v="480"/>
    <m/>
    <n v="400"/>
    <n v="57.5"/>
    <m/>
    <n v="38"/>
    <n v="21"/>
    <n v="0"/>
    <n v="32.5"/>
    <n v="0.85526315789473684"/>
    <n v="0.24"/>
    <m/>
    <n v="0.1357142857142857"/>
    <n v="433"/>
    <n v="0.65"/>
    <m/>
    <m/>
    <m/>
    <m/>
    <m/>
    <m/>
    <n v="28.5"/>
    <n v="4"/>
    <m/>
    <n v="6"/>
    <m/>
    <m/>
    <m/>
    <m/>
    <m/>
    <n v="100"/>
    <n v="100"/>
    <s v="1 PG"/>
  </r>
  <r>
    <n v="2214"/>
    <s v="VIETNAM"/>
    <x v="1"/>
    <x v="2"/>
    <x v="11"/>
    <x v="30"/>
    <x v="2"/>
    <x v="1"/>
    <x v="20"/>
    <x v="119"/>
    <x v="1"/>
    <n v="1200"/>
    <n v="480"/>
    <m/>
    <n v="388"/>
    <n v="57.5"/>
    <m/>
    <n v="45"/>
    <n v="21"/>
    <n v="0"/>
    <n v="20"/>
    <n v="0.44444444444444442"/>
    <n v="0.24"/>
    <m/>
    <n v="0.16568483063328426"/>
    <n v="411"/>
    <n v="0.65"/>
    <m/>
    <m/>
    <m/>
    <m/>
    <m/>
    <m/>
    <n v="20"/>
    <m/>
    <m/>
    <m/>
    <m/>
    <m/>
    <m/>
    <m/>
    <m/>
    <n v="100"/>
    <n v="100"/>
    <s v="1 PG"/>
  </r>
  <r>
    <n v="2215"/>
    <s v="VIETNAM"/>
    <x v="1"/>
    <x v="2"/>
    <x v="11"/>
    <x v="30"/>
    <x v="4"/>
    <x v="1"/>
    <x v="29"/>
    <x v="282"/>
    <x v="0"/>
    <n v="1000"/>
    <n v="320"/>
    <m/>
    <n v="312"/>
    <n v="48"/>
    <n v="15"/>
    <n v="32"/>
    <n v="17.5"/>
    <n v="8.75"/>
    <n v="22.833333333333332"/>
    <n v="0.67198581560283688"/>
    <n v="0.24"/>
    <m/>
    <n v="0.21520146520146521"/>
    <n v="344"/>
    <n v="0.65"/>
    <n v="6"/>
    <n v="3"/>
    <m/>
    <n v="4"/>
    <m/>
    <m/>
    <n v="21.333333333333332"/>
    <n v="6"/>
    <m/>
    <m/>
    <m/>
    <m/>
    <m/>
    <m/>
    <m/>
    <n v="100"/>
    <n v="100"/>
    <s v="1 PG"/>
  </r>
  <r>
    <n v="2216"/>
    <s v="VIETNAM"/>
    <x v="1"/>
    <x v="2"/>
    <x v="11"/>
    <x v="30"/>
    <x v="4"/>
    <x v="1"/>
    <x v="31"/>
    <x v="262"/>
    <x v="0"/>
    <n v="1000"/>
    <n v="320"/>
    <m/>
    <n v="320"/>
    <n v="48"/>
    <n v="34"/>
    <n v="43"/>
    <n v="17.5"/>
    <n v="17.5"/>
    <n v="27.833333333333332"/>
    <n v="0.58874458874458868"/>
    <n v="0.24"/>
    <m/>
    <n v="0.34375"/>
    <n v="355"/>
    <n v="0.7"/>
    <n v="16"/>
    <n v="2"/>
    <m/>
    <n v="2"/>
    <m/>
    <m/>
    <n v="25.333333333333332"/>
    <n v="4"/>
    <m/>
    <n v="3"/>
    <m/>
    <m/>
    <m/>
    <m/>
    <m/>
    <n v="100"/>
    <n v="100"/>
    <s v="1 PG"/>
  </r>
  <r>
    <n v="2217"/>
    <s v="VIETNAM"/>
    <x v="2"/>
    <x v="2"/>
    <x v="11"/>
    <x v="30"/>
    <x v="3"/>
    <x v="0"/>
    <x v="6"/>
    <x v="24"/>
    <x v="1"/>
    <n v="2700"/>
    <n v="810"/>
    <m/>
    <n v="876"/>
    <n v="259.2"/>
    <n v="53"/>
    <n v="190"/>
    <n v="170.4"/>
    <n v="45.428571428571431"/>
    <n v="186.23214285714286"/>
    <n v="0.9533362727807172"/>
    <n v="0.4"/>
    <m/>
    <n v="0.309849967384214"/>
    <n v="928"/>
    <n v="0.7"/>
    <n v="42.428571428571431"/>
    <m/>
    <m/>
    <n v="6"/>
    <m/>
    <m/>
    <n v="177.85714285714286"/>
    <m/>
    <n v="5"/>
    <n v="13"/>
    <m/>
    <m/>
    <m/>
    <m/>
    <m/>
    <n v="250"/>
    <n v="250"/>
    <s v="2 PGs"/>
  </r>
  <r>
    <n v="2218"/>
    <s v="VIETNAM"/>
    <x v="2"/>
    <x v="2"/>
    <x v="11"/>
    <x v="30"/>
    <x v="0"/>
    <x v="0"/>
    <x v="6"/>
    <x v="25"/>
    <x v="0"/>
    <n v="1200"/>
    <n v="480"/>
    <m/>
    <n v="700"/>
    <n v="153.60000000000002"/>
    <n v="43"/>
    <n v="147"/>
    <n v="100.80000000000001"/>
    <n v="29.214285714285715"/>
    <n v="150.10714285714286"/>
    <n v="0.94379699248120308"/>
    <n v="0.4"/>
    <m/>
    <n v="0.30000000000000004"/>
    <n v="704"/>
    <n v="0.7"/>
    <n v="22.714285714285715"/>
    <n v="4"/>
    <m/>
    <n v="11"/>
    <m/>
    <m/>
    <n v="144.85714285714286"/>
    <n v="7"/>
    <m/>
    <n v="7"/>
    <m/>
    <m/>
    <m/>
    <m/>
    <m/>
    <n v="250"/>
    <n v="250"/>
    <s v="2 PGs"/>
  </r>
  <r>
    <n v="2219"/>
    <s v="VIETNAM"/>
    <x v="2"/>
    <x v="2"/>
    <x v="11"/>
    <x v="30"/>
    <x v="0"/>
    <x v="0"/>
    <x v="6"/>
    <x v="26"/>
    <x v="0"/>
    <n v="1200"/>
    <n v="480"/>
    <m/>
    <n v="452"/>
    <n v="153.60000000000002"/>
    <n v="8"/>
    <n v="57"/>
    <n v="100.80000000000001"/>
    <n v="6.8571428571428568"/>
    <n v="67"/>
    <n v="1.1362637362637362"/>
    <n v="0.4"/>
    <m/>
    <n v="0.18015170670037928"/>
    <n v="486"/>
    <n v="0.65"/>
    <n v="6.8571428571428568"/>
    <m/>
    <m/>
    <m/>
    <m/>
    <m/>
    <n v="67"/>
    <m/>
    <m/>
    <m/>
    <m/>
    <m/>
    <m/>
    <m/>
    <m/>
    <n v="150"/>
    <n v="150"/>
    <s v="2 PGs"/>
  </r>
  <r>
    <n v="2220"/>
    <s v="VIETNAM"/>
    <x v="2"/>
    <x v="2"/>
    <x v="11"/>
    <x v="30"/>
    <x v="0"/>
    <x v="0"/>
    <x v="6"/>
    <x v="67"/>
    <x v="0"/>
    <n v="1200"/>
    <n v="480"/>
    <m/>
    <n v="467"/>
    <n v="153.60000000000002"/>
    <n v="42"/>
    <n v="38"/>
    <n v="100.80000000000001"/>
    <n v="34.142857142857146"/>
    <n v="21.178571428571431"/>
    <n v="0.69151785714285718"/>
    <n v="0.4"/>
    <m/>
    <n v="0.11624349954114409"/>
    <n v="477"/>
    <n v="0.65"/>
    <n v="32.142857142857146"/>
    <n v="4"/>
    <m/>
    <n v="2"/>
    <m/>
    <m/>
    <n v="11.428571428571429"/>
    <n v="21"/>
    <m/>
    <n v="9"/>
    <m/>
    <m/>
    <m/>
    <m/>
    <m/>
    <n v="150"/>
    <n v="150"/>
    <s v="2 PGs"/>
  </r>
  <r>
    <n v="2221"/>
    <s v="VIETNAM"/>
    <x v="2"/>
    <x v="2"/>
    <x v="11"/>
    <x v="30"/>
    <x v="0"/>
    <x v="0"/>
    <x v="6"/>
    <x v="27"/>
    <x v="0"/>
    <n v="1200"/>
    <n v="480"/>
    <m/>
    <n v="452"/>
    <n v="96"/>
    <n v="19"/>
    <n v="77"/>
    <n v="63"/>
    <n v="16.607142857142858"/>
    <n v="43.9"/>
    <n v="0.63028273809523805"/>
    <n v="0.4"/>
    <m/>
    <n v="0.2433628318584071"/>
    <n v="662"/>
    <n v="0.65"/>
    <n v="13.857142857142858"/>
    <n v="3"/>
    <m/>
    <n v="4"/>
    <m/>
    <m/>
    <n v="41.9"/>
    <n v="6"/>
    <m/>
    <n v="1"/>
    <m/>
    <m/>
    <m/>
    <m/>
    <m/>
    <n v="150"/>
    <n v="150"/>
    <s v="1 PG"/>
  </r>
  <r>
    <n v="2222"/>
    <s v="VIETNAM"/>
    <x v="2"/>
    <x v="2"/>
    <x v="11"/>
    <x v="30"/>
    <x v="0"/>
    <x v="0"/>
    <x v="6"/>
    <x v="28"/>
    <x v="0"/>
    <n v="1200"/>
    <n v="480"/>
    <m/>
    <n v="400"/>
    <n v="153.60000000000002"/>
    <n v="38"/>
    <n v="70"/>
    <n v="100.80000000000001"/>
    <n v="24.464285714285715"/>
    <n v="57.071428571428569"/>
    <n v="0.75496031746031733"/>
    <n v="0.4"/>
    <m/>
    <n v="0.25"/>
    <n v="415"/>
    <n v="0.65"/>
    <n v="21.714285714285715"/>
    <n v="5"/>
    <m/>
    <n v="3"/>
    <m/>
    <m/>
    <n v="53.571428571428569"/>
    <n v="8"/>
    <m/>
    <n v="3"/>
    <m/>
    <m/>
    <m/>
    <m/>
    <m/>
    <n v="150"/>
    <n v="150"/>
    <s v="2 PGs"/>
  </r>
  <r>
    <n v="2223"/>
    <s v="VIETNAM"/>
    <x v="2"/>
    <x v="2"/>
    <x v="11"/>
    <x v="30"/>
    <x v="0"/>
    <x v="0"/>
    <x v="6"/>
    <x v="68"/>
    <x v="0"/>
    <n v="1200"/>
    <n v="480"/>
    <m/>
    <n v="444"/>
    <n v="96"/>
    <n v="6"/>
    <n v="49"/>
    <n v="63"/>
    <n v="3.5714285714285716"/>
    <n v="29"/>
    <n v="0.59220779220779218"/>
    <n v="0.4"/>
    <m/>
    <n v="0.15765765765765768"/>
    <n v="450"/>
    <n v="0.6"/>
    <n v="3.5714285714285716"/>
    <m/>
    <m/>
    <m/>
    <m/>
    <m/>
    <n v="28"/>
    <n v="4"/>
    <m/>
    <m/>
    <m/>
    <m/>
    <m/>
    <m/>
    <m/>
    <n v="150"/>
    <n v="150"/>
    <s v="1 PG"/>
  </r>
  <r>
    <n v="2224"/>
    <s v="VIETNAM"/>
    <x v="2"/>
    <x v="2"/>
    <x v="11"/>
    <x v="30"/>
    <x v="0"/>
    <x v="0"/>
    <x v="6"/>
    <x v="69"/>
    <x v="0"/>
    <n v="1200"/>
    <n v="480"/>
    <m/>
    <n v="392"/>
    <n v="96"/>
    <n v="9"/>
    <n v="46"/>
    <n v="63"/>
    <n v="5.5714285714285712"/>
    <n v="31.285714285714285"/>
    <n v="0.67012987012987002"/>
    <n v="0.4"/>
    <m/>
    <n v="0.1676384839650146"/>
    <n v="400"/>
    <n v="0.6"/>
    <n v="5.5714285714285712"/>
    <m/>
    <m/>
    <m/>
    <m/>
    <m/>
    <n v="31.285714285714285"/>
    <m/>
    <m/>
    <m/>
    <m/>
    <m/>
    <m/>
    <m/>
    <m/>
    <n v="150"/>
    <n v="150"/>
    <s v="1 PG"/>
  </r>
  <r>
    <n v="2225"/>
    <s v="VIETNAM"/>
    <x v="2"/>
    <x v="2"/>
    <x v="11"/>
    <x v="30"/>
    <x v="4"/>
    <x v="1"/>
    <x v="6"/>
    <x v="184"/>
    <x v="0"/>
    <n v="1000"/>
    <n v="400"/>
    <m/>
    <n v="340"/>
    <n v="80"/>
    <n v="4"/>
    <n v="34"/>
    <n v="52.5"/>
    <n v="3.4285714285714284"/>
    <n v="31.160714285714285"/>
    <n v="0.91024436090225569"/>
    <n v="0.24"/>
    <m/>
    <n v="0.14285714285714288"/>
    <n v="348"/>
    <n v="0.6"/>
    <n v="3.4285714285714284"/>
    <m/>
    <m/>
    <m/>
    <m/>
    <m/>
    <n v="29.285714285714285"/>
    <m/>
    <n v="5"/>
    <m/>
    <m/>
    <m/>
    <m/>
    <m/>
    <m/>
    <n v="150"/>
    <n v="150"/>
    <s v="1 PG"/>
  </r>
  <r>
    <n v="2226"/>
    <s v="VIETNAM"/>
    <x v="2"/>
    <x v="2"/>
    <x v="11"/>
    <x v="30"/>
    <x v="4"/>
    <x v="0"/>
    <x v="6"/>
    <x v="78"/>
    <x v="0"/>
    <n v="1000"/>
    <n v="400"/>
    <m/>
    <n v="280"/>
    <n v="48"/>
    <n v="6"/>
    <n v="28"/>
    <n v="52.5"/>
    <n v="2.6428571428571428"/>
    <n v="15.232142857142858"/>
    <n v="0.52573529411764708"/>
    <n v="0.4"/>
    <m/>
    <n v="0.14285714285714285"/>
    <n v="280"/>
    <n v="0.6"/>
    <n v="1.1428571428571428"/>
    <m/>
    <m/>
    <m/>
    <n v="2"/>
    <m/>
    <n v="13.857142857142858"/>
    <m/>
    <n v="1"/>
    <n v="2"/>
    <m/>
    <m/>
    <m/>
    <m/>
    <m/>
    <n v="150"/>
    <n v="150"/>
    <s v="1 PG"/>
  </r>
  <r>
    <n v="2227"/>
    <s v="VIETNAM"/>
    <x v="2"/>
    <x v="2"/>
    <x v="11"/>
    <x v="30"/>
    <x v="4"/>
    <x v="1"/>
    <x v="6"/>
    <x v="263"/>
    <x v="0"/>
    <n v="1000"/>
    <n v="400"/>
    <m/>
    <n v="344"/>
    <n v="48"/>
    <n v="9"/>
    <n v="36"/>
    <n v="17.5"/>
    <n v="5.3571428571428577"/>
    <n v="23.214285714285715"/>
    <n v="0.634920634920635"/>
    <n v="0.4"/>
    <m/>
    <n v="0.14950166112956811"/>
    <n v="344"/>
    <n v="0.6"/>
    <n v="3.8571428571428572"/>
    <n v="2"/>
    <m/>
    <n v="2"/>
    <m/>
    <m/>
    <n v="16.714285714285715"/>
    <n v="5"/>
    <n v="2"/>
    <n v="9"/>
    <m/>
    <m/>
    <m/>
    <m/>
    <m/>
    <n v="150"/>
    <n v="150"/>
    <s v="1 PG"/>
  </r>
  <r>
    <n v="2228"/>
    <s v="VIETNAM"/>
    <x v="2"/>
    <x v="2"/>
    <x v="11"/>
    <x v="30"/>
    <x v="4"/>
    <x v="1"/>
    <x v="6"/>
    <x v="264"/>
    <x v="0"/>
    <n v="1000"/>
    <n v="400"/>
    <m/>
    <n v="260"/>
    <n v="48"/>
    <n v="3"/>
    <n v="20"/>
    <n v="17.5"/>
    <n v="3.2857142857142856"/>
    <n v="16.142857142857142"/>
    <n v="0.84472049689440987"/>
    <n v="0.4"/>
    <m/>
    <n v="0.10989010989010989"/>
    <n v="272"/>
    <n v="0.6"/>
    <n v="3.2857142857142856"/>
    <m/>
    <m/>
    <m/>
    <m/>
    <m/>
    <n v="15.142857142857142"/>
    <m/>
    <m/>
    <n v="2"/>
    <m/>
    <m/>
    <m/>
    <m/>
    <m/>
    <n v="150"/>
    <n v="150"/>
    <s v="1 PG"/>
  </r>
  <r>
    <n v="2229"/>
    <s v="VIETNAM"/>
    <x v="2"/>
    <x v="2"/>
    <x v="11"/>
    <x v="30"/>
    <x v="2"/>
    <x v="0"/>
    <x v="6"/>
    <x v="29"/>
    <x v="1"/>
    <n v="1200"/>
    <n v="480"/>
    <m/>
    <n v="456"/>
    <n v="153.60000000000002"/>
    <n v="20"/>
    <n v="42"/>
    <n v="100.80000000000001"/>
    <n v="13.428571428571429"/>
    <n v="29.5"/>
    <n v="0.69239631336405538"/>
    <n v="0.4"/>
    <m/>
    <n v="0.13157894736842105"/>
    <n v="442"/>
    <n v="0.7"/>
    <n v="4.4285714285714288"/>
    <m/>
    <m/>
    <n v="18"/>
    <m/>
    <m/>
    <n v="25"/>
    <m/>
    <m/>
    <n v="9"/>
    <m/>
    <m/>
    <m/>
    <m/>
    <m/>
    <n v="150"/>
    <n v="150"/>
    <s v="2 PGs"/>
  </r>
  <r>
    <n v="2230"/>
    <s v="VIETNAM"/>
    <x v="2"/>
    <x v="2"/>
    <x v="11"/>
    <x v="30"/>
    <x v="2"/>
    <x v="0"/>
    <x v="6"/>
    <x v="30"/>
    <x v="1"/>
    <n v="1200"/>
    <n v="480"/>
    <m/>
    <n v="430"/>
    <n v="153.60000000000002"/>
    <n v="5"/>
    <n v="40"/>
    <n v="100.80000000000001"/>
    <n v="4.3928571428571423"/>
    <n v="42.857142857142854"/>
    <n v="1.05"/>
    <n v="0.4"/>
    <m/>
    <n v="0.13289036544850499"/>
    <n v="564"/>
    <n v="0.65"/>
    <n v="3.1428571428571428"/>
    <n v="3"/>
    <m/>
    <n v="1"/>
    <m/>
    <m/>
    <n v="32.857142857142854"/>
    <m/>
    <m/>
    <n v="20"/>
    <m/>
    <m/>
    <m/>
    <m/>
    <m/>
    <n v="150"/>
    <n v="150"/>
    <s v="2 PGs"/>
  </r>
  <r>
    <n v="2231"/>
    <s v="VIETNAM"/>
    <x v="2"/>
    <x v="2"/>
    <x v="11"/>
    <x v="30"/>
    <x v="2"/>
    <x v="0"/>
    <x v="6"/>
    <x v="31"/>
    <x v="1"/>
    <n v="1200"/>
    <n v="480"/>
    <m/>
    <n v="452"/>
    <n v="153.60000000000002"/>
    <n v="9"/>
    <n v="35"/>
    <n v="100.80000000000001"/>
    <n v="6.7142857142857144"/>
    <n v="34.535714285714285"/>
    <n v="0.9375"/>
    <n v="0.4"/>
    <m/>
    <n v="0.11061946902654868"/>
    <n v="472"/>
    <n v="0.6"/>
    <n v="4.7142857142857144"/>
    <m/>
    <m/>
    <n v="4"/>
    <m/>
    <m/>
    <n v="27.285714285714285"/>
    <n v="5"/>
    <m/>
    <n v="12"/>
    <m/>
    <m/>
    <m/>
    <m/>
    <m/>
    <n v="150"/>
    <n v="150"/>
    <s v="2 PGs"/>
  </r>
  <r>
    <n v="2232"/>
    <s v="VIETNAM"/>
    <x v="2"/>
    <x v="2"/>
    <x v="11"/>
    <x v="30"/>
    <x v="6"/>
    <x v="1"/>
    <x v="6"/>
    <x v="144"/>
    <x v="1"/>
    <n v="1250"/>
    <n v="500"/>
    <m/>
    <n v="388"/>
    <n v="100"/>
    <n v="9"/>
    <n v="25"/>
    <n v="100"/>
    <n v="7.2857142857142856"/>
    <n v="18.714285714285715"/>
    <n v="0.76470588235294112"/>
    <n v="0.4"/>
    <m/>
    <n v="9.2047128129602362E-2"/>
    <n v="375"/>
    <n v="0.6"/>
    <n v="7.2857142857142856"/>
    <m/>
    <m/>
    <m/>
    <m/>
    <m/>
    <n v="18.714285714285715"/>
    <m/>
    <m/>
    <m/>
    <m/>
    <m/>
    <m/>
    <m/>
    <m/>
    <n v="150"/>
    <n v="150"/>
    <s v="1 PG"/>
  </r>
  <r>
    <n v="2233"/>
    <s v="VIETNAM"/>
    <x v="2"/>
    <x v="2"/>
    <x v="11"/>
    <x v="30"/>
    <x v="7"/>
    <x v="0"/>
    <x v="6"/>
    <x v="125"/>
    <x v="0"/>
    <n v="1000"/>
    <n v="400"/>
    <m/>
    <n v="330"/>
    <n v="80"/>
    <n v="8"/>
    <n v="28"/>
    <n v="52.5"/>
    <n v="8.1428571428571423"/>
    <n v="33.571428571428569"/>
    <n v="1.1587301587301586"/>
    <n v="0.4"/>
    <m/>
    <n v="0.12121212121212123"/>
    <n v="322"/>
    <n v="0.6"/>
    <n v="8.1428571428571423"/>
    <m/>
    <m/>
    <m/>
    <m/>
    <m/>
    <n v="33.571428571428569"/>
    <m/>
    <m/>
    <m/>
    <m/>
    <m/>
    <m/>
    <m/>
    <m/>
    <n v="150"/>
    <n v="150"/>
    <s v="1 PG"/>
  </r>
  <r>
    <n v="2234"/>
    <s v="VIETNAM"/>
    <x v="2"/>
    <x v="2"/>
    <x v="11"/>
    <x v="30"/>
    <x v="7"/>
    <x v="0"/>
    <x v="6"/>
    <x v="84"/>
    <x v="0"/>
    <n v="1000"/>
    <n v="400"/>
    <m/>
    <n v="360"/>
    <n v="80"/>
    <n v="15"/>
    <n v="64"/>
    <n v="52.5"/>
    <n v="9.3571428571428577"/>
    <n v="43.35"/>
    <n v="0.6671790235081374"/>
    <n v="0.4"/>
    <m/>
    <n v="0.25396825396825401"/>
    <n v="360"/>
    <n v="0.65"/>
    <n v="8.8571428571428577"/>
    <m/>
    <m/>
    <n v="1"/>
    <m/>
    <m/>
    <n v="41.1"/>
    <n v="1"/>
    <m/>
    <n v="4"/>
    <m/>
    <m/>
    <m/>
    <m/>
    <m/>
    <n v="150"/>
    <n v="150"/>
    <s v="1 PG"/>
  </r>
  <r>
    <n v="2235"/>
    <s v="VIETNAM"/>
    <x v="2"/>
    <x v="2"/>
    <x v="11"/>
    <x v="30"/>
    <x v="7"/>
    <x v="0"/>
    <x v="6"/>
    <x v="126"/>
    <x v="0"/>
    <n v="1000"/>
    <n v="400"/>
    <m/>
    <n v="340"/>
    <n v="80"/>
    <n v="14"/>
    <n v="57"/>
    <n v="52.5"/>
    <n v="11.142857142857142"/>
    <n v="40.299999999999997"/>
    <n v="0.72454728370221322"/>
    <n v="0.4"/>
    <m/>
    <n v="0.23949579831932777"/>
    <n v="355"/>
    <n v="0.65"/>
    <n v="11.142857142857142"/>
    <m/>
    <m/>
    <m/>
    <m/>
    <m/>
    <n v="39.799999999999997"/>
    <m/>
    <m/>
    <n v="1"/>
    <m/>
    <m/>
    <m/>
    <m/>
    <m/>
    <n v="150"/>
    <n v="150"/>
    <s v="1 PG"/>
  </r>
  <r>
    <n v="2236"/>
    <s v="VIETNAM"/>
    <x v="2"/>
    <x v="2"/>
    <x v="11"/>
    <x v="30"/>
    <x v="7"/>
    <x v="0"/>
    <x v="6"/>
    <x v="85"/>
    <x v="0"/>
    <n v="1000"/>
    <n v="400"/>
    <m/>
    <n v="472"/>
    <n v="128"/>
    <n v="14"/>
    <n v="85"/>
    <n v="84"/>
    <n v="14.285714285714286"/>
    <n v="83.4"/>
    <n v="0.98672438672438689"/>
    <n v="0.4"/>
    <m/>
    <n v="0.25726392251815983"/>
    <n v="487"/>
    <n v="0.65"/>
    <n v="14.285714285714286"/>
    <m/>
    <m/>
    <m/>
    <m/>
    <m/>
    <n v="82.9"/>
    <n v="2"/>
    <m/>
    <m/>
    <m/>
    <m/>
    <m/>
    <m/>
    <m/>
    <n v="150"/>
    <n v="150"/>
    <s v="2 PGs"/>
  </r>
  <r>
    <n v="2237"/>
    <s v="VIETNAM"/>
    <x v="2"/>
    <x v="2"/>
    <x v="11"/>
    <x v="30"/>
    <x v="7"/>
    <x v="0"/>
    <x v="6"/>
    <x v="86"/>
    <x v="0"/>
    <n v="1000"/>
    <n v="400"/>
    <m/>
    <n v="418"/>
    <n v="128"/>
    <n v="25"/>
    <n v="75"/>
    <n v="84"/>
    <n v="19.571428571428573"/>
    <n v="54.6"/>
    <n v="0.74171428571428577"/>
    <n v="0.4"/>
    <m/>
    <n v="0.2563226247436774"/>
    <n v="467"/>
    <n v="0.7"/>
    <n v="17.571428571428573"/>
    <m/>
    <m/>
    <n v="4"/>
    <m/>
    <m/>
    <n v="51.6"/>
    <m/>
    <m/>
    <n v="6"/>
    <m/>
    <m/>
    <m/>
    <m/>
    <m/>
    <n v="150"/>
    <n v="150"/>
    <s v="2 PGs"/>
  </r>
  <r>
    <n v="2238"/>
    <s v="VIETNAM"/>
    <x v="2"/>
    <x v="2"/>
    <x v="11"/>
    <x v="30"/>
    <x v="7"/>
    <x v="0"/>
    <x v="6"/>
    <x v="87"/>
    <x v="0"/>
    <n v="1000"/>
    <n v="400"/>
    <m/>
    <n v="450"/>
    <n v="128"/>
    <n v="5"/>
    <n v="51"/>
    <n v="84"/>
    <n v="3"/>
    <n v="54"/>
    <n v="1.0178571428571428"/>
    <n v="0.4"/>
    <m/>
    <n v="0.16190476190476191"/>
    <n v="457"/>
    <n v="0.7"/>
    <n v="3"/>
    <m/>
    <m/>
    <m/>
    <m/>
    <m/>
    <n v="54"/>
    <m/>
    <m/>
    <m/>
    <m/>
    <m/>
    <m/>
    <m/>
    <m/>
    <n v="250"/>
    <n v="250"/>
    <s v="2 PGs"/>
  </r>
  <r>
    <n v="2239"/>
    <s v="VIETNAM"/>
    <x v="2"/>
    <x v="2"/>
    <x v="11"/>
    <x v="30"/>
    <x v="7"/>
    <x v="0"/>
    <x v="6"/>
    <x v="88"/>
    <x v="0"/>
    <n v="1000"/>
    <n v="400"/>
    <m/>
    <n v="704"/>
    <n v="128"/>
    <n v="14"/>
    <n v="123"/>
    <n v="84"/>
    <n v="14.714285714285714"/>
    <n v="96.4"/>
    <n v="0.81105318039624608"/>
    <n v="0.4"/>
    <m/>
    <n v="0.24959415584415587"/>
    <n v="782"/>
    <n v="0.65"/>
    <n v="14.714285714285714"/>
    <m/>
    <m/>
    <m/>
    <m/>
    <m/>
    <n v="96.4"/>
    <m/>
    <m/>
    <m/>
    <m/>
    <m/>
    <m/>
    <m/>
    <m/>
    <n v="250"/>
    <n v="250"/>
    <s v="2 PGs"/>
  </r>
  <r>
    <n v="2240"/>
    <s v="VIETNAM"/>
    <x v="2"/>
    <x v="2"/>
    <x v="11"/>
    <x v="30"/>
    <x v="7"/>
    <x v="0"/>
    <x v="6"/>
    <x v="89"/>
    <x v="0"/>
    <n v="1000"/>
    <n v="400"/>
    <m/>
    <n v="720"/>
    <n v="128"/>
    <n v="28"/>
    <n v="168"/>
    <n v="84"/>
    <n v="29.75"/>
    <n v="160.9"/>
    <n v="0.97270408163265309"/>
    <n v="0.4"/>
    <m/>
    <n v="0.33333333333333337"/>
    <n v="730"/>
    <n v="0.6"/>
    <n v="16"/>
    <n v="17"/>
    <m/>
    <n v="19"/>
    <m/>
    <m/>
    <n v="152.4"/>
    <n v="22"/>
    <n v="8"/>
    <m/>
    <m/>
    <m/>
    <m/>
    <m/>
    <m/>
    <n v="250"/>
    <n v="250"/>
    <s v="2 PGs"/>
  </r>
  <r>
    <n v="2241"/>
    <s v="VIETNAM"/>
    <x v="2"/>
    <x v="2"/>
    <x v="11"/>
    <x v="30"/>
    <x v="7"/>
    <x v="0"/>
    <x v="6"/>
    <x v="90"/>
    <x v="0"/>
    <n v="1000"/>
    <n v="400"/>
    <m/>
    <n v="304"/>
    <n v="128"/>
    <n v="3"/>
    <n v="52"/>
    <n v="84"/>
    <n v="19.339285714285715"/>
    <n v="60.725000000000001"/>
    <n v="1.4557142857142857"/>
    <n v="0.4"/>
    <m/>
    <n v="0.24436090225563911"/>
    <n v="568"/>
    <n v="0.6"/>
    <n v="17.714285714285715"/>
    <n v="2"/>
    <n v="3"/>
    <m/>
    <m/>
    <m/>
    <n v="54.1"/>
    <n v="7"/>
    <n v="9"/>
    <n v="3"/>
    <m/>
    <m/>
    <m/>
    <m/>
    <m/>
    <n v="150"/>
    <n v="150"/>
    <s v="2 PGs"/>
  </r>
  <r>
    <n v="2242"/>
    <s v="VIETNAM"/>
    <x v="2"/>
    <x v="2"/>
    <x v="11"/>
    <x v="30"/>
    <x v="7"/>
    <x v="0"/>
    <x v="6"/>
    <x v="130"/>
    <x v="0"/>
    <n v="1000"/>
    <n v="400"/>
    <m/>
    <n v="300"/>
    <n v="80"/>
    <n v="8"/>
    <n v="60"/>
    <n v="52.5"/>
    <n v="5.8571428571428568"/>
    <n v="41.3"/>
    <n v="0.69348739495798306"/>
    <n v="0.4"/>
    <m/>
    <n v="0.2857142857142857"/>
    <n v="437"/>
    <n v="0.6"/>
    <n v="5.8571428571428568"/>
    <m/>
    <m/>
    <m/>
    <m/>
    <m/>
    <n v="41.3"/>
    <m/>
    <m/>
    <m/>
    <m/>
    <m/>
    <m/>
    <m/>
    <m/>
    <n v="150"/>
    <n v="150"/>
    <s v="2 PGs"/>
  </r>
  <r>
    <n v="2243"/>
    <s v="VIETNAM"/>
    <x v="2"/>
    <x v="2"/>
    <x v="11"/>
    <x v="30"/>
    <x v="7"/>
    <x v="0"/>
    <x v="6"/>
    <x v="222"/>
    <x v="0"/>
    <n v="1000"/>
    <n v="400"/>
    <m/>
    <n v="328"/>
    <n v="80"/>
    <n v="6"/>
    <n v="32"/>
    <n v="52.5"/>
    <n v="8.7142857142857135"/>
    <n v="32.700000000000003"/>
    <n v="1.0898496240601505"/>
    <n v="0.4"/>
    <m/>
    <n v="0.13937282229965156"/>
    <n v="303"/>
    <n v="0.6"/>
    <n v="8.7142857142857135"/>
    <m/>
    <m/>
    <m/>
    <m/>
    <m/>
    <n v="30.7"/>
    <m/>
    <m/>
    <n v="4"/>
    <m/>
    <m/>
    <m/>
    <m/>
    <m/>
    <n v="150"/>
    <n v="150"/>
    <s v="1 PG"/>
  </r>
  <r>
    <n v="2244"/>
    <s v="VIETNAM"/>
    <x v="2"/>
    <x v="2"/>
    <x v="11"/>
    <x v="30"/>
    <x v="7"/>
    <x v="0"/>
    <x v="6"/>
    <x v="131"/>
    <x v="0"/>
    <n v="1000"/>
    <n v="400"/>
    <m/>
    <n v="400"/>
    <n v="80"/>
    <n v="3"/>
    <n v="33"/>
    <n v="52.5"/>
    <n v="2.1428571428571428"/>
    <n v="28.3"/>
    <n v="0.84563492063492063"/>
    <n v="0.4"/>
    <m/>
    <n v="0.11785714285714285"/>
    <n v="475"/>
    <n v="0.6"/>
    <n v="2.1428571428571428"/>
    <m/>
    <m/>
    <m/>
    <m/>
    <m/>
    <n v="27.3"/>
    <n v="1"/>
    <m/>
    <m/>
    <n v="1"/>
    <m/>
    <m/>
    <m/>
    <m/>
    <n v="150"/>
    <n v="150"/>
    <s v="1 PG"/>
  </r>
  <r>
    <n v="2245"/>
    <s v="VIETNAM"/>
    <x v="2"/>
    <x v="2"/>
    <x v="11"/>
    <x v="30"/>
    <x v="7"/>
    <x v="0"/>
    <x v="6"/>
    <x v="92"/>
    <x v="0"/>
    <n v="1000"/>
    <n v="400"/>
    <m/>
    <n v="316"/>
    <n v="80"/>
    <n v="20"/>
    <n v="48"/>
    <n v="52.5"/>
    <n v="14.910714285714286"/>
    <n v="34.424999999999997"/>
    <n v="0.72552521008403359"/>
    <n v="0.4"/>
    <m/>
    <n v="0.21699819168173601"/>
    <n v="421"/>
    <n v="0.6"/>
    <n v="9.2857142857142865"/>
    <n v="2"/>
    <n v="3"/>
    <n v="2"/>
    <n v="4"/>
    <m/>
    <n v="30.3"/>
    <n v="2"/>
    <n v="3"/>
    <n v="5"/>
    <m/>
    <m/>
    <m/>
    <m/>
    <m/>
    <n v="150"/>
    <n v="150"/>
    <s v="1 PG"/>
  </r>
  <r>
    <n v="2246"/>
    <s v="VIETNAM"/>
    <x v="2"/>
    <x v="2"/>
    <x v="11"/>
    <x v="30"/>
    <x v="7"/>
    <x v="0"/>
    <x v="6"/>
    <x v="93"/>
    <x v="0"/>
    <n v="1000"/>
    <n v="400"/>
    <m/>
    <n v="240"/>
    <n v="80"/>
    <n v="15"/>
    <n v="47"/>
    <n v="52.5"/>
    <n v="10.785714285714286"/>
    <n v="29.95"/>
    <n v="0.65702764976958528"/>
    <n v="0.4"/>
    <m/>
    <n v="0.27976190476190477"/>
    <n v="275"/>
    <n v="0.6"/>
    <n v="10.285714285714286"/>
    <n v="2"/>
    <m/>
    <m/>
    <m/>
    <m/>
    <n v="26.7"/>
    <n v="5"/>
    <m/>
    <n v="4"/>
    <m/>
    <m/>
    <m/>
    <m/>
    <m/>
    <n v="150"/>
    <n v="150"/>
    <s v="1 PG"/>
  </r>
  <r>
    <n v="2247"/>
    <s v="VIETNAM"/>
    <x v="2"/>
    <x v="2"/>
    <x v="11"/>
    <x v="30"/>
    <x v="7"/>
    <x v="0"/>
    <x v="6"/>
    <x v="95"/>
    <x v="0"/>
    <n v="1000"/>
    <n v="400"/>
    <m/>
    <n v="392"/>
    <n v="80"/>
    <n v="27"/>
    <n v="40"/>
    <n v="52.5"/>
    <n v="25.964285714285715"/>
    <n v="29.5"/>
    <n v="0.82782515991471217"/>
    <n v="0.4"/>
    <m/>
    <n v="0.1457725947521866"/>
    <n v="391"/>
    <n v="0.6"/>
    <n v="25.714285714285715"/>
    <n v="1"/>
    <m/>
    <m/>
    <m/>
    <m/>
    <n v="29.5"/>
    <m/>
    <m/>
    <m/>
    <m/>
    <m/>
    <m/>
    <m/>
    <m/>
    <n v="150"/>
    <n v="150"/>
    <s v="1 PG"/>
  </r>
  <r>
    <n v="2248"/>
    <s v="VIETNAM"/>
    <x v="2"/>
    <x v="2"/>
    <x v="11"/>
    <x v="30"/>
    <x v="7"/>
    <x v="0"/>
    <x v="6"/>
    <x v="96"/>
    <x v="0"/>
    <n v="1000"/>
    <n v="400"/>
    <m/>
    <n v="392"/>
    <n v="80"/>
    <n v="15"/>
    <n v="60"/>
    <n v="52.5"/>
    <n v="9.4285714285714288"/>
    <n v="57"/>
    <n v="0.88571428571428579"/>
    <n v="0.4"/>
    <m/>
    <n v="0.21865889212827991"/>
    <n v="433"/>
    <n v="0.6"/>
    <n v="9.4285714285714288"/>
    <m/>
    <m/>
    <m/>
    <m/>
    <m/>
    <n v="55"/>
    <m/>
    <m/>
    <n v="4"/>
    <m/>
    <m/>
    <m/>
    <m/>
    <m/>
    <n v="150"/>
    <n v="150"/>
    <s v="1 PG"/>
  </r>
  <r>
    <n v="2249"/>
    <s v="VIETNAM"/>
    <x v="2"/>
    <x v="2"/>
    <x v="11"/>
    <x v="30"/>
    <x v="7"/>
    <x v="0"/>
    <x v="6"/>
    <x v="132"/>
    <x v="0"/>
    <n v="1000"/>
    <n v="400"/>
    <m/>
    <n v="224"/>
    <n v="80"/>
    <n v="5"/>
    <n v="60"/>
    <n v="52.5"/>
    <n v="3.6785714285714284"/>
    <n v="43"/>
    <n v="0.71813186813186813"/>
    <n v="0.4"/>
    <m/>
    <n v="0.38265306122448983"/>
    <n v="233"/>
    <n v="0.6"/>
    <n v="3.4285714285714284"/>
    <n v="1"/>
    <m/>
    <m/>
    <m/>
    <m/>
    <n v="42.5"/>
    <m/>
    <m/>
    <n v="1"/>
    <m/>
    <m/>
    <m/>
    <m/>
    <m/>
    <n v="150"/>
    <n v="150"/>
    <s v="1 PG"/>
  </r>
  <r>
    <n v="2250"/>
    <s v="VIETNAM"/>
    <x v="2"/>
    <x v="2"/>
    <x v="11"/>
    <x v="30"/>
    <x v="9"/>
    <x v="1"/>
    <x v="6"/>
    <x v="185"/>
    <x v="2"/>
    <n v="1000"/>
    <n v="400"/>
    <m/>
    <n v="150"/>
    <n v="19.5"/>
    <n v="4"/>
    <n v="26"/>
    <n v="14"/>
    <n v="2.2857142857142856"/>
    <n v="31.875"/>
    <n v="1.1386904761904761"/>
    <n v="0.4"/>
    <m/>
    <n v="0.24761904761904763"/>
    <n v="196"/>
    <n v="0.6"/>
    <n v="2.2857142857142856"/>
    <m/>
    <m/>
    <m/>
    <m/>
    <m/>
    <n v="31"/>
    <n v="2"/>
    <n v="1"/>
    <m/>
    <m/>
    <m/>
    <m/>
    <m/>
    <m/>
    <n v="150"/>
    <n v="150"/>
    <s v="1 PG"/>
  </r>
  <r>
    <n v="2251"/>
    <s v="VIETNAM"/>
    <x v="2"/>
    <x v="2"/>
    <x v="11"/>
    <x v="30"/>
    <x v="9"/>
    <x v="1"/>
    <x v="6"/>
    <x v="186"/>
    <x v="2"/>
    <n v="1000"/>
    <n v="400"/>
    <m/>
    <n v="148"/>
    <n v="19.5"/>
    <m/>
    <n v="16"/>
    <n v="14"/>
    <n v="0"/>
    <n v="16.607142857142858"/>
    <n v="1.0379464285714286"/>
    <n v="0.4"/>
    <m/>
    <n v="0.15444015444015444"/>
    <n v="130"/>
    <n v="0.5"/>
    <m/>
    <m/>
    <m/>
    <m/>
    <m/>
    <m/>
    <n v="12.857142857142858"/>
    <m/>
    <m/>
    <n v="4"/>
    <n v="1"/>
    <n v="1"/>
    <m/>
    <m/>
    <m/>
    <n v="150"/>
    <n v="150"/>
    <s v="1 PG"/>
  </r>
  <r>
    <n v="2252"/>
    <s v="VIETNAM"/>
    <x v="2"/>
    <x v="2"/>
    <x v="11"/>
    <x v="30"/>
    <x v="9"/>
    <x v="1"/>
    <x v="6"/>
    <x v="188"/>
    <x v="2"/>
    <n v="150"/>
    <n v="162"/>
    <m/>
    <n v="144"/>
    <n v="19.5"/>
    <n v="3"/>
    <n v="20"/>
    <n v="14"/>
    <n v="2.5714285714285716"/>
    <n v="13.142857142857142"/>
    <n v="0.68322981366459623"/>
    <n v="0.4"/>
    <m/>
    <n v="0.19841269841269843"/>
    <n v="158"/>
    <n v="0.5"/>
    <n v="2.5714285714285716"/>
    <m/>
    <m/>
    <m/>
    <m/>
    <m/>
    <n v="13.142857142857142"/>
    <m/>
    <m/>
    <m/>
    <m/>
    <m/>
    <m/>
    <m/>
    <m/>
    <n v="100"/>
    <n v="100"/>
    <s v="1 PG"/>
  </r>
  <r>
    <n v="2253"/>
    <s v="VIETNAM"/>
    <x v="2"/>
    <x v="2"/>
    <x v="11"/>
    <x v="30"/>
    <x v="9"/>
    <x v="1"/>
    <x v="6"/>
    <x v="189"/>
    <x v="2"/>
    <n v="150"/>
    <n v="162"/>
    <m/>
    <n v="192"/>
    <n v="19.5"/>
    <m/>
    <n v="21"/>
    <n v="14"/>
    <n v="0"/>
    <n v="19.464285714285715"/>
    <n v="0.92687074829931981"/>
    <n v="0.4"/>
    <m/>
    <n v="0.15625000000000003"/>
    <n v="240"/>
    <n v="0.5"/>
    <m/>
    <m/>
    <m/>
    <m/>
    <m/>
    <m/>
    <n v="15.714285714285714"/>
    <n v="3"/>
    <m/>
    <n v="6"/>
    <m/>
    <m/>
    <m/>
    <m/>
    <m/>
    <n v="100"/>
    <n v="100"/>
    <s v="1 PG"/>
  </r>
  <r>
    <n v="2254"/>
    <s v="VIETNAM"/>
    <x v="2"/>
    <x v="2"/>
    <x v="11"/>
    <x v="30"/>
    <x v="9"/>
    <x v="1"/>
    <x v="6"/>
    <x v="191"/>
    <x v="2"/>
    <n v="150"/>
    <n v="162"/>
    <m/>
    <n v="176"/>
    <n v="19.5"/>
    <n v="18"/>
    <n v="35"/>
    <n v="14"/>
    <n v="10.089285714285714"/>
    <n v="25.321428571428573"/>
    <n v="0.66812668463611857"/>
    <n v="0.4"/>
    <m/>
    <n v="0.28409090909090912"/>
    <n v="177"/>
    <n v="0.5"/>
    <n v="9.7142857142857135"/>
    <m/>
    <n v="1"/>
    <m/>
    <m/>
    <m/>
    <n v="24.571428571428573"/>
    <n v="1"/>
    <m/>
    <n v="1"/>
    <m/>
    <m/>
    <m/>
    <m/>
    <m/>
    <n v="100"/>
    <n v="100"/>
    <s v="1 PG"/>
  </r>
  <r>
    <n v="2255"/>
    <s v="VIETNAM"/>
    <x v="2"/>
    <x v="2"/>
    <x v="11"/>
    <x v="30"/>
    <x v="9"/>
    <x v="1"/>
    <x v="6"/>
    <x v="200"/>
    <x v="2"/>
    <n v="150"/>
    <n v="162"/>
    <m/>
    <n v="128"/>
    <n v="19.5"/>
    <m/>
    <n v="20"/>
    <n v="14"/>
    <n v="0"/>
    <n v="24.428571428571427"/>
    <n v="1.2214285714285713"/>
    <n v="0.4"/>
    <m/>
    <n v="0.22321428571428573"/>
    <n v="160"/>
    <n v="0.5"/>
    <m/>
    <m/>
    <m/>
    <m/>
    <m/>
    <m/>
    <n v="24.428571428571427"/>
    <m/>
    <m/>
    <m/>
    <m/>
    <m/>
    <m/>
    <m/>
    <m/>
    <n v="100"/>
    <n v="100"/>
    <s v="1 PG"/>
  </r>
  <r>
    <n v="2256"/>
    <s v="VIETNAM"/>
    <x v="2"/>
    <x v="2"/>
    <x v="11"/>
    <x v="30"/>
    <x v="9"/>
    <x v="1"/>
    <x v="6"/>
    <x v="201"/>
    <x v="2"/>
    <n v="150"/>
    <n v="162"/>
    <m/>
    <n v="130"/>
    <n v="19.5"/>
    <m/>
    <n v="22"/>
    <n v="14"/>
    <n v="0"/>
    <n v="16.142857142857142"/>
    <n v="0.73376623376623373"/>
    <n v="0.4"/>
    <m/>
    <n v="0.24175824175824176"/>
    <n v="138"/>
    <n v="0.5"/>
    <m/>
    <m/>
    <m/>
    <m/>
    <m/>
    <m/>
    <n v="16.142857142857142"/>
    <m/>
    <m/>
    <m/>
    <m/>
    <m/>
    <m/>
    <m/>
    <m/>
    <n v="100"/>
    <n v="100"/>
    <s v="1 PG"/>
  </r>
  <r>
    <n v="2257"/>
    <s v="VIETNAM"/>
    <x v="2"/>
    <x v="2"/>
    <x v="11"/>
    <x v="30"/>
    <x v="9"/>
    <x v="1"/>
    <x v="6"/>
    <x v="202"/>
    <x v="2"/>
    <n v="150"/>
    <n v="162"/>
    <m/>
    <n v="208"/>
    <n v="19.5"/>
    <n v="4"/>
    <n v="42"/>
    <n v="14"/>
    <n v="1.7142857142857142"/>
    <n v="39.6"/>
    <n v="0.89813664596273302"/>
    <n v="0.4"/>
    <m/>
    <n v="0.28846153846153849"/>
    <n v="238"/>
    <n v="0.5"/>
    <n v="1.7142857142857142"/>
    <m/>
    <m/>
    <m/>
    <m/>
    <m/>
    <n v="38.6"/>
    <m/>
    <m/>
    <n v="2"/>
    <m/>
    <m/>
    <m/>
    <m/>
    <m/>
    <n v="100"/>
    <n v="100"/>
    <s v="1 PG"/>
  </r>
  <r>
    <n v="2258"/>
    <s v="VIETNAM"/>
    <x v="2"/>
    <x v="2"/>
    <x v="11"/>
    <x v="30"/>
    <x v="9"/>
    <x v="1"/>
    <x v="6"/>
    <x v="204"/>
    <x v="2"/>
    <n v="150"/>
    <n v="162"/>
    <m/>
    <n v="112"/>
    <n v="19.5"/>
    <n v="4"/>
    <n v="24"/>
    <n v="14"/>
    <n v="4.7142857142857144"/>
    <n v="15.857142857142858"/>
    <n v="0.73469387755102045"/>
    <n v="0.4"/>
    <m/>
    <n v="0.30612244897959184"/>
    <n v="120"/>
    <n v="0.5"/>
    <n v="4.7142857142857144"/>
    <m/>
    <m/>
    <m/>
    <m/>
    <m/>
    <n v="15.857142857142858"/>
    <m/>
    <m/>
    <m/>
    <m/>
    <m/>
    <m/>
    <m/>
    <m/>
    <n v="100"/>
    <n v="100"/>
    <s v="1 PG"/>
  </r>
  <r>
    <n v="2259"/>
    <s v="VIETNAM"/>
    <x v="2"/>
    <x v="2"/>
    <x v="11"/>
    <x v="30"/>
    <x v="9"/>
    <x v="1"/>
    <x v="6"/>
    <x v="205"/>
    <x v="2"/>
    <n v="150"/>
    <n v="162"/>
    <m/>
    <n v="144"/>
    <n v="19.5"/>
    <n v="3"/>
    <n v="18"/>
    <n v="14"/>
    <n v="2.5714285714285716"/>
    <n v="15.428571428571429"/>
    <n v="0.8571428571428571"/>
    <n v="0.4"/>
    <m/>
    <n v="0.17857142857142858"/>
    <n v="173"/>
    <n v="0.5"/>
    <n v="2.5714285714285716"/>
    <m/>
    <m/>
    <m/>
    <m/>
    <m/>
    <n v="15.428571428571429"/>
    <m/>
    <m/>
    <m/>
    <m/>
    <m/>
    <m/>
    <m/>
    <m/>
    <n v="100"/>
    <n v="100"/>
    <s v="1 PG"/>
  </r>
  <r>
    <n v="2260"/>
    <s v="VIETNAM"/>
    <x v="2"/>
    <x v="2"/>
    <x v="11"/>
    <x v="30"/>
    <x v="9"/>
    <x v="1"/>
    <x v="6"/>
    <x v="223"/>
    <x v="2"/>
    <n v="150"/>
    <n v="162"/>
    <m/>
    <n v="132"/>
    <n v="19.5"/>
    <n v="4"/>
    <n v="12"/>
    <n v="14"/>
    <n v="3.2857142857142856"/>
    <n v="9.8571428571428577"/>
    <n v="0.8214285714285714"/>
    <n v="0.4"/>
    <m/>
    <n v="0.12987012987012989"/>
    <n v="166"/>
    <n v="0.5"/>
    <n v="3.2857142857142856"/>
    <m/>
    <m/>
    <m/>
    <m/>
    <m/>
    <n v="9.8571428571428577"/>
    <m/>
    <m/>
    <m/>
    <m/>
    <m/>
    <m/>
    <m/>
    <m/>
    <n v="100"/>
    <n v="100"/>
    <s v="1 PG"/>
  </r>
  <r>
    <n v="2261"/>
    <s v="VIETNAM"/>
    <x v="2"/>
    <x v="2"/>
    <x v="11"/>
    <x v="30"/>
    <x v="9"/>
    <x v="1"/>
    <x v="6"/>
    <x v="224"/>
    <x v="2"/>
    <n v="150"/>
    <n v="162"/>
    <m/>
    <n v="160"/>
    <n v="19.5"/>
    <n v="1"/>
    <n v="13"/>
    <n v="14"/>
    <n v="0.8571428571428571"/>
    <n v="15.285714285714286"/>
    <n v="1.153061224489796"/>
    <n v="0.4"/>
    <m/>
    <n v="0.11607142857142858"/>
    <n v="197"/>
    <n v="0.5"/>
    <n v="0.8571428571428571"/>
    <m/>
    <m/>
    <m/>
    <m/>
    <m/>
    <n v="15.285714285714286"/>
    <m/>
    <m/>
    <m/>
    <m/>
    <m/>
    <m/>
    <m/>
    <m/>
    <n v="100"/>
    <n v="100"/>
    <s v="1 PG"/>
  </r>
  <r>
    <n v="2262"/>
    <s v="VIETNAM"/>
    <x v="2"/>
    <x v="2"/>
    <x v="11"/>
    <x v="30"/>
    <x v="9"/>
    <x v="1"/>
    <x v="6"/>
    <x v="225"/>
    <x v="2"/>
    <n v="150"/>
    <n v="162"/>
    <m/>
    <n v="176"/>
    <n v="19.5"/>
    <n v="22"/>
    <n v="40"/>
    <n v="14"/>
    <n v="13.785714285714286"/>
    <n v="20.75"/>
    <n v="0.55702764976958519"/>
    <n v="0.4"/>
    <m/>
    <n v="0.32467532467532473"/>
    <n v="174"/>
    <n v="0.5"/>
    <n v="13.285714285714286"/>
    <m/>
    <m/>
    <n v="1"/>
    <m/>
    <m/>
    <n v="19.5"/>
    <n v="1"/>
    <m/>
    <n v="2"/>
    <m/>
    <m/>
    <m/>
    <m/>
    <m/>
    <n v="100"/>
    <n v="100"/>
    <s v="1 PG"/>
  </r>
  <r>
    <n v="2263"/>
    <s v="VIETNAM"/>
    <x v="2"/>
    <x v="2"/>
    <x v="11"/>
    <x v="30"/>
    <x v="9"/>
    <x v="1"/>
    <x v="6"/>
    <x v="226"/>
    <x v="2"/>
    <n v="150"/>
    <n v="162"/>
    <m/>
    <n v="140"/>
    <n v="19.5"/>
    <m/>
    <n v="16"/>
    <n v="14"/>
    <n v="0"/>
    <n v="13.8"/>
    <n v="0.86250000000000004"/>
    <n v="0.4"/>
    <m/>
    <n v="0.16326530612244897"/>
    <n v="187"/>
    <n v="0.5"/>
    <m/>
    <m/>
    <m/>
    <m/>
    <m/>
    <m/>
    <n v="13.8"/>
    <m/>
    <m/>
    <m/>
    <m/>
    <m/>
    <m/>
    <m/>
    <m/>
    <n v="100"/>
    <n v="100"/>
    <s v="1 PG"/>
  </r>
  <r>
    <n v="2264"/>
    <s v="VIETNAM"/>
    <x v="2"/>
    <x v="2"/>
    <x v="11"/>
    <x v="30"/>
    <x v="9"/>
    <x v="1"/>
    <x v="6"/>
    <x v="227"/>
    <x v="2"/>
    <n v="150"/>
    <n v="162"/>
    <m/>
    <n v="128"/>
    <n v="19.5"/>
    <n v="4"/>
    <n v="13"/>
    <n v="14"/>
    <n v="3.7142857142857144"/>
    <n v="17.107142857142858"/>
    <n v="1.2247899159663866"/>
    <n v="0.4"/>
    <m/>
    <n v="0.14508928571428573"/>
    <n v="101"/>
    <n v="0.5"/>
    <n v="2.7142857142857144"/>
    <n v="2"/>
    <m/>
    <n v="1"/>
    <m/>
    <m/>
    <n v="15.857142857142858"/>
    <n v="1"/>
    <m/>
    <n v="2"/>
    <m/>
    <m/>
    <m/>
    <m/>
    <m/>
    <n v="100"/>
    <n v="100"/>
    <s v="1 PG"/>
  </r>
  <r>
    <n v="2265"/>
    <s v="VIETNAM"/>
    <x v="2"/>
    <x v="2"/>
    <x v="11"/>
    <x v="30"/>
    <x v="9"/>
    <x v="1"/>
    <x v="6"/>
    <x v="228"/>
    <x v="2"/>
    <n v="150"/>
    <n v="162"/>
    <m/>
    <n v="176"/>
    <n v="19.5"/>
    <n v="2"/>
    <n v="15"/>
    <n v="14"/>
    <n v="1.25"/>
    <n v="10.75"/>
    <n v="0.70588235294117652"/>
    <n v="0.4"/>
    <m/>
    <n v="0.12175324675324677"/>
    <n v="161"/>
    <n v="0.5"/>
    <m/>
    <m/>
    <m/>
    <n v="1"/>
    <n v="1"/>
    <m/>
    <m/>
    <n v="4"/>
    <m/>
    <m/>
    <n v="5"/>
    <n v="6"/>
    <m/>
    <m/>
    <m/>
    <n v="100"/>
    <n v="100"/>
    <s v="1 PG"/>
  </r>
  <r>
    <n v="2266"/>
    <s v="VIETNAM"/>
    <x v="2"/>
    <x v="2"/>
    <x v="11"/>
    <x v="30"/>
    <x v="9"/>
    <x v="1"/>
    <x v="6"/>
    <x v="238"/>
    <x v="2"/>
    <n v="150"/>
    <n v="162"/>
    <m/>
    <n v="176"/>
    <n v="19.5"/>
    <n v="12"/>
    <n v="16"/>
    <n v="14"/>
    <n v="8.7142857142857135"/>
    <n v="22.785714285714285"/>
    <n v="1.125"/>
    <n v="0.4"/>
    <m/>
    <n v="0.12987012987012989"/>
    <n v="177"/>
    <n v="0.5"/>
    <n v="8.7142857142857135"/>
    <m/>
    <m/>
    <m/>
    <m/>
    <m/>
    <n v="19.285714285714285"/>
    <m/>
    <m/>
    <m/>
    <n v="2"/>
    <n v="2"/>
    <m/>
    <m/>
    <m/>
    <n v="100"/>
    <n v="100"/>
    <s v="1 PG"/>
  </r>
  <r>
    <n v="2267"/>
    <s v="VIETNAM"/>
    <x v="2"/>
    <x v="2"/>
    <x v="11"/>
    <x v="30"/>
    <x v="9"/>
    <x v="1"/>
    <x v="6"/>
    <x v="240"/>
    <x v="2"/>
    <n v="150"/>
    <n v="162"/>
    <m/>
    <n v="176"/>
    <n v="19.5"/>
    <n v="17"/>
    <n v="43"/>
    <n v="14"/>
    <n v="17.071428571428573"/>
    <n v="27.7"/>
    <n v="0.74619047619047618"/>
    <n v="0.4"/>
    <m/>
    <n v="0.34902597402597407"/>
    <n v="191"/>
    <n v="0.5"/>
    <n v="16.571428571428573"/>
    <m/>
    <m/>
    <n v="1"/>
    <m/>
    <m/>
    <n v="21.2"/>
    <m/>
    <m/>
    <n v="13"/>
    <m/>
    <m/>
    <m/>
    <m/>
    <m/>
    <n v="100"/>
    <n v="100"/>
    <s v="1 PG"/>
  </r>
  <r>
    <n v="2268"/>
    <s v="VIETNAM"/>
    <x v="2"/>
    <x v="2"/>
    <x v="11"/>
    <x v="30"/>
    <x v="9"/>
    <x v="1"/>
    <x v="6"/>
    <x v="243"/>
    <x v="2"/>
    <n v="150"/>
    <n v="162"/>
    <m/>
    <n v="164"/>
    <n v="19.5"/>
    <n v="1"/>
    <n v="7"/>
    <n v="14"/>
    <n v="4.7142857142857144"/>
    <n v="8.8571428571428577"/>
    <n v="1.6964285714285716"/>
    <n v="0.4"/>
    <m/>
    <n v="6.097560975609756E-2"/>
    <n v="174"/>
    <n v="0.5"/>
    <n v="4.7142857142857144"/>
    <m/>
    <m/>
    <m/>
    <m/>
    <m/>
    <n v="8.8571428571428577"/>
    <m/>
    <m/>
    <m/>
    <m/>
    <m/>
    <m/>
    <m/>
    <m/>
    <n v="100"/>
    <n v="100"/>
    <s v="1 PG"/>
  </r>
  <r>
    <n v="2269"/>
    <s v="VIETNAM"/>
    <x v="2"/>
    <x v="2"/>
    <x v="11"/>
    <x v="30"/>
    <x v="9"/>
    <x v="1"/>
    <x v="6"/>
    <x v="266"/>
    <x v="2"/>
    <n v="150"/>
    <n v="162"/>
    <m/>
    <n v="176"/>
    <n v="19.5"/>
    <n v="13"/>
    <n v="34"/>
    <n v="14"/>
    <n v="8.9285714285714288"/>
    <n v="17.05"/>
    <n v="0.5527355623100304"/>
    <n v="0.4"/>
    <m/>
    <n v="0.27597402597402598"/>
    <n v="195"/>
    <n v="0.5"/>
    <n v="7.4285714285714288"/>
    <m/>
    <m/>
    <m/>
    <n v="2"/>
    <m/>
    <n v="14.8"/>
    <m/>
    <m/>
    <m/>
    <n v="3"/>
    <m/>
    <m/>
    <m/>
    <m/>
    <n v="100"/>
    <n v="100"/>
    <s v="1 PG"/>
  </r>
  <r>
    <n v="2270"/>
    <s v="VIETNAM"/>
    <x v="2"/>
    <x v="2"/>
    <x v="11"/>
    <x v="30"/>
    <x v="9"/>
    <x v="1"/>
    <x v="6"/>
    <x v="267"/>
    <x v="2"/>
    <n v="150"/>
    <n v="162"/>
    <m/>
    <n v="160"/>
    <n v="19.5"/>
    <n v="7"/>
    <n v="22"/>
    <n v="14"/>
    <n v="6.2142857142857144"/>
    <n v="23.35"/>
    <n v="1.0194581280788177"/>
    <n v="0.4"/>
    <m/>
    <n v="0.19642857142857142"/>
    <n v="217"/>
    <n v="0.5"/>
    <n v="4.7142857142857144"/>
    <m/>
    <m/>
    <n v="3"/>
    <m/>
    <m/>
    <n v="14.1"/>
    <n v="3"/>
    <m/>
    <m/>
    <n v="2"/>
    <n v="7"/>
    <m/>
    <m/>
    <m/>
    <n v="100"/>
    <n v="100"/>
    <s v="1 PG"/>
  </r>
  <r>
    <n v="2271"/>
    <s v="VIETNAM"/>
    <x v="2"/>
    <x v="2"/>
    <x v="11"/>
    <x v="30"/>
    <x v="9"/>
    <x v="1"/>
    <x v="6"/>
    <x v="268"/>
    <x v="2"/>
    <n v="150"/>
    <n v="162"/>
    <m/>
    <n v="112"/>
    <n v="19.5"/>
    <n v="4"/>
    <n v="9"/>
    <n v="14"/>
    <n v="10.5"/>
    <n v="9.4285714285714288"/>
    <n v="1.5329670329670331"/>
    <n v="0.4"/>
    <m/>
    <n v="0.11479591836734696"/>
    <n v="130"/>
    <n v="0.5"/>
    <m/>
    <m/>
    <m/>
    <m/>
    <n v="14"/>
    <m/>
    <n v="1.4285714285714286"/>
    <m/>
    <m/>
    <m/>
    <m/>
    <n v="8"/>
    <m/>
    <m/>
    <m/>
    <n v="100"/>
    <n v="100"/>
    <s v="1 PG"/>
  </r>
  <r>
    <n v="2272"/>
    <s v="VIETNAM"/>
    <x v="2"/>
    <x v="2"/>
    <x v="11"/>
    <x v="30"/>
    <x v="9"/>
    <x v="1"/>
    <x v="6"/>
    <x v="269"/>
    <x v="2"/>
    <n v="150"/>
    <n v="162"/>
    <m/>
    <n v="144"/>
    <n v="19.5"/>
    <n v="4"/>
    <n v="15"/>
    <n v="14"/>
    <n v="3.3214285714285716"/>
    <n v="11.928571428571429"/>
    <n v="0.80263157894736847"/>
    <n v="0.4"/>
    <m/>
    <n v="0.14880952380952381"/>
    <n v="165"/>
    <n v="0.5"/>
    <n v="2.5714285714285716"/>
    <m/>
    <m/>
    <m/>
    <n v="1"/>
    <m/>
    <n v="11.428571428571429"/>
    <m/>
    <m/>
    <n v="1"/>
    <m/>
    <m/>
    <m/>
    <m/>
    <m/>
    <n v="100"/>
    <n v="100"/>
    <s v="1 PG"/>
  </r>
  <r>
    <n v="2273"/>
    <s v="VIETNAM"/>
    <x v="2"/>
    <x v="2"/>
    <x v="11"/>
    <x v="30"/>
    <x v="9"/>
    <x v="1"/>
    <x v="6"/>
    <x v="270"/>
    <x v="2"/>
    <n v="150"/>
    <n v="162"/>
    <m/>
    <n v="108"/>
    <n v="19.5"/>
    <n v="15"/>
    <n v="11"/>
    <n v="14"/>
    <n v="19.964285714285715"/>
    <n v="4"/>
    <n v="0.92170329670329676"/>
    <n v="0.4"/>
    <m/>
    <n v="0.14550264550264552"/>
    <n v="111"/>
    <n v="0.5"/>
    <n v="18.714285714285715"/>
    <n v="1"/>
    <m/>
    <n v="2"/>
    <m/>
    <m/>
    <m/>
    <n v="6"/>
    <m/>
    <n v="5"/>
    <m/>
    <m/>
    <m/>
    <m/>
    <m/>
    <n v="100"/>
    <n v="100"/>
    <s v="1 PG"/>
  </r>
  <r>
    <n v="2274"/>
    <s v="VIETNAM"/>
    <x v="2"/>
    <x v="2"/>
    <x v="11"/>
    <x v="30"/>
    <x v="9"/>
    <x v="1"/>
    <x v="6"/>
    <x v="229"/>
    <x v="2"/>
    <n v="150"/>
    <n v="162"/>
    <m/>
    <n v="124"/>
    <n v="19.5"/>
    <n v="2"/>
    <n v="15"/>
    <n v="14"/>
    <n v="2"/>
    <n v="16.285714285714285"/>
    <n v="1.0756302521008403"/>
    <n v="0.4"/>
    <m/>
    <n v="0.1728110599078341"/>
    <n v="154"/>
    <n v="0.5"/>
    <n v="2"/>
    <m/>
    <m/>
    <m/>
    <m/>
    <m/>
    <n v="16.285714285714285"/>
    <m/>
    <m/>
    <m/>
    <m/>
    <m/>
    <m/>
    <m/>
    <m/>
    <n v="100"/>
    <n v="100"/>
    <s v="1 PG"/>
  </r>
  <r>
    <n v="2275"/>
    <s v="VIETNAM"/>
    <x v="2"/>
    <x v="2"/>
    <x v="11"/>
    <x v="30"/>
    <x v="9"/>
    <x v="1"/>
    <x v="6"/>
    <x v="267"/>
    <x v="2"/>
    <n v="150"/>
    <n v="162"/>
    <m/>
    <n v="176"/>
    <n v="19.5"/>
    <n v="2"/>
    <n v="51"/>
    <n v="14"/>
    <n v="1.2857142857142858"/>
    <n v="36.299999999999997"/>
    <n v="0.70916442048517514"/>
    <n v="0.4"/>
    <m/>
    <n v="0.41396103896103897"/>
    <n v="180"/>
    <n v="0.65"/>
    <n v="1.2857142857142858"/>
    <m/>
    <m/>
    <m/>
    <m/>
    <m/>
    <n v="36.299999999999997"/>
    <m/>
    <m/>
    <m/>
    <m/>
    <m/>
    <m/>
    <m/>
    <m/>
    <n v="100"/>
    <n v="100"/>
    <s v="1 PG"/>
  </r>
  <r>
    <n v="2276"/>
    <s v="VIETNAM"/>
    <x v="2"/>
    <x v="2"/>
    <x v="11"/>
    <x v="30"/>
    <x v="0"/>
    <x v="0"/>
    <x v="9"/>
    <x v="70"/>
    <x v="0"/>
    <n v="1200"/>
    <n v="480"/>
    <m/>
    <n v="376"/>
    <n v="57.5"/>
    <n v="29"/>
    <n v="77"/>
    <n v="21"/>
    <n v="17.678571428571431"/>
    <n v="58.178571428571431"/>
    <n v="0.71563342318059298"/>
    <n v="0.4"/>
    <m/>
    <n v="0.29255319148936171"/>
    <n v="426"/>
    <n v="0.6"/>
    <n v="15.428571428571429"/>
    <n v="2"/>
    <n v="2"/>
    <n v="2"/>
    <m/>
    <m/>
    <n v="55.428571428571431"/>
    <n v="4"/>
    <n v="2"/>
    <n v="2"/>
    <m/>
    <m/>
    <m/>
    <m/>
    <m/>
    <n v="150"/>
    <n v="150"/>
    <s v="1 PG"/>
  </r>
  <r>
    <n v="2277"/>
    <s v="VIETNAM"/>
    <x v="2"/>
    <x v="2"/>
    <x v="11"/>
    <x v="30"/>
    <x v="0"/>
    <x v="0"/>
    <x v="10"/>
    <x v="71"/>
    <x v="0"/>
    <n v="1200"/>
    <n v="480"/>
    <m/>
    <n v="320"/>
    <n v="57.5"/>
    <n v="25"/>
    <n v="78"/>
    <n v="21"/>
    <n v="13.857142857142858"/>
    <n v="86.375"/>
    <n v="0.97312760055478509"/>
    <n v="0.4"/>
    <m/>
    <n v="0.3482142857142857"/>
    <n v="350"/>
    <n v="0.6"/>
    <n v="13.857142857142858"/>
    <m/>
    <m/>
    <m/>
    <m/>
    <m/>
    <n v="78"/>
    <n v="10"/>
    <n v="5"/>
    <n v="5"/>
    <n v="2"/>
    <m/>
    <m/>
    <m/>
    <m/>
    <n v="150"/>
    <n v="150"/>
    <s v="1 PG"/>
  </r>
  <r>
    <n v="2278"/>
    <s v="VIETNAM"/>
    <x v="2"/>
    <x v="2"/>
    <x v="11"/>
    <x v="30"/>
    <x v="0"/>
    <x v="1"/>
    <x v="11"/>
    <x v="72"/>
    <x v="0"/>
    <n v="1200"/>
    <n v="480"/>
    <m/>
    <n v="400"/>
    <n v="57.5"/>
    <n v="11"/>
    <n v="30"/>
    <n v="21"/>
    <n v="15"/>
    <n v="27.142857142857142"/>
    <n v="1.0278745644599303"/>
    <n v="0.24"/>
    <m/>
    <n v="0.10714285714285714"/>
    <n v="424"/>
    <n v="0.6"/>
    <n v="15"/>
    <m/>
    <m/>
    <m/>
    <m/>
    <m/>
    <n v="27.142857142857142"/>
    <m/>
    <m/>
    <m/>
    <m/>
    <m/>
    <m/>
    <m/>
    <m/>
    <n v="150"/>
    <n v="150"/>
    <s v="1 PG"/>
  </r>
  <r>
    <n v="2279"/>
    <s v="VIETNAM"/>
    <x v="2"/>
    <x v="2"/>
    <x v="11"/>
    <x v="30"/>
    <x v="0"/>
    <x v="1"/>
    <x v="12"/>
    <x v="73"/>
    <x v="0"/>
    <n v="1200"/>
    <n v="480"/>
    <m/>
    <n v="416"/>
    <n v="57.5"/>
    <n v="34"/>
    <n v="45"/>
    <n v="21"/>
    <n v="21.642857142857142"/>
    <n v="28.571428571428573"/>
    <n v="0.63562386980108498"/>
    <n v="0.24"/>
    <m/>
    <n v="0.15453296703296704"/>
    <n v="482"/>
    <n v="0.6"/>
    <n v="18.142857142857142"/>
    <n v="6"/>
    <m/>
    <n v="4"/>
    <m/>
    <m/>
    <n v="25.571428571428573"/>
    <n v="6"/>
    <m/>
    <n v="3"/>
    <m/>
    <m/>
    <m/>
    <m/>
    <m/>
    <n v="150"/>
    <n v="150"/>
    <s v="1 PG"/>
  </r>
  <r>
    <n v="2280"/>
    <s v="VIETNAM"/>
    <x v="2"/>
    <x v="2"/>
    <x v="11"/>
    <x v="30"/>
    <x v="0"/>
    <x v="1"/>
    <x v="13"/>
    <x v="74"/>
    <x v="0"/>
    <n v="1200"/>
    <n v="480"/>
    <m/>
    <n v="436"/>
    <n v="57.5"/>
    <m/>
    <n v="38"/>
    <n v="21"/>
    <n v="0"/>
    <n v="24.142857142857142"/>
    <n v="0.63533834586466165"/>
    <n v="0.24"/>
    <m/>
    <n v="0.12450851900393185"/>
    <n v="450"/>
    <n v="0.6"/>
    <m/>
    <m/>
    <m/>
    <m/>
    <m/>
    <m/>
    <n v="24.142857142857142"/>
    <m/>
    <m/>
    <m/>
    <m/>
    <m/>
    <m/>
    <m/>
    <m/>
    <n v="150"/>
    <n v="150"/>
    <s v="1 PG"/>
  </r>
  <r>
    <n v="2281"/>
    <s v="VIETNAM"/>
    <x v="2"/>
    <x v="2"/>
    <x v="11"/>
    <x v="30"/>
    <x v="0"/>
    <x v="1"/>
    <x v="15"/>
    <x v="76"/>
    <x v="0"/>
    <n v="1200"/>
    <n v="480"/>
    <m/>
    <n v="320"/>
    <n v="57.5"/>
    <n v="12"/>
    <n v="24"/>
    <n v="21"/>
    <n v="8.3571428571428577"/>
    <n v="12.928571428571429"/>
    <n v="0.59126984126984128"/>
    <n v="0.24"/>
    <m/>
    <n v="0.10714285714285714"/>
    <n v="325"/>
    <n v="0.6"/>
    <n v="5.8571428571428568"/>
    <m/>
    <m/>
    <n v="5"/>
    <m/>
    <m/>
    <n v="7.4285714285714288"/>
    <n v="2"/>
    <m/>
    <n v="10"/>
    <m/>
    <m/>
    <m/>
    <m/>
    <m/>
    <n v="150"/>
    <n v="150"/>
    <s v="1 PG"/>
  </r>
  <r>
    <n v="2282"/>
    <s v="VIETNAM"/>
    <x v="2"/>
    <x v="2"/>
    <x v="11"/>
    <x v="30"/>
    <x v="0"/>
    <x v="1"/>
    <x v="16"/>
    <x v="77"/>
    <x v="0"/>
    <n v="1200"/>
    <n v="480"/>
    <m/>
    <n v="368"/>
    <n v="57.5"/>
    <n v="12"/>
    <n v="34"/>
    <n v="21"/>
    <n v="4.6607142857142856"/>
    <n v="21.321428571428573"/>
    <n v="0.56482919254658381"/>
    <n v="0.24"/>
    <m/>
    <n v="0.13198757763975158"/>
    <n v="402"/>
    <n v="0.65"/>
    <n v="2.2857142857142856"/>
    <n v="1"/>
    <n v="3"/>
    <n v="2"/>
    <m/>
    <m/>
    <n v="19.571428571428573"/>
    <n v="2"/>
    <n v="2"/>
    <n v="1"/>
    <m/>
    <m/>
    <m/>
    <m/>
    <m/>
    <n v="150"/>
    <n v="150"/>
    <s v="1 PG"/>
  </r>
  <r>
    <n v="2283"/>
    <s v="VIETNAM"/>
    <x v="2"/>
    <x v="2"/>
    <x v="11"/>
    <x v="30"/>
    <x v="0"/>
    <x v="1"/>
    <x v="21"/>
    <x v="122"/>
    <x v="0"/>
    <n v="1200"/>
    <n v="480"/>
    <m/>
    <n v="592"/>
    <n v="57.5"/>
    <n v="8"/>
    <n v="63"/>
    <n v="21"/>
    <n v="5.6785714285714288"/>
    <n v="39.571428571428569"/>
    <n v="0.63732394366197187"/>
    <n v="0.24"/>
    <m/>
    <n v="0.15202702702702703"/>
    <n v="592"/>
    <n v="0.6"/>
    <n v="5.4285714285714288"/>
    <n v="1"/>
    <m/>
    <m/>
    <m/>
    <m/>
    <n v="37.571428571428569"/>
    <n v="2"/>
    <m/>
    <n v="3"/>
    <m/>
    <m/>
    <m/>
    <m/>
    <m/>
    <n v="150"/>
    <n v="150"/>
    <s v="1 PG"/>
  </r>
  <r>
    <n v="2284"/>
    <s v="VIETNAM"/>
    <x v="2"/>
    <x v="2"/>
    <x v="11"/>
    <x v="30"/>
    <x v="0"/>
    <x v="1"/>
    <x v="22"/>
    <x v="123"/>
    <x v="0"/>
    <n v="1200"/>
    <n v="480"/>
    <m/>
    <n v="468"/>
    <n v="57.5"/>
    <n v="12"/>
    <n v="34"/>
    <n v="21"/>
    <n v="4.6607142857142856"/>
    <n v="21.321428571428573"/>
    <n v="0.56482919254658381"/>
    <n v="0.24"/>
    <m/>
    <n v="0.10378510378510379"/>
    <n v="472"/>
    <n v="0.6"/>
    <n v="2.2857142857142856"/>
    <n v="1"/>
    <n v="3"/>
    <n v="2"/>
    <m/>
    <m/>
    <n v="19.571428571428573"/>
    <n v="2"/>
    <n v="2"/>
    <n v="1"/>
    <m/>
    <m/>
    <m/>
    <m/>
    <m/>
    <n v="150"/>
    <n v="150"/>
    <s v="1 PG"/>
  </r>
  <r>
    <n v="2285"/>
    <s v="VIETNAM"/>
    <x v="2"/>
    <x v="2"/>
    <x v="11"/>
    <x v="30"/>
    <x v="0"/>
    <x v="1"/>
    <x v="14"/>
    <x v="75"/>
    <x v="0"/>
    <n v="1200"/>
    <n v="480"/>
    <m/>
    <n v="542"/>
    <n v="57.5"/>
    <n v="26"/>
    <n v="50"/>
    <n v="21"/>
    <n v="11.714285714285714"/>
    <n v="24.964285714285715"/>
    <n v="0.48261278195488727"/>
    <n v="0.24"/>
    <m/>
    <n v="0.13178703215603585"/>
    <n v="580"/>
    <n v="0.6"/>
    <n v="9.7142857142857135"/>
    <n v="2"/>
    <m/>
    <n v="3"/>
    <m/>
    <m/>
    <n v="21.714285714285715"/>
    <n v="4"/>
    <m/>
    <n v="3"/>
    <n v="1"/>
    <m/>
    <m/>
    <m/>
    <m/>
    <n v="150"/>
    <n v="150"/>
    <s v="1 PG"/>
  </r>
  <r>
    <n v="2286"/>
    <s v="VIETNAM"/>
    <x v="2"/>
    <x v="2"/>
    <x v="11"/>
    <x v="30"/>
    <x v="4"/>
    <x v="1"/>
    <x v="14"/>
    <x v="271"/>
    <x v="0"/>
    <n v="1000"/>
    <n v="400"/>
    <m/>
    <n v="464"/>
    <n v="57.5"/>
    <n v="27"/>
    <n v="49"/>
    <n v="17.5"/>
    <n v="12.285714285714286"/>
    <n v="23.035714285714285"/>
    <n v="0.46475563909774431"/>
    <n v="0.24"/>
    <m/>
    <n v="0.15086206896551727"/>
    <n v="470"/>
    <n v="0.6"/>
    <n v="11.285714285714286"/>
    <n v="2"/>
    <m/>
    <n v="1"/>
    <m/>
    <m/>
    <n v="20.285714285714285"/>
    <n v="3"/>
    <m/>
    <n v="4"/>
    <m/>
    <m/>
    <m/>
    <m/>
    <m/>
    <n v="150"/>
    <n v="150"/>
    <s v="1 PG"/>
  </r>
  <r>
    <n v="2287"/>
    <s v="VIETNAM"/>
    <x v="0"/>
    <x v="2"/>
    <x v="12"/>
    <x v="31"/>
    <x v="3"/>
    <x v="0"/>
    <x v="0"/>
    <x v="32"/>
    <x v="1"/>
    <n v="2700"/>
    <n v="810"/>
    <m/>
    <n v="640"/>
    <n v="259.2"/>
    <n v="42"/>
    <n v="122"/>
    <n v="171.20000000000002"/>
    <n v="44.75"/>
    <n v="144.875"/>
    <n v="1.15625"/>
    <n v="0.4"/>
    <m/>
    <n v="0.36607142857142855"/>
    <n v="784"/>
    <n v="0.8"/>
    <n v="39.5"/>
    <n v="3"/>
    <n v="0"/>
    <n v="9"/>
    <n v="0"/>
    <n v="0"/>
    <n v="132"/>
    <n v="4"/>
    <n v="5"/>
    <n v="20"/>
    <n v="0"/>
    <n v="0"/>
    <m/>
    <m/>
    <m/>
    <n v="150"/>
    <n v="150"/>
    <s v="2 PGs"/>
  </r>
  <r>
    <n v="2288"/>
    <s v="VIETNAM"/>
    <x v="0"/>
    <x v="2"/>
    <x v="12"/>
    <x v="31"/>
    <x v="8"/>
    <x v="0"/>
    <x v="0"/>
    <x v="135"/>
    <x v="1"/>
    <n v="1800"/>
    <n v="720"/>
    <m/>
    <n v="720"/>
    <n v="230.4"/>
    <n v="22"/>
    <n v="38"/>
    <n v="152"/>
    <n v="18.5"/>
    <n v="32.5"/>
    <n v="0.85"/>
    <n v="0.4"/>
    <m/>
    <n v="0.11904761904761905"/>
    <n v="210"/>
    <n v="0.8"/>
    <n v="14"/>
    <n v="0"/>
    <n v="0"/>
    <n v="9"/>
    <n v="0"/>
    <n v="0"/>
    <n v="27"/>
    <n v="0"/>
    <n v="0"/>
    <n v="11"/>
    <n v="0"/>
    <n v="0"/>
    <m/>
    <m/>
    <m/>
    <n v="150"/>
    <n v="150"/>
    <s v="2 PGs"/>
  </r>
  <r>
    <n v="2289"/>
    <s v="VIETNAM"/>
    <x v="0"/>
    <x v="2"/>
    <x v="12"/>
    <x v="31"/>
    <x v="0"/>
    <x v="0"/>
    <x v="0"/>
    <x v="0"/>
    <x v="0"/>
    <n v="1200"/>
    <n v="480"/>
    <m/>
    <n v="432"/>
    <n v="153.60000000000002"/>
    <n v="18"/>
    <n v="34"/>
    <n v="101.60000000000001"/>
    <n v="104.5"/>
    <n v="12.5"/>
    <n v="2.25"/>
    <n v="0.4"/>
    <m/>
    <n v="0.17195767195767198"/>
    <n v="348"/>
    <n v="0.75"/>
    <n v="103"/>
    <n v="1"/>
    <n v="2"/>
    <n v="1"/>
    <n v="0"/>
    <n v="0"/>
    <n v="10"/>
    <n v="3"/>
    <n v="2"/>
    <n v="2"/>
    <n v="0"/>
    <n v="0"/>
    <m/>
    <m/>
    <m/>
    <n v="80"/>
    <n v="80"/>
    <s v="2 PGs"/>
  </r>
  <r>
    <n v="2290"/>
    <s v="VIETNAM"/>
    <x v="0"/>
    <x v="2"/>
    <x v="12"/>
    <x v="31"/>
    <x v="0"/>
    <x v="0"/>
    <x v="0"/>
    <x v="1"/>
    <x v="0"/>
    <n v="1200"/>
    <n v="480"/>
    <m/>
    <n v="448"/>
    <n v="153.60000000000002"/>
    <n v="34"/>
    <n v="59"/>
    <n v="101.60000000000001"/>
    <n v="35.5"/>
    <n v="0"/>
    <n v="0.38172043010752688"/>
    <n v="0.4"/>
    <m/>
    <n v="0.29655612244897961"/>
    <n v="744"/>
    <n v="0.75"/>
    <n v="35"/>
    <n v="0"/>
    <n v="0"/>
    <n v="1"/>
    <n v="0"/>
    <n v="0"/>
    <n v="0"/>
    <n v="0"/>
    <n v="0"/>
    <n v="0"/>
    <n v="0"/>
    <n v="0"/>
    <m/>
    <m/>
    <m/>
    <n v="80"/>
    <n v="80"/>
    <s v="2 PGs"/>
  </r>
  <r>
    <n v="2291"/>
    <s v="VIETNAM"/>
    <x v="0"/>
    <x v="2"/>
    <x v="12"/>
    <x v="31"/>
    <x v="0"/>
    <x v="0"/>
    <x v="0"/>
    <x v="12"/>
    <x v="0"/>
    <n v="1200"/>
    <n v="480"/>
    <m/>
    <n v="352"/>
    <n v="96"/>
    <n v="8"/>
    <n v="16"/>
    <n v="63.5"/>
    <n v="14.5"/>
    <n v="3"/>
    <n v="0.72916666666666663"/>
    <n v="0.4"/>
    <m/>
    <n v="9.7402597402597407E-2"/>
    <n v="530"/>
    <n v="0.75"/>
    <n v="13"/>
    <n v="0"/>
    <n v="0"/>
    <n v="3"/>
    <n v="0"/>
    <n v="0"/>
    <n v="2.5"/>
    <n v="2"/>
    <n v="0"/>
    <n v="0"/>
    <n v="0"/>
    <n v="0"/>
    <m/>
    <m/>
    <m/>
    <n v="80"/>
    <n v="80"/>
    <s v="2 PGs"/>
  </r>
  <r>
    <n v="2292"/>
    <s v="VIETNAM"/>
    <x v="0"/>
    <x v="2"/>
    <x v="12"/>
    <x v="31"/>
    <x v="0"/>
    <x v="0"/>
    <x v="0"/>
    <x v="13"/>
    <x v="0"/>
    <n v="1200"/>
    <n v="480"/>
    <m/>
    <n v="592"/>
    <n v="153.60000000000002"/>
    <n v="12"/>
    <n v="82"/>
    <n v="101.60000000000001"/>
    <n v="69"/>
    <n v="5"/>
    <n v="0.78723404255319152"/>
    <n v="0.4"/>
    <m/>
    <n v="0.22683397683397685"/>
    <n v="719"/>
    <n v="0.75"/>
    <n v="65"/>
    <n v="6"/>
    <n v="0"/>
    <n v="5"/>
    <n v="0"/>
    <n v="0"/>
    <n v="4"/>
    <n v="2"/>
    <n v="0"/>
    <n v="1"/>
    <n v="0"/>
    <n v="0"/>
    <m/>
    <m/>
    <m/>
    <n v="80"/>
    <n v="80"/>
    <s v="1 PG"/>
  </r>
  <r>
    <n v="2293"/>
    <s v="VIETNAM"/>
    <x v="0"/>
    <x v="2"/>
    <x v="12"/>
    <x v="31"/>
    <x v="0"/>
    <x v="0"/>
    <x v="0"/>
    <x v="2"/>
    <x v="0"/>
    <n v="1200"/>
    <n v="480"/>
    <m/>
    <n v="480"/>
    <n v="153.60000000000002"/>
    <n v="32"/>
    <n v="49"/>
    <n v="101.60000000000001"/>
    <n v="165.75"/>
    <n v="87.25"/>
    <n v="3.1234567901234569"/>
    <n v="0.4"/>
    <m/>
    <n v="0.24107142857142858"/>
    <n v="1280"/>
    <n v="0.75"/>
    <n v="164"/>
    <n v="3"/>
    <n v="0"/>
    <n v="2"/>
    <n v="0"/>
    <n v="0"/>
    <n v="86"/>
    <n v="1"/>
    <n v="0"/>
    <n v="2"/>
    <n v="0"/>
    <n v="0"/>
    <m/>
    <m/>
    <m/>
    <n v="80"/>
    <n v="80"/>
    <s v="2 PGs"/>
  </r>
  <r>
    <n v="2294"/>
    <s v="VIETNAM"/>
    <x v="0"/>
    <x v="2"/>
    <x v="12"/>
    <x v="31"/>
    <x v="0"/>
    <x v="0"/>
    <x v="0"/>
    <x v="14"/>
    <x v="0"/>
    <n v="1200"/>
    <n v="480"/>
    <m/>
    <n v="576"/>
    <n v="153.60000000000002"/>
    <n v="29"/>
    <n v="32"/>
    <n v="101.60000000000001"/>
    <n v="19.5"/>
    <n v="20.5"/>
    <n v="0.65573770491803274"/>
    <n v="0.4"/>
    <m/>
    <n v="0.15128968253968256"/>
    <n v="357"/>
    <n v="0.75"/>
    <n v="19"/>
    <n v="0"/>
    <n v="0"/>
    <n v="1"/>
    <n v="0"/>
    <n v="0"/>
    <n v="19"/>
    <n v="0"/>
    <n v="0"/>
    <n v="3"/>
    <n v="0"/>
    <n v="0"/>
    <m/>
    <m/>
    <m/>
    <n v="80"/>
    <n v="80"/>
    <s v="2 PGs"/>
  </r>
  <r>
    <n v="2295"/>
    <s v="VIETNAM"/>
    <x v="0"/>
    <x v="2"/>
    <x v="12"/>
    <x v="31"/>
    <x v="0"/>
    <x v="0"/>
    <x v="0"/>
    <x v="15"/>
    <x v="0"/>
    <n v="1200"/>
    <n v="480"/>
    <m/>
    <n v="540"/>
    <n v="96"/>
    <n v="10"/>
    <n v="48"/>
    <n v="63.5"/>
    <n v="21.75"/>
    <n v="0"/>
    <n v="0.375"/>
    <n v="0.4"/>
    <m/>
    <n v="0.15343915343915343"/>
    <n v="459"/>
    <n v="0.75"/>
    <n v="8"/>
    <n v="5"/>
    <n v="0"/>
    <n v="25"/>
    <n v="0"/>
    <n v="0"/>
    <n v="0"/>
    <n v="0"/>
    <n v="0"/>
    <n v="0"/>
    <n v="0"/>
    <n v="0"/>
    <m/>
    <m/>
    <m/>
    <n v="80"/>
    <n v="80"/>
    <s v="1 PG"/>
  </r>
  <r>
    <n v="2296"/>
    <s v="VIETNAM"/>
    <x v="0"/>
    <x v="2"/>
    <x v="12"/>
    <x v="31"/>
    <x v="0"/>
    <x v="0"/>
    <x v="0"/>
    <x v="16"/>
    <x v="0"/>
    <n v="1200"/>
    <n v="480"/>
    <m/>
    <n v="372"/>
    <n v="96"/>
    <n v="15"/>
    <n v="56"/>
    <n v="63.5"/>
    <n v="39.25"/>
    <n v="8.5"/>
    <n v="0.67253521126760563"/>
    <n v="0.4"/>
    <m/>
    <n v="0.27265745007680492"/>
    <n v="316"/>
    <n v="0.65"/>
    <n v="37"/>
    <n v="4"/>
    <n v="2"/>
    <n v="1"/>
    <n v="0"/>
    <n v="0"/>
    <n v="7"/>
    <n v="3"/>
    <n v="2"/>
    <n v="0"/>
    <n v="0"/>
    <n v="0"/>
    <m/>
    <m/>
    <m/>
    <n v="80"/>
    <n v="80"/>
    <s v="1 PG"/>
  </r>
  <r>
    <n v="2297"/>
    <s v="VIETNAM"/>
    <x v="0"/>
    <x v="2"/>
    <x v="12"/>
    <x v="31"/>
    <x v="0"/>
    <x v="0"/>
    <x v="0"/>
    <x v="3"/>
    <x v="0"/>
    <n v="1200"/>
    <n v="480"/>
    <m/>
    <n v="582"/>
    <n v="96"/>
    <n v="55"/>
    <n v="79"/>
    <n v="63.5"/>
    <n v="16.25"/>
    <n v="12.35"/>
    <n v="0.21343283582089553"/>
    <n v="0.4"/>
    <m/>
    <n v="0.32891507118311242"/>
    <n v="605"/>
    <n v="0"/>
    <n v="13"/>
    <n v="7"/>
    <n v="0"/>
    <n v="3"/>
    <n v="0"/>
    <n v="0"/>
    <n v="9.1"/>
    <n v="5"/>
    <n v="0"/>
    <n v="4"/>
    <n v="0"/>
    <n v="0"/>
    <m/>
    <m/>
    <m/>
    <n v="80"/>
    <n v="80"/>
    <s v="1 PG"/>
  </r>
  <r>
    <n v="2298"/>
    <s v="VIETNAM"/>
    <x v="0"/>
    <x v="2"/>
    <x v="12"/>
    <x v="31"/>
    <x v="0"/>
    <x v="0"/>
    <x v="1"/>
    <x v="17"/>
    <x v="0"/>
    <n v="1200"/>
    <n v="480"/>
    <m/>
    <n v="352"/>
    <n v="96"/>
    <n v="34"/>
    <n v="74"/>
    <n v="63.5"/>
    <n v="56"/>
    <n v="35.5"/>
    <n v="0.84722222222222221"/>
    <n v="0.4"/>
    <m/>
    <n v="0.43831168831168837"/>
    <n v="950"/>
    <n v="0.75"/>
    <n v="56"/>
    <n v="0"/>
    <n v="0"/>
    <n v="0"/>
    <n v="0"/>
    <n v="0"/>
    <n v="32"/>
    <n v="0"/>
    <n v="0"/>
    <n v="7"/>
    <n v="0"/>
    <n v="0"/>
    <m/>
    <m/>
    <m/>
    <n v="80"/>
    <n v="80"/>
    <s v="1 PG"/>
  </r>
  <r>
    <n v="2299"/>
    <s v="VIETNAM"/>
    <x v="0"/>
    <x v="2"/>
    <x v="12"/>
    <x v="31"/>
    <x v="0"/>
    <x v="0"/>
    <x v="1"/>
    <x v="4"/>
    <x v="0"/>
    <n v="1200"/>
    <n v="480"/>
    <m/>
    <n v="580"/>
    <n v="96"/>
    <n v="22"/>
    <n v="42"/>
    <n v="63.5"/>
    <n v="29.25"/>
    <n v="11"/>
    <n v="0.62890625"/>
    <n v="0.4"/>
    <m/>
    <n v="0.15763546798029557"/>
    <n v="285"/>
    <n v="0.7"/>
    <n v="24"/>
    <n v="7"/>
    <n v="0"/>
    <n v="7"/>
    <n v="0"/>
    <n v="0"/>
    <n v="9"/>
    <n v="0"/>
    <n v="0"/>
    <n v="4"/>
    <n v="0"/>
    <n v="0"/>
    <m/>
    <m/>
    <m/>
    <n v="80"/>
    <n v="80"/>
    <s v="1 PG"/>
  </r>
  <r>
    <n v="2300"/>
    <s v="VIETNAM"/>
    <x v="0"/>
    <x v="2"/>
    <x v="12"/>
    <x v="31"/>
    <x v="0"/>
    <x v="0"/>
    <x v="4"/>
    <x v="18"/>
    <x v="0"/>
    <n v="1200"/>
    <n v="480"/>
    <m/>
    <n v="480"/>
    <n v="96"/>
    <n v="40"/>
    <n v="80"/>
    <n v="63.5"/>
    <n v="46.75"/>
    <n v="0"/>
    <n v="0.38958333333333334"/>
    <n v="0.4"/>
    <m/>
    <n v="0.35714285714285715"/>
    <n v="800"/>
    <n v="0.7"/>
    <n v="40"/>
    <n v="15"/>
    <n v="0"/>
    <n v="6"/>
    <n v="0"/>
    <n v="0"/>
    <n v="0"/>
    <n v="0"/>
    <n v="0"/>
    <n v="0"/>
    <n v="0"/>
    <n v="0"/>
    <m/>
    <m/>
    <m/>
    <n v="80"/>
    <n v="80"/>
    <s v="1 PG"/>
  </r>
  <r>
    <n v="2301"/>
    <s v="VIETNAM"/>
    <x v="0"/>
    <x v="2"/>
    <x v="12"/>
    <x v="31"/>
    <x v="0"/>
    <x v="0"/>
    <x v="4"/>
    <x v="19"/>
    <x v="0"/>
    <n v="1200"/>
    <n v="480"/>
    <m/>
    <n v="480"/>
    <n v="96"/>
    <n v="18"/>
    <n v="90"/>
    <n v="63.5"/>
    <n v="69"/>
    <n v="16"/>
    <n v="0.78703703703703709"/>
    <n v="0.4"/>
    <m/>
    <n v="0.32142857142857145"/>
    <n v="800"/>
    <n v="0.7"/>
    <n v="67"/>
    <n v="8"/>
    <n v="0"/>
    <n v="0"/>
    <n v="0"/>
    <n v="0"/>
    <n v="16"/>
    <n v="0"/>
    <n v="0"/>
    <n v="0"/>
    <n v="0"/>
    <n v="0"/>
    <m/>
    <m/>
    <m/>
    <n v="80"/>
    <n v="80"/>
    <s v="1 PG"/>
  </r>
  <r>
    <n v="2302"/>
    <s v="VIETNAM"/>
    <x v="0"/>
    <x v="2"/>
    <x v="12"/>
    <x v="31"/>
    <x v="0"/>
    <x v="0"/>
    <x v="3"/>
    <x v="6"/>
    <x v="0"/>
    <n v="1200"/>
    <n v="480"/>
    <m/>
    <n v="378"/>
    <n v="96"/>
    <n v="25"/>
    <n v="57"/>
    <n v="63.5"/>
    <n v="23.75"/>
    <n v="40"/>
    <n v="0.77743902439024393"/>
    <n v="0.4"/>
    <m/>
    <n v="0.3099017384731671"/>
    <n v="501"/>
    <n v="0.7"/>
    <n v="20"/>
    <n v="15"/>
    <n v="0"/>
    <n v="0"/>
    <n v="0"/>
    <n v="0"/>
    <n v="40"/>
    <n v="0"/>
    <n v="0"/>
    <n v="0"/>
    <n v="0"/>
    <n v="0"/>
    <m/>
    <m/>
    <m/>
    <n v="80"/>
    <n v="80"/>
    <s v="1 PG"/>
  </r>
  <r>
    <n v="2303"/>
    <s v="VIETNAM"/>
    <x v="0"/>
    <x v="2"/>
    <x v="12"/>
    <x v="31"/>
    <x v="0"/>
    <x v="0"/>
    <x v="2"/>
    <x v="5"/>
    <x v="0"/>
    <n v="1200"/>
    <n v="480"/>
    <m/>
    <n v="412"/>
    <n v="96"/>
    <n v="19"/>
    <n v="68"/>
    <n v="63.5"/>
    <n v="7.5"/>
    <n v="30.25"/>
    <n v="0.43390804597701149"/>
    <n v="0.4"/>
    <m/>
    <n v="0.30166435506241335"/>
    <n v="457"/>
    <n v="0.6"/>
    <n v="4.5"/>
    <n v="6"/>
    <n v="0"/>
    <n v="3"/>
    <n v="0"/>
    <n v="0"/>
    <n v="27"/>
    <n v="5"/>
    <n v="0"/>
    <n v="4"/>
    <n v="0"/>
    <n v="0"/>
    <m/>
    <m/>
    <m/>
    <n v="80"/>
    <n v="80"/>
    <s v="1 PG"/>
  </r>
  <r>
    <n v="2304"/>
    <s v="VIETNAM"/>
    <x v="0"/>
    <x v="2"/>
    <x v="12"/>
    <x v="31"/>
    <x v="0"/>
    <x v="1"/>
    <x v="30"/>
    <x v="207"/>
    <x v="0"/>
    <n v="1200"/>
    <n v="480"/>
    <m/>
    <n v="388"/>
    <n v="57.5"/>
    <n v="13"/>
    <n v="44"/>
    <n v="21"/>
    <n v="14"/>
    <n v="60.5"/>
    <n v="1.3070175438596492"/>
    <n v="0.24"/>
    <m/>
    <n v="0.2098674521354934"/>
    <n v="511"/>
    <n v="0.65"/>
    <n v="14"/>
    <n v="0"/>
    <n v="0"/>
    <n v="0"/>
    <n v="0"/>
    <n v="0"/>
    <n v="59"/>
    <n v="4"/>
    <n v="0"/>
    <n v="1"/>
    <n v="0"/>
    <n v="0"/>
    <m/>
    <m/>
    <m/>
    <n v="80"/>
    <n v="80"/>
    <s v="1 PG"/>
  </r>
  <r>
    <n v="2305"/>
    <s v="VIETNAM"/>
    <x v="0"/>
    <x v="2"/>
    <x v="12"/>
    <x v="31"/>
    <x v="4"/>
    <x v="0"/>
    <x v="0"/>
    <x v="39"/>
    <x v="0"/>
    <n v="1000"/>
    <n v="320"/>
    <m/>
    <n v="304"/>
    <n v="80"/>
    <n v="19"/>
    <n v="45"/>
    <n v="53"/>
    <n v="12.7"/>
    <n v="31.1"/>
    <n v="0.68437499999999996"/>
    <n v="0.4"/>
    <m/>
    <n v="0.30075187969924816"/>
    <n v="381"/>
    <n v="0.7"/>
    <n v="8.6999999999999993"/>
    <n v="0"/>
    <n v="0"/>
    <n v="8"/>
    <n v="0"/>
    <n v="0"/>
    <n v="22.6"/>
    <n v="8"/>
    <n v="0"/>
    <n v="13"/>
    <n v="0"/>
    <n v="0"/>
    <m/>
    <m/>
    <m/>
    <n v="80"/>
    <n v="80"/>
    <s v="1 PG"/>
  </r>
  <r>
    <n v="2306"/>
    <s v="VIETNAM"/>
    <x v="0"/>
    <x v="2"/>
    <x v="12"/>
    <x v="31"/>
    <x v="4"/>
    <x v="0"/>
    <x v="0"/>
    <x v="40"/>
    <x v="0"/>
    <n v="1000"/>
    <n v="320"/>
    <m/>
    <n v="268"/>
    <n v="80"/>
    <n v="5"/>
    <n v="15"/>
    <n v="53"/>
    <n v="4"/>
    <n v="19"/>
    <n v="1.1499999999999999"/>
    <n v="0.4"/>
    <m/>
    <n v="0.10660980810234542"/>
    <n v="210"/>
    <n v="0.7"/>
    <n v="3"/>
    <n v="0"/>
    <n v="0"/>
    <n v="2"/>
    <n v="0"/>
    <n v="0"/>
    <n v="17"/>
    <n v="2"/>
    <n v="0"/>
    <n v="3"/>
    <n v="0"/>
    <n v="0"/>
    <m/>
    <m/>
    <m/>
    <n v="80"/>
    <n v="80"/>
    <s v="1 PG"/>
  </r>
  <r>
    <n v="2307"/>
    <s v="VIETNAM"/>
    <x v="0"/>
    <x v="2"/>
    <x v="12"/>
    <x v="31"/>
    <x v="4"/>
    <x v="0"/>
    <x v="0"/>
    <x v="41"/>
    <x v="0"/>
    <n v="1000"/>
    <n v="320"/>
    <m/>
    <n v="512"/>
    <n v="80"/>
    <n v="47"/>
    <n v="69"/>
    <n v="53"/>
    <n v="34.75"/>
    <n v="83.5"/>
    <n v="1.0193965517241379"/>
    <n v="0.4"/>
    <m/>
    <n v="0.3236607142857143"/>
    <n v="543"/>
    <n v="0.65"/>
    <n v="23.5"/>
    <n v="7"/>
    <n v="0"/>
    <n v="19"/>
    <n v="0"/>
    <n v="0"/>
    <n v="69"/>
    <n v="0"/>
    <n v="0"/>
    <n v="29"/>
    <n v="0"/>
    <n v="0"/>
    <m/>
    <m/>
    <m/>
    <n v="80"/>
    <n v="80"/>
    <s v="1 PG"/>
  </r>
  <r>
    <n v="2308"/>
    <s v="VIETNAM"/>
    <x v="0"/>
    <x v="2"/>
    <x v="12"/>
    <x v="31"/>
    <x v="4"/>
    <x v="1"/>
    <x v="0"/>
    <x v="153"/>
    <x v="0"/>
    <n v="1000"/>
    <n v="320"/>
    <m/>
    <n v="176"/>
    <n v="48"/>
    <n v="21"/>
    <n v="27"/>
    <n v="17.5"/>
    <n v="10.5"/>
    <n v="13.5"/>
    <n v="0.5"/>
    <n v="0.24"/>
    <m/>
    <n v="0.38961038961038963"/>
    <n v="217"/>
    <n v="0.7"/>
    <n v="0"/>
    <n v="0"/>
    <n v="0"/>
    <n v="21"/>
    <n v="0"/>
    <n v="0"/>
    <n v="3"/>
    <n v="0"/>
    <n v="0"/>
    <n v="21"/>
    <n v="0"/>
    <n v="0"/>
    <m/>
    <m/>
    <m/>
    <n v="80"/>
    <n v="80"/>
    <s v="1 PG"/>
  </r>
  <r>
    <n v="2309"/>
    <s v="VIETNAM"/>
    <x v="0"/>
    <x v="2"/>
    <x v="12"/>
    <x v="31"/>
    <x v="4"/>
    <x v="1"/>
    <x v="0"/>
    <x v="154"/>
    <x v="0"/>
    <n v="1000"/>
    <n v="320"/>
    <m/>
    <n v="320"/>
    <n v="48"/>
    <n v="20"/>
    <n v="28"/>
    <n v="17.5"/>
    <n v="7"/>
    <n v="10"/>
    <n v="0.35416666666666669"/>
    <n v="0.24"/>
    <m/>
    <n v="0.21428571428571427"/>
    <n v="335"/>
    <n v="0.7"/>
    <n v="0"/>
    <n v="0"/>
    <n v="0"/>
    <n v="14"/>
    <n v="0"/>
    <n v="0"/>
    <n v="0"/>
    <n v="0"/>
    <n v="0"/>
    <n v="20"/>
    <n v="0"/>
    <n v="0"/>
    <m/>
    <m/>
    <m/>
    <n v="80"/>
    <n v="80"/>
    <s v="1 PG"/>
  </r>
  <r>
    <n v="2310"/>
    <s v="VIETNAM"/>
    <x v="0"/>
    <x v="2"/>
    <x v="12"/>
    <x v="31"/>
    <x v="4"/>
    <x v="1"/>
    <x v="17"/>
    <x v="166"/>
    <x v="0"/>
    <n v="1000"/>
    <n v="320"/>
    <m/>
    <n v="320"/>
    <n v="48"/>
    <n v="30"/>
    <n v="39"/>
    <n v="17.5"/>
    <n v="14"/>
    <n v="48"/>
    <n v="0.89855072463768115"/>
    <n v="0.24"/>
    <m/>
    <n v="0.3080357142857143"/>
    <n v="360"/>
    <n v="0.65"/>
    <n v="8"/>
    <n v="0"/>
    <n v="0"/>
    <n v="12"/>
    <n v="0"/>
    <n v="0"/>
    <n v="20"/>
    <n v="0"/>
    <n v="0"/>
    <n v="56"/>
    <n v="0"/>
    <n v="0"/>
    <m/>
    <m/>
    <m/>
    <n v="80"/>
    <n v="80"/>
    <s v="1 PG"/>
  </r>
  <r>
    <n v="2311"/>
    <s v="VIETNAM"/>
    <x v="0"/>
    <x v="2"/>
    <x v="12"/>
    <x v="31"/>
    <x v="4"/>
    <x v="1"/>
    <x v="17"/>
    <x v="167"/>
    <x v="0"/>
    <n v="1000"/>
    <n v="320"/>
    <m/>
    <n v="320"/>
    <n v="48"/>
    <n v="20"/>
    <n v="45"/>
    <n v="17.5"/>
    <n v="9.5"/>
    <n v="61.5"/>
    <n v="1.0923076923076922"/>
    <n v="0.24"/>
    <m/>
    <n v="0.29017857142857145"/>
    <n v="433"/>
    <n v="0.7"/>
    <n v="8"/>
    <n v="0"/>
    <n v="0"/>
    <n v="3"/>
    <n v="0"/>
    <n v="0"/>
    <n v="55"/>
    <n v="0"/>
    <n v="0"/>
    <n v="13"/>
    <n v="0"/>
    <n v="0"/>
    <m/>
    <m/>
    <m/>
    <n v="80"/>
    <n v="80"/>
    <s v="1 PG"/>
  </r>
  <r>
    <n v="2312"/>
    <s v="VIETNAM"/>
    <x v="0"/>
    <x v="2"/>
    <x v="12"/>
    <x v="31"/>
    <x v="4"/>
    <x v="1"/>
    <x v="26"/>
    <x v="168"/>
    <x v="0"/>
    <n v="1000"/>
    <n v="320"/>
    <m/>
    <n v="320"/>
    <n v="48"/>
    <n v="11"/>
    <n v="47"/>
    <n v="17.5"/>
    <n v="6.125"/>
    <n v="27.75"/>
    <n v="0.58405172413793105"/>
    <n v="0.24"/>
    <m/>
    <n v="0.25892857142857145"/>
    <n v="830"/>
    <n v="0.7"/>
    <n v="2"/>
    <n v="0"/>
    <n v="11"/>
    <n v="0"/>
    <n v="0"/>
    <n v="0"/>
    <n v="7"/>
    <n v="21"/>
    <n v="20"/>
    <n v="16"/>
    <n v="0"/>
    <n v="0"/>
    <m/>
    <m/>
    <m/>
    <n v="80"/>
    <n v="80"/>
    <s v="1 PG"/>
  </r>
  <r>
    <n v="2313"/>
    <s v="VIETNAM"/>
    <x v="0"/>
    <x v="2"/>
    <x v="12"/>
    <x v="31"/>
    <x v="4"/>
    <x v="1"/>
    <x v="28"/>
    <x v="173"/>
    <x v="0"/>
    <n v="1000"/>
    <n v="320"/>
    <m/>
    <n v="320"/>
    <n v="48"/>
    <n v="14"/>
    <n v="24"/>
    <n v="17.5"/>
    <n v="10.375"/>
    <n v="24.75"/>
    <n v="0.92434210526315785"/>
    <n v="0.24"/>
    <m/>
    <n v="0.16964285714285715"/>
    <n v="500"/>
    <n v="0.65"/>
    <n v="6"/>
    <n v="2"/>
    <n v="5"/>
    <n v="2"/>
    <n v="0"/>
    <n v="1"/>
    <n v="14"/>
    <n v="10"/>
    <n v="4"/>
    <n v="4"/>
    <n v="5"/>
    <n v="1"/>
    <m/>
    <m/>
    <m/>
    <n v="80"/>
    <n v="80"/>
    <s v="1 PG"/>
  </r>
  <r>
    <n v="2314"/>
    <s v="VIETNAM"/>
    <x v="0"/>
    <x v="2"/>
    <x v="12"/>
    <x v="31"/>
    <x v="4"/>
    <x v="1"/>
    <x v="30"/>
    <x v="283"/>
    <x v="0"/>
    <n v="1000"/>
    <n v="320"/>
    <m/>
    <n v="320"/>
    <n v="48"/>
    <n v="2"/>
    <n v="33"/>
    <n v="17.5"/>
    <n v="3.5"/>
    <n v="16.5"/>
    <n v="0.5714285714285714"/>
    <n v="0.24"/>
    <m/>
    <n v="0.15625"/>
    <n v="522"/>
    <n v="0.65"/>
    <n v="0"/>
    <n v="0"/>
    <n v="0"/>
    <n v="7"/>
    <n v="0"/>
    <n v="0"/>
    <n v="0"/>
    <n v="2"/>
    <n v="0"/>
    <n v="32"/>
    <n v="0"/>
    <n v="0"/>
    <m/>
    <m/>
    <m/>
    <n v="80"/>
    <n v="80"/>
    <s v="1 PG"/>
  </r>
  <r>
    <n v="2315"/>
    <s v="VIETNAM"/>
    <x v="0"/>
    <x v="2"/>
    <x v="12"/>
    <x v="31"/>
    <x v="4"/>
    <x v="1"/>
    <x v="24"/>
    <x v="281"/>
    <x v="0"/>
    <n v="1000"/>
    <n v="320"/>
    <m/>
    <n v="304"/>
    <n v="48"/>
    <n v="9"/>
    <n v="35"/>
    <n v="17.5"/>
    <n v="7"/>
    <n v="49.75"/>
    <n v="1.2897727272727273"/>
    <n v="0.24"/>
    <m/>
    <n v="0.2067669172932331"/>
    <n v="487"/>
    <n v="0.8"/>
    <n v="4"/>
    <n v="0"/>
    <n v="0"/>
    <n v="6"/>
    <n v="0"/>
    <n v="0"/>
    <n v="35"/>
    <n v="17"/>
    <n v="0"/>
    <n v="0"/>
    <n v="14"/>
    <n v="0"/>
    <m/>
    <m/>
    <m/>
    <n v="80"/>
    <n v="80"/>
    <s v="1 PG"/>
  </r>
  <r>
    <n v="2316"/>
    <s v="VIETNAM"/>
    <x v="0"/>
    <x v="2"/>
    <x v="12"/>
    <x v="31"/>
    <x v="5"/>
    <x v="0"/>
    <x v="0"/>
    <x v="42"/>
    <x v="1"/>
    <n v="1500"/>
    <n v="600"/>
    <m/>
    <n v="752"/>
    <n v="192"/>
    <n v="46"/>
    <n v="134"/>
    <n v="94.8"/>
    <n v="33"/>
    <n v="105.5"/>
    <n v="0.76944444444444449"/>
    <n v="0.4"/>
    <m/>
    <n v="0.34194528875379943"/>
    <n v="752"/>
    <n v="0.65"/>
    <n v="16"/>
    <n v="0"/>
    <n v="0"/>
    <n v="34"/>
    <n v="0"/>
    <n v="0"/>
    <n v="86"/>
    <n v="0"/>
    <n v="0"/>
    <n v="39"/>
    <n v="0"/>
    <n v="0"/>
    <m/>
    <m/>
    <m/>
    <n v="80"/>
    <n v="80"/>
    <s v="2 PGs"/>
  </r>
  <r>
    <n v="2317"/>
    <s v="VIETNAM"/>
    <x v="0"/>
    <x v="2"/>
    <x v="12"/>
    <x v="31"/>
    <x v="5"/>
    <x v="0"/>
    <x v="0"/>
    <x v="43"/>
    <x v="1"/>
    <n v="1500"/>
    <n v="600"/>
    <m/>
    <n v="688"/>
    <n v="192"/>
    <n v="23"/>
    <n v="60"/>
    <n v="94.8"/>
    <n v="20.5"/>
    <n v="50.75"/>
    <n v="0.85843373493975905"/>
    <n v="0.4"/>
    <m/>
    <n v="0.17234219269102991"/>
    <n v="688"/>
    <n v="0.7"/>
    <n v="14"/>
    <n v="2"/>
    <n v="0"/>
    <n v="12"/>
    <n v="0"/>
    <n v="0"/>
    <n v="38"/>
    <n v="6"/>
    <n v="2"/>
    <n v="21"/>
    <n v="0"/>
    <n v="0"/>
    <m/>
    <m/>
    <m/>
    <n v="80"/>
    <n v="80"/>
    <s v="2 PGs"/>
  </r>
  <r>
    <n v="2318"/>
    <s v="VIETNAM"/>
    <x v="0"/>
    <x v="2"/>
    <x v="12"/>
    <x v="31"/>
    <x v="6"/>
    <x v="1"/>
    <x v="2"/>
    <x v="136"/>
    <x v="1"/>
    <n v="1250"/>
    <n v="500"/>
    <m/>
    <n v="399"/>
    <n v="100"/>
    <n v="0"/>
    <n v="34"/>
    <n v="66"/>
    <n v="0"/>
    <n v="20"/>
    <n v="0.58823529411764708"/>
    <n v="0.24"/>
    <m/>
    <n v="0.12173290368779092"/>
    <n v="400"/>
    <n v="0.6"/>
    <n v="0"/>
    <n v="0"/>
    <n v="0"/>
    <n v="0"/>
    <n v="0"/>
    <n v="0"/>
    <n v="20"/>
    <n v="0"/>
    <n v="0"/>
    <n v="0"/>
    <n v="0"/>
    <n v="0"/>
    <m/>
    <m/>
    <m/>
    <n v="80"/>
    <n v="80"/>
    <s v="1 PG"/>
  </r>
  <r>
    <n v="2319"/>
    <s v="VIETNAM"/>
    <x v="0"/>
    <x v="2"/>
    <x v="12"/>
    <x v="31"/>
    <x v="2"/>
    <x v="0"/>
    <x v="0"/>
    <x v="8"/>
    <x v="1"/>
    <n v="1200"/>
    <n v="480"/>
    <m/>
    <n v="528"/>
    <n v="160"/>
    <n v="19"/>
    <n v="41"/>
    <n v="105.60000000000001"/>
    <n v="16.5"/>
    <n v="60.25"/>
    <n v="1.2791666666666666"/>
    <n v="0.4"/>
    <m/>
    <n v="0.16233766233766236"/>
    <n v="314"/>
    <n v="0.75"/>
    <n v="6"/>
    <n v="0"/>
    <n v="0"/>
    <n v="21"/>
    <n v="0"/>
    <n v="0"/>
    <n v="33"/>
    <n v="1"/>
    <n v="0"/>
    <n v="54"/>
    <n v="0"/>
    <n v="0"/>
    <m/>
    <m/>
    <m/>
    <n v="80"/>
    <n v="80"/>
    <s v="2 PGs"/>
  </r>
  <r>
    <n v="2320"/>
    <s v="VIETNAM"/>
    <x v="0"/>
    <x v="2"/>
    <x v="12"/>
    <x v="31"/>
    <x v="2"/>
    <x v="0"/>
    <x v="0"/>
    <x v="20"/>
    <x v="1"/>
    <n v="1200"/>
    <n v="480"/>
    <m/>
    <n v="544"/>
    <n v="160"/>
    <n v="14"/>
    <n v="31"/>
    <n v="105.60000000000001"/>
    <n v="12.5"/>
    <n v="44.5"/>
    <n v="1.2666666666666666"/>
    <n v="0.4"/>
    <m/>
    <n v="0.11817226890756304"/>
    <n v="632"/>
    <n v="0.75"/>
    <n v="9"/>
    <n v="0"/>
    <n v="0"/>
    <n v="7"/>
    <n v="0"/>
    <n v="0"/>
    <n v="18"/>
    <n v="4"/>
    <n v="0"/>
    <n v="51"/>
    <n v="0"/>
    <n v="0"/>
    <m/>
    <m/>
    <m/>
    <n v="80"/>
    <n v="80"/>
    <s v="2 PGs"/>
  </r>
  <r>
    <n v="2321"/>
    <s v="VIETNAM"/>
    <x v="0"/>
    <x v="2"/>
    <x v="12"/>
    <x v="31"/>
    <x v="2"/>
    <x v="0"/>
    <x v="0"/>
    <x v="21"/>
    <x v="1"/>
    <n v="1200"/>
    <n v="480"/>
    <m/>
    <n v="480"/>
    <n v="160"/>
    <n v="8"/>
    <n v="42"/>
    <n v="105.60000000000001"/>
    <n v="2.8"/>
    <n v="17.350000000000001"/>
    <n v="0.40300000000000002"/>
    <n v="0.4"/>
    <m/>
    <n v="0.14880952380952381"/>
    <n v="531"/>
    <n v="0.75"/>
    <n v="2.2999999999999998"/>
    <n v="0"/>
    <n v="0"/>
    <n v="1"/>
    <n v="0"/>
    <n v="0"/>
    <n v="16.600000000000001"/>
    <n v="1"/>
    <n v="0"/>
    <n v="1"/>
    <n v="0"/>
    <n v="0"/>
    <m/>
    <m/>
    <m/>
    <n v="80"/>
    <n v="80"/>
    <s v="2 PGs"/>
  </r>
  <r>
    <n v="2322"/>
    <s v="VIETNAM"/>
    <x v="0"/>
    <x v="2"/>
    <x v="12"/>
    <x v="31"/>
    <x v="2"/>
    <x v="0"/>
    <x v="0"/>
    <x v="22"/>
    <x v="1"/>
    <n v="1200"/>
    <n v="480"/>
    <m/>
    <n v="384"/>
    <n v="160"/>
    <n v="29"/>
    <n v="52"/>
    <n v="105.60000000000001"/>
    <n v="29.3"/>
    <n v="48"/>
    <n v="0.95432098765432094"/>
    <n v="0.4"/>
    <m/>
    <n v="0.30133928571428575"/>
    <n v="355"/>
    <n v="0.75"/>
    <n v="13.3"/>
    <n v="0"/>
    <n v="0"/>
    <n v="32"/>
    <n v="0"/>
    <n v="0"/>
    <n v="25.5"/>
    <n v="0"/>
    <n v="0"/>
    <n v="45"/>
    <n v="0"/>
    <n v="0"/>
    <m/>
    <m/>
    <m/>
    <n v="80"/>
    <n v="80"/>
    <s v="2 PGs"/>
  </r>
  <r>
    <n v="2323"/>
    <s v="VIETNAM"/>
    <x v="0"/>
    <x v="2"/>
    <x v="12"/>
    <x v="31"/>
    <x v="2"/>
    <x v="0"/>
    <x v="1"/>
    <x v="9"/>
    <x v="1"/>
    <n v="1200"/>
    <n v="480"/>
    <m/>
    <n v="496"/>
    <n v="100"/>
    <n v="10"/>
    <n v="32"/>
    <n v="66"/>
    <n v="5.25"/>
    <n v="22"/>
    <n v="0.64880952380952384"/>
    <n v="0.4"/>
    <m/>
    <n v="0.12096774193548387"/>
    <n v="602"/>
    <n v="0.75"/>
    <n v="4.5"/>
    <n v="3"/>
    <n v="0"/>
    <n v="0"/>
    <n v="0"/>
    <n v="0"/>
    <n v="19.5"/>
    <n v="0"/>
    <n v="0"/>
    <n v="5"/>
    <n v="0"/>
    <n v="0"/>
    <m/>
    <m/>
    <m/>
    <n v="80"/>
    <n v="80"/>
    <s v="1 PG"/>
  </r>
  <r>
    <n v="2324"/>
    <s v="VIETNAM"/>
    <x v="0"/>
    <x v="2"/>
    <x v="12"/>
    <x v="31"/>
    <x v="2"/>
    <x v="0"/>
    <x v="4"/>
    <x v="111"/>
    <x v="1"/>
    <n v="1200"/>
    <n v="480"/>
    <m/>
    <n v="440"/>
    <n v="100"/>
    <n v="0"/>
    <n v="48"/>
    <n v="66"/>
    <n v="0"/>
    <n v="34.25"/>
    <n v="0.71354166666666663"/>
    <n v="0.4"/>
    <m/>
    <n v="0.15584415584415584"/>
    <n v="470"/>
    <n v="0.75"/>
    <n v="0"/>
    <n v="0"/>
    <n v="0"/>
    <n v="0"/>
    <n v="0"/>
    <n v="0"/>
    <n v="27"/>
    <n v="5"/>
    <n v="0"/>
    <n v="12"/>
    <n v="0"/>
    <n v="0"/>
    <m/>
    <m/>
    <m/>
    <n v="80"/>
    <n v="80"/>
    <s v="1 PG"/>
  </r>
  <r>
    <n v="2325"/>
    <s v="VIETNAM"/>
    <x v="0"/>
    <x v="2"/>
    <x v="12"/>
    <x v="31"/>
    <x v="2"/>
    <x v="1"/>
    <x v="2"/>
    <x v="113"/>
    <x v="1"/>
    <n v="1200"/>
    <n v="480"/>
    <m/>
    <n v="388"/>
    <n v="100"/>
    <n v="3"/>
    <n v="35"/>
    <n v="66"/>
    <n v="1.5"/>
    <n v="16.875"/>
    <n v="0.48355263157894735"/>
    <n v="0.24"/>
    <m/>
    <n v="0.13991163475699561"/>
    <n v="320"/>
    <n v="0.75"/>
    <n v="0"/>
    <n v="0"/>
    <n v="0"/>
    <n v="3"/>
    <n v="0"/>
    <n v="0"/>
    <n v="0"/>
    <n v="6"/>
    <n v="5"/>
    <n v="27"/>
    <n v="0"/>
    <n v="0"/>
    <m/>
    <m/>
    <m/>
    <n v="80"/>
    <n v="80"/>
    <s v="1 PG"/>
  </r>
  <r>
    <n v="2326"/>
    <s v="VIETNAM"/>
    <x v="0"/>
    <x v="2"/>
    <x v="12"/>
    <x v="31"/>
    <x v="2"/>
    <x v="0"/>
    <x v="17"/>
    <x v="112"/>
    <x v="1"/>
    <n v="1200"/>
    <n v="480"/>
    <m/>
    <n v="388"/>
    <n v="100"/>
    <n v="5"/>
    <n v="24"/>
    <n v="66"/>
    <n v="7.25"/>
    <n v="36.25"/>
    <n v="1.5"/>
    <n v="0.4"/>
    <m/>
    <n v="0.10677466863033874"/>
    <n v="423"/>
    <n v="0.65"/>
    <n v="3"/>
    <n v="5"/>
    <n v="0"/>
    <n v="6"/>
    <n v="0"/>
    <n v="0"/>
    <n v="18"/>
    <n v="9"/>
    <n v="0"/>
    <n v="32"/>
    <n v="0"/>
    <n v="0"/>
    <m/>
    <m/>
    <m/>
    <n v="80"/>
    <n v="80"/>
    <s v="1 PG"/>
  </r>
  <r>
    <n v="2327"/>
    <s v="VIETNAM"/>
    <x v="0"/>
    <x v="2"/>
    <x v="12"/>
    <x v="31"/>
    <x v="7"/>
    <x v="0"/>
    <x v="0"/>
    <x v="51"/>
    <x v="0"/>
    <n v="1000"/>
    <n v="400"/>
    <m/>
    <n v="192"/>
    <n v="80"/>
    <n v="23"/>
    <n v="42"/>
    <n v="53"/>
    <n v="22.75"/>
    <n v="35.75"/>
    <n v="0.9"/>
    <n v="0.4"/>
    <m/>
    <n v="0.48363095238095244"/>
    <n v="192"/>
    <n v="0.75"/>
    <n v="18"/>
    <n v="7"/>
    <n v="0"/>
    <n v="6"/>
    <n v="0"/>
    <n v="0"/>
    <n v="30"/>
    <n v="9"/>
    <n v="0"/>
    <n v="7"/>
    <n v="0"/>
    <n v="0"/>
    <m/>
    <m/>
    <m/>
    <n v="80"/>
    <n v="80"/>
    <s v="1 PG"/>
  </r>
  <r>
    <n v="2328"/>
    <s v="VIETNAM"/>
    <x v="0"/>
    <x v="2"/>
    <x v="12"/>
    <x v="31"/>
    <x v="7"/>
    <x v="0"/>
    <x v="0"/>
    <x v="52"/>
    <x v="0"/>
    <n v="1000"/>
    <n v="400"/>
    <m/>
    <n v="278"/>
    <n v="80"/>
    <n v="8"/>
    <n v="33"/>
    <n v="53"/>
    <n v="9"/>
    <n v="42.3"/>
    <n v="1.251219512195122"/>
    <n v="0.4"/>
    <m/>
    <n v="0.21068859198355602"/>
    <n v="612"/>
    <n v="0.65"/>
    <n v="9"/>
    <n v="0"/>
    <n v="0"/>
    <n v="0"/>
    <n v="0"/>
    <n v="0"/>
    <n v="42.3"/>
    <n v="0"/>
    <n v="0"/>
    <n v="0"/>
    <n v="0"/>
    <n v="0"/>
    <m/>
    <m/>
    <m/>
    <n v="80"/>
    <n v="80"/>
    <s v="1 PG"/>
  </r>
  <r>
    <n v="2329"/>
    <s v="VIETNAM"/>
    <x v="0"/>
    <x v="2"/>
    <x v="12"/>
    <x v="31"/>
    <x v="7"/>
    <x v="0"/>
    <x v="0"/>
    <x v="53"/>
    <x v="0"/>
    <n v="1000"/>
    <n v="400"/>
    <m/>
    <n v="352"/>
    <n v="80"/>
    <n v="7"/>
    <n v="21"/>
    <n v="53"/>
    <n v="7.75"/>
    <n v="23.25"/>
    <n v="1.1071428571428572"/>
    <n v="0.4"/>
    <m/>
    <n v="0.11363636363636365"/>
    <n v="453"/>
    <n v="0.75"/>
    <n v="5.5"/>
    <n v="1"/>
    <n v="0"/>
    <n v="4"/>
    <n v="0"/>
    <n v="0"/>
    <n v="18.5"/>
    <n v="1"/>
    <n v="0"/>
    <n v="9"/>
    <n v="0"/>
    <n v="0"/>
    <m/>
    <m/>
    <m/>
    <n v="80"/>
    <n v="80"/>
    <s v="1 PG"/>
  </r>
  <r>
    <n v="2330"/>
    <s v="VIETNAM"/>
    <x v="0"/>
    <x v="2"/>
    <x v="12"/>
    <x v="31"/>
    <x v="7"/>
    <x v="0"/>
    <x v="0"/>
    <x v="54"/>
    <x v="0"/>
    <n v="1000"/>
    <n v="400"/>
    <m/>
    <n v="672"/>
    <n v="128"/>
    <n v="20"/>
    <n v="54"/>
    <n v="84.800000000000011"/>
    <n v="14"/>
    <n v="62.25"/>
    <n v="1.0304054054054055"/>
    <n v="0.4"/>
    <m/>
    <n v="0.15731292517006804"/>
    <n v="712"/>
    <n v="0.75"/>
    <n v="13"/>
    <n v="0"/>
    <n v="0"/>
    <n v="2"/>
    <n v="0"/>
    <n v="0"/>
    <n v="58"/>
    <n v="3"/>
    <n v="0"/>
    <n v="7"/>
    <n v="0"/>
    <n v="0"/>
    <m/>
    <m/>
    <m/>
    <n v="80"/>
    <n v="80"/>
    <s v="2 PGs"/>
  </r>
  <r>
    <n v="2331"/>
    <s v="VIETNAM"/>
    <x v="0"/>
    <x v="2"/>
    <x v="12"/>
    <x v="31"/>
    <x v="7"/>
    <x v="0"/>
    <x v="0"/>
    <x v="55"/>
    <x v="0"/>
    <n v="1000"/>
    <n v="400"/>
    <m/>
    <n v="304"/>
    <n v="80"/>
    <n v="13"/>
    <n v="39"/>
    <n v="53"/>
    <n v="11.45"/>
    <n v="47.5"/>
    <n v="1.1336538461538461"/>
    <n v="0.4"/>
    <m/>
    <n v="0.24436090225563911"/>
    <n v="499"/>
    <n v="0.65"/>
    <n v="10.7"/>
    <n v="1"/>
    <n v="0"/>
    <n v="1"/>
    <n v="0"/>
    <n v="0"/>
    <n v="45"/>
    <n v="4"/>
    <n v="0"/>
    <n v="3"/>
    <n v="0"/>
    <n v="0"/>
    <m/>
    <m/>
    <m/>
    <n v="80"/>
    <n v="80"/>
    <s v="1 PG"/>
  </r>
  <r>
    <n v="2332"/>
    <s v="VIETNAM"/>
    <x v="0"/>
    <x v="2"/>
    <x v="12"/>
    <x v="31"/>
    <x v="7"/>
    <x v="0"/>
    <x v="0"/>
    <x v="57"/>
    <x v="0"/>
    <n v="1000"/>
    <n v="400"/>
    <m/>
    <n v="292"/>
    <n v="80"/>
    <n v="8"/>
    <n v="41"/>
    <n v="53"/>
    <n v="6"/>
    <n v="54.5"/>
    <n v="1.2346938775510203"/>
    <n v="0.4"/>
    <m/>
    <n v="0.23972602739726029"/>
    <n v="227"/>
    <n v="0.75"/>
    <n v="6"/>
    <n v="0"/>
    <n v="0"/>
    <n v="0"/>
    <n v="0"/>
    <n v="0"/>
    <n v="51"/>
    <n v="1"/>
    <n v="2"/>
    <n v="5"/>
    <n v="0"/>
    <n v="0"/>
    <m/>
    <m/>
    <m/>
    <n v="80"/>
    <n v="80"/>
    <s v="1 PG"/>
  </r>
  <r>
    <n v="2333"/>
    <s v="VIETNAM"/>
    <x v="0"/>
    <x v="2"/>
    <x v="12"/>
    <x v="31"/>
    <x v="7"/>
    <x v="0"/>
    <x v="0"/>
    <x v="250"/>
    <x v="0"/>
    <n v="1000"/>
    <n v="400"/>
    <m/>
    <n v="352"/>
    <n v="80"/>
    <n v="16"/>
    <n v="43"/>
    <n v="53"/>
    <n v="11.8"/>
    <n v="30.05"/>
    <n v="0.70932203389830506"/>
    <n v="0.4"/>
    <m/>
    <n v="0.23944805194805197"/>
    <n v="558"/>
    <n v="0.75"/>
    <n v="10.3"/>
    <n v="2"/>
    <n v="0"/>
    <n v="2"/>
    <n v="0"/>
    <n v="0"/>
    <n v="23.8"/>
    <n v="5"/>
    <n v="0"/>
    <n v="10"/>
    <n v="0"/>
    <n v="0"/>
    <m/>
    <m/>
    <m/>
    <n v="80"/>
    <n v="80"/>
    <s v="1 PG"/>
  </r>
  <r>
    <n v="2334"/>
    <s v="VIETNAM"/>
    <x v="0"/>
    <x v="2"/>
    <x v="12"/>
    <x v="31"/>
    <x v="7"/>
    <x v="0"/>
    <x v="0"/>
    <x v="251"/>
    <x v="0"/>
    <n v="1000"/>
    <n v="400"/>
    <m/>
    <n v="246"/>
    <n v="80"/>
    <n v="5"/>
    <n v="31"/>
    <n v="53"/>
    <n v="32.5"/>
    <n v="70"/>
    <n v="2.8472222222222223"/>
    <n v="0.4"/>
    <m/>
    <n v="0.20905923344947736"/>
    <n v="177"/>
    <n v="0.65"/>
    <n v="20"/>
    <n v="10"/>
    <n v="0"/>
    <n v="20"/>
    <n v="0"/>
    <n v="0"/>
    <n v="50"/>
    <n v="20"/>
    <n v="0"/>
    <n v="30"/>
    <n v="0"/>
    <n v="0"/>
    <m/>
    <m/>
    <m/>
    <n v="80"/>
    <n v="80"/>
    <s v="1 PG"/>
  </r>
  <r>
    <n v="2335"/>
    <s v="VIETNAM"/>
    <x v="0"/>
    <x v="2"/>
    <x v="12"/>
    <x v="31"/>
    <x v="7"/>
    <x v="0"/>
    <x v="0"/>
    <x v="252"/>
    <x v="0"/>
    <n v="1000"/>
    <n v="400"/>
    <m/>
    <n v="242"/>
    <n v="80"/>
    <n v="9"/>
    <n v="31"/>
    <n v="53"/>
    <n v="4"/>
    <n v="23"/>
    <n v="0.67500000000000004"/>
    <n v="0.4"/>
    <m/>
    <n v="0.23612750885478162"/>
    <n v="385"/>
    <n v="0.65"/>
    <n v="4"/>
    <n v="0"/>
    <n v="0"/>
    <n v="0"/>
    <n v="0"/>
    <n v="0"/>
    <n v="23"/>
    <n v="0"/>
    <n v="0"/>
    <n v="0"/>
    <n v="0"/>
    <n v="0"/>
    <m/>
    <m/>
    <m/>
    <n v="80"/>
    <n v="80"/>
    <s v="1 PG"/>
  </r>
  <r>
    <n v="2336"/>
    <s v="VIETNAM"/>
    <x v="0"/>
    <x v="2"/>
    <x v="12"/>
    <x v="31"/>
    <x v="7"/>
    <x v="0"/>
    <x v="0"/>
    <x v="58"/>
    <x v="0"/>
    <n v="1000"/>
    <n v="400"/>
    <m/>
    <n v="258"/>
    <n v="80"/>
    <n v="6"/>
    <n v="27"/>
    <n v="53"/>
    <n v="6"/>
    <n v="55.5"/>
    <n v="1.8636363636363635"/>
    <n v="0.4"/>
    <m/>
    <n v="0.18272425249169436"/>
    <n v="270"/>
    <n v="0.65"/>
    <n v="6"/>
    <n v="0"/>
    <n v="0"/>
    <n v="0"/>
    <n v="0"/>
    <n v="0"/>
    <n v="54"/>
    <n v="2"/>
    <n v="0"/>
    <n v="2"/>
    <n v="0"/>
    <n v="0"/>
    <m/>
    <m/>
    <m/>
    <n v="80"/>
    <n v="80"/>
    <s v="1 PG"/>
  </r>
  <r>
    <n v="2337"/>
    <s v="VIETNAM"/>
    <x v="0"/>
    <x v="2"/>
    <x v="12"/>
    <x v="31"/>
    <x v="7"/>
    <x v="1"/>
    <x v="4"/>
    <x v="219"/>
    <x v="0"/>
    <n v="1000"/>
    <n v="400"/>
    <m/>
    <n v="250"/>
    <n v="80"/>
    <n v="0"/>
    <n v="50"/>
    <n v="53"/>
    <n v="0"/>
    <n v="50.5"/>
    <n v="1.01"/>
    <n v="0.4"/>
    <m/>
    <n v="0.2857142857142857"/>
    <n v="600"/>
    <n v="0.65"/>
    <n v="0"/>
    <n v="0"/>
    <n v="0"/>
    <n v="0"/>
    <n v="0"/>
    <n v="0"/>
    <n v="50"/>
    <n v="2"/>
    <n v="0"/>
    <n v="0"/>
    <n v="0"/>
    <n v="0"/>
    <m/>
    <m/>
    <m/>
    <n v="80"/>
    <n v="80"/>
    <s v="1 PG"/>
  </r>
  <r>
    <n v="2338"/>
    <s v="VIETNAM"/>
    <x v="0"/>
    <x v="2"/>
    <x v="12"/>
    <x v="31"/>
    <x v="7"/>
    <x v="0"/>
    <x v="1"/>
    <x v="59"/>
    <x v="0"/>
    <n v="1000"/>
    <n v="400"/>
    <m/>
    <n v="296"/>
    <n v="80"/>
    <n v="0"/>
    <n v="12"/>
    <n v="53"/>
    <n v="0"/>
    <n v="9"/>
    <n v="0.75"/>
    <n v="0.4"/>
    <m/>
    <n v="5.7915057915057917E-2"/>
    <n v="107"/>
    <n v="0.8"/>
    <n v="0"/>
    <n v="0"/>
    <n v="0"/>
    <n v="0"/>
    <n v="0"/>
    <n v="0"/>
    <n v="9"/>
    <n v="0"/>
    <n v="0"/>
    <n v="0"/>
    <n v="0"/>
    <n v="0"/>
    <m/>
    <m/>
    <m/>
    <n v="80"/>
    <n v="80"/>
    <s v="1 PG"/>
  </r>
  <r>
    <n v="2339"/>
    <s v="VIETNAM"/>
    <x v="0"/>
    <x v="2"/>
    <x v="12"/>
    <x v="31"/>
    <x v="7"/>
    <x v="0"/>
    <x v="4"/>
    <x v="60"/>
    <x v="0"/>
    <n v="1000"/>
    <n v="400"/>
    <m/>
    <n v="240"/>
    <n v="80"/>
    <n v="0"/>
    <n v="40"/>
    <n v="53"/>
    <n v="0"/>
    <n v="53"/>
    <n v="1.325"/>
    <n v="0.4"/>
    <m/>
    <n v="0.23809523809523808"/>
    <n v="600"/>
    <n v="0.8"/>
    <n v="0"/>
    <n v="0"/>
    <n v="0"/>
    <n v="0"/>
    <n v="0"/>
    <n v="0"/>
    <n v="50"/>
    <n v="10"/>
    <n v="0"/>
    <n v="1"/>
    <n v="0"/>
    <n v="0"/>
    <m/>
    <m/>
    <m/>
    <n v="80"/>
    <n v="80"/>
    <s v="1 PG"/>
  </r>
  <r>
    <n v="2340"/>
    <s v="VIETNAM"/>
    <x v="0"/>
    <x v="2"/>
    <x v="12"/>
    <x v="31"/>
    <x v="7"/>
    <x v="1"/>
    <x v="0"/>
    <x v="255"/>
    <x v="0"/>
    <n v="1000"/>
    <n v="162"/>
    <m/>
    <n v="144"/>
    <n v="19"/>
    <n v="1"/>
    <n v="7"/>
    <n v="13"/>
    <n v="1"/>
    <n v="5"/>
    <n v="0.75"/>
    <n v="0.24"/>
    <m/>
    <n v="7.9365079365079361E-2"/>
    <n v="120"/>
    <n v="0.65"/>
    <n v="1"/>
    <n v="0"/>
    <n v="0"/>
    <n v="0"/>
    <n v="0"/>
    <n v="0"/>
    <n v="5"/>
    <n v="0"/>
    <n v="0"/>
    <n v="0"/>
    <n v="0"/>
    <n v="0"/>
    <m/>
    <m/>
    <m/>
    <n v="80"/>
    <n v="80"/>
    <s v="1 PG"/>
  </r>
  <r>
    <n v="2341"/>
    <s v="VIETNAM"/>
    <x v="0"/>
    <x v="2"/>
    <x v="12"/>
    <x v="31"/>
    <x v="7"/>
    <x v="1"/>
    <x v="1"/>
    <x v="259"/>
    <x v="0"/>
    <n v="1000"/>
    <n v="400"/>
    <m/>
    <n v="344"/>
    <n v="48"/>
    <n v="8"/>
    <n v="35"/>
    <n v="17.5"/>
    <n v="4.3"/>
    <n v="25.45"/>
    <n v="0.69186046511627908"/>
    <n v="0.24"/>
    <m/>
    <n v="0.17857142857142858"/>
    <n v="229"/>
    <n v="0.65"/>
    <n v="4.3"/>
    <n v="0"/>
    <n v="0"/>
    <n v="0"/>
    <n v="0"/>
    <n v="0"/>
    <n v="24.7"/>
    <n v="3"/>
    <n v="0"/>
    <n v="0"/>
    <n v="0"/>
    <n v="0"/>
    <m/>
    <m/>
    <m/>
    <n v="80"/>
    <n v="80"/>
    <s v="1 PG"/>
  </r>
  <r>
    <n v="2342"/>
    <s v="VIETNAM"/>
    <x v="0"/>
    <x v="2"/>
    <x v="12"/>
    <x v="31"/>
    <x v="10"/>
    <x v="1"/>
    <x v="0"/>
    <x v="181"/>
    <x v="2"/>
    <n v="288"/>
    <n v="162"/>
    <m/>
    <n v="128"/>
    <n v="19"/>
    <n v="7"/>
    <n v="15"/>
    <n v="12.5"/>
    <n v="5"/>
    <n v="8"/>
    <n v="0.59090909090909094"/>
    <n v="0.24"/>
    <m/>
    <n v="0.2455357142857143"/>
    <n v="257"/>
    <n v="0.7"/>
    <n v="5"/>
    <n v="0"/>
    <n v="0"/>
    <n v="0"/>
    <n v="0"/>
    <n v="0"/>
    <n v="8"/>
    <n v="0"/>
    <n v="0"/>
    <n v="0"/>
    <n v="0"/>
    <n v="0"/>
    <m/>
    <m/>
    <m/>
    <n v="50"/>
    <n v="50"/>
    <s v="1 PG"/>
  </r>
  <r>
    <n v="2343"/>
    <s v="VIETNAM"/>
    <x v="0"/>
    <x v="2"/>
    <x v="12"/>
    <x v="31"/>
    <x v="10"/>
    <x v="1"/>
    <x v="0"/>
    <x v="260"/>
    <x v="2"/>
    <n v="288"/>
    <n v="162"/>
    <m/>
    <n v="224"/>
    <n v="19"/>
    <n v="18"/>
    <n v="10"/>
    <n v="12.5"/>
    <n v="10"/>
    <n v="7"/>
    <n v="0.6071428571428571"/>
    <n v="0.24"/>
    <m/>
    <n v="0.1785714285714286"/>
    <n v="339"/>
    <n v="0.75"/>
    <n v="10"/>
    <n v="0"/>
    <n v="0"/>
    <n v="0"/>
    <n v="0"/>
    <n v="0"/>
    <n v="7"/>
    <n v="0"/>
    <n v="0"/>
    <n v="0"/>
    <n v="0"/>
    <n v="0"/>
    <m/>
    <m/>
    <m/>
    <n v="50"/>
    <n v="50"/>
    <s v="1 PG"/>
  </r>
  <r>
    <n v="2344"/>
    <s v="VIETNAM"/>
    <x v="1"/>
    <x v="2"/>
    <x v="12"/>
    <x v="31"/>
    <x v="6"/>
    <x v="1"/>
    <x v="25"/>
    <x v="142"/>
    <x v="1"/>
    <n v="1250"/>
    <n v="500"/>
    <m/>
    <n v="416"/>
    <n v="100"/>
    <n v="6"/>
    <n v="42"/>
    <n v="66"/>
    <n v="2.75"/>
    <n v="29.375"/>
    <n v="0.66927083333333337"/>
    <n v="0.24"/>
    <m/>
    <n v="0.16483516483516483"/>
    <n v="516"/>
    <n v="0.7"/>
    <n v="2"/>
    <n v="3"/>
    <n v="0"/>
    <n v="0"/>
    <n v="0"/>
    <n v="0"/>
    <n v="26"/>
    <n v="6"/>
    <n v="5"/>
    <n v="0"/>
    <n v="0"/>
    <n v="0"/>
    <m/>
    <m/>
    <m/>
    <n v="80"/>
    <n v="80"/>
    <s v="1 PG"/>
  </r>
  <r>
    <n v="2345"/>
    <s v="VIETNAM"/>
    <x v="1"/>
    <x v="2"/>
    <x v="12"/>
    <x v="31"/>
    <x v="6"/>
    <x v="1"/>
    <x v="18"/>
    <x v="143"/>
    <x v="1"/>
    <n v="1250"/>
    <n v="500"/>
    <m/>
    <n v="392"/>
    <n v="100"/>
    <m/>
    <n v="14"/>
    <n v="66"/>
    <n v="0.25"/>
    <n v="11.25"/>
    <n v="0.8214285714285714"/>
    <n v="0.24"/>
    <m/>
    <n v="5.1020408163265307E-2"/>
    <n v="412"/>
    <n v="0.7"/>
    <n v="0"/>
    <n v="1"/>
    <n v="0"/>
    <n v="0"/>
    <n v="0"/>
    <n v="0"/>
    <n v="5"/>
    <n v="0"/>
    <n v="4"/>
    <n v="8"/>
    <n v="1"/>
    <n v="0"/>
    <m/>
    <m/>
    <m/>
    <n v="80"/>
    <n v="80"/>
    <s v="1 PG"/>
  </r>
  <r>
    <n v="2346"/>
    <s v="VIETNAM"/>
    <x v="1"/>
    <x v="2"/>
    <x v="12"/>
    <x v="31"/>
    <x v="6"/>
    <x v="1"/>
    <x v="8"/>
    <x v="141"/>
    <x v="1"/>
    <n v="1250"/>
    <n v="500"/>
    <m/>
    <n v="382"/>
    <n v="100"/>
    <n v="13"/>
    <n v="28"/>
    <n v="66"/>
    <n v="6.75"/>
    <n v="27.75"/>
    <n v="0.84146341463414631"/>
    <n v="0.24"/>
    <m/>
    <n v="0.15332834704562454"/>
    <n v="433"/>
    <n v="0.7"/>
    <n v="5"/>
    <n v="5"/>
    <n v="0"/>
    <n v="1"/>
    <n v="0"/>
    <n v="0"/>
    <n v="23"/>
    <n v="9"/>
    <n v="0"/>
    <n v="5"/>
    <n v="0"/>
    <n v="0"/>
    <m/>
    <m/>
    <m/>
    <n v="80"/>
    <n v="80"/>
    <s v="1 PG"/>
  </r>
  <r>
    <n v="2347"/>
    <s v="VIETNAM"/>
    <x v="1"/>
    <x v="2"/>
    <x v="12"/>
    <x v="31"/>
    <x v="0"/>
    <x v="0"/>
    <x v="5"/>
    <x v="61"/>
    <x v="0"/>
    <n v="1200"/>
    <n v="480"/>
    <m/>
    <n v="451"/>
    <n v="153.60000000000002"/>
    <n v="58"/>
    <n v="66"/>
    <n v="101.60000000000001"/>
    <n v="33.85"/>
    <n v="32.85"/>
    <n v="0.53790322580645167"/>
    <n v="0.4"/>
    <m/>
    <n v="0.3927779537535635"/>
    <n v="879"/>
    <n v="0.7"/>
    <n v="18.600000000000001"/>
    <n v="9"/>
    <n v="0"/>
    <n v="26"/>
    <n v="0"/>
    <n v="0"/>
    <n v="22.1"/>
    <n v="15"/>
    <n v="0"/>
    <n v="14"/>
    <n v="0"/>
    <n v="0"/>
    <m/>
    <m/>
    <m/>
    <n v="80"/>
    <n v="80"/>
    <s v="2 PGs"/>
  </r>
  <r>
    <n v="2348"/>
    <s v="VIETNAM"/>
    <x v="1"/>
    <x v="2"/>
    <x v="12"/>
    <x v="31"/>
    <x v="0"/>
    <x v="0"/>
    <x v="7"/>
    <x v="62"/>
    <x v="0"/>
    <n v="1200"/>
    <n v="480"/>
    <m/>
    <n v="400"/>
    <n v="96"/>
    <n v="16"/>
    <n v="24"/>
    <n v="63.5"/>
    <n v="10.708333333333334"/>
    <n v="34.083333333333336"/>
    <n v="1.1197916666666667"/>
    <n v="0.4"/>
    <m/>
    <n v="0.14285714285714285"/>
    <n v="544"/>
    <n v="0.65"/>
    <n v="8.3333333333333339"/>
    <n v="2"/>
    <n v="1"/>
    <n v="3"/>
    <n v="0"/>
    <n v="0"/>
    <n v="33.333333333333336"/>
    <n v="1"/>
    <n v="0"/>
    <n v="1"/>
    <n v="0"/>
    <n v="0"/>
    <m/>
    <m/>
    <m/>
    <n v="80"/>
    <n v="80"/>
    <s v="1 PG"/>
  </r>
  <r>
    <n v="2349"/>
    <s v="VIETNAM"/>
    <x v="1"/>
    <x v="2"/>
    <x v="12"/>
    <x v="31"/>
    <x v="0"/>
    <x v="1"/>
    <x v="8"/>
    <x v="114"/>
    <x v="0"/>
    <n v="1200"/>
    <n v="480"/>
    <m/>
    <n v="452"/>
    <n v="57.5"/>
    <n v="14"/>
    <n v="37"/>
    <n v="21"/>
    <n v="16.75"/>
    <n v="58"/>
    <n v="1.4656862745098038"/>
    <n v="0.24"/>
    <m/>
    <n v="0.16118836915297094"/>
    <n v="411"/>
    <n v="0.65"/>
    <n v="15"/>
    <n v="1"/>
    <n v="0"/>
    <n v="3"/>
    <n v="0"/>
    <n v="0"/>
    <n v="51"/>
    <n v="12"/>
    <n v="0"/>
    <n v="8"/>
    <n v="0"/>
    <n v="0"/>
    <m/>
    <m/>
    <m/>
    <n v="80"/>
    <n v="80"/>
    <s v="1 PG"/>
  </r>
  <r>
    <n v="2350"/>
    <s v="VIETNAM"/>
    <x v="1"/>
    <x v="2"/>
    <x v="12"/>
    <x v="31"/>
    <x v="0"/>
    <x v="1"/>
    <x v="18"/>
    <x v="115"/>
    <x v="0"/>
    <n v="1200"/>
    <n v="480"/>
    <m/>
    <n v="390"/>
    <n v="57.5"/>
    <n v="21"/>
    <n v="29"/>
    <n v="21"/>
    <n v="9.6"/>
    <n v="12.75"/>
    <n v="0.44700000000000001"/>
    <n v="0.24"/>
    <m/>
    <n v="0.18315018315018314"/>
    <n v="320"/>
    <n v="0.45"/>
    <n v="7.6"/>
    <n v="4"/>
    <n v="0"/>
    <n v="2"/>
    <n v="0"/>
    <n v="0"/>
    <n v="9"/>
    <n v="5"/>
    <n v="0"/>
    <n v="5"/>
    <n v="0"/>
    <n v="0"/>
    <m/>
    <m/>
    <m/>
    <n v="80"/>
    <n v="80"/>
    <s v="1 PG"/>
  </r>
  <r>
    <n v="2351"/>
    <s v="VIETNAM"/>
    <x v="1"/>
    <x v="2"/>
    <x v="12"/>
    <x v="31"/>
    <x v="0"/>
    <x v="1"/>
    <x v="29"/>
    <x v="199"/>
    <x v="0"/>
    <n v="1200"/>
    <n v="480"/>
    <m/>
    <n v="372"/>
    <n v="57.5"/>
    <n v="22"/>
    <n v="36"/>
    <n v="21"/>
    <n v="14"/>
    <n v="15.5"/>
    <n v="0.50862068965517238"/>
    <n v="0.24"/>
    <m/>
    <n v="0.22273425499231952"/>
    <n v="400"/>
    <n v="0.65"/>
    <n v="12"/>
    <n v="4"/>
    <n v="0"/>
    <n v="2"/>
    <n v="0"/>
    <n v="0"/>
    <n v="14"/>
    <n v="0"/>
    <n v="4"/>
    <n v="0"/>
    <n v="0"/>
    <n v="0"/>
    <m/>
    <m/>
    <m/>
    <n v="80"/>
    <n v="80"/>
    <s v="1 PG"/>
  </r>
  <r>
    <n v="2352"/>
    <s v="VIETNAM"/>
    <x v="1"/>
    <x v="2"/>
    <x v="12"/>
    <x v="31"/>
    <x v="0"/>
    <x v="1"/>
    <x v="25"/>
    <x v="261"/>
    <x v="0"/>
    <n v="1200"/>
    <n v="480"/>
    <m/>
    <n v="400"/>
    <n v="57.5"/>
    <n v="4"/>
    <n v="33"/>
    <n v="21"/>
    <n v="1.25"/>
    <n v="28.5"/>
    <n v="0.80405405405405406"/>
    <n v="0.24"/>
    <m/>
    <n v="0.13214285714285715"/>
    <n v="624"/>
    <n v="0.65"/>
    <n v="0"/>
    <n v="3"/>
    <n v="0"/>
    <n v="1"/>
    <n v="0"/>
    <n v="0"/>
    <n v="25"/>
    <n v="6"/>
    <n v="0"/>
    <n v="4"/>
    <n v="0"/>
    <n v="0"/>
    <m/>
    <m/>
    <m/>
    <n v="80"/>
    <n v="80"/>
    <s v="1 PG"/>
  </r>
  <r>
    <n v="2353"/>
    <s v="VIETNAM"/>
    <x v="1"/>
    <x v="2"/>
    <x v="12"/>
    <x v="31"/>
    <x v="0"/>
    <x v="1"/>
    <x v="19"/>
    <x v="116"/>
    <x v="0"/>
    <n v="1200"/>
    <n v="480"/>
    <m/>
    <n v="388"/>
    <n v="57.5"/>
    <n v="31"/>
    <n v="32"/>
    <n v="21"/>
    <n v="14.45"/>
    <n v="17.675000000000001"/>
    <n v="0.50992063492063489"/>
    <n v="0.24"/>
    <m/>
    <n v="0.23195876288659797"/>
    <n v="511"/>
    <n v="0.65"/>
    <n v="7.7"/>
    <n v="8"/>
    <n v="6"/>
    <n v="5"/>
    <n v="0"/>
    <n v="0"/>
    <n v="11.3"/>
    <n v="11"/>
    <n v="3"/>
    <n v="5"/>
    <n v="0"/>
    <n v="0"/>
    <m/>
    <m/>
    <m/>
    <n v="80"/>
    <n v="80"/>
    <s v="1 PG"/>
  </r>
  <r>
    <n v="2354"/>
    <s v="VIETNAM"/>
    <x v="1"/>
    <x v="2"/>
    <x v="12"/>
    <x v="31"/>
    <x v="2"/>
    <x v="0"/>
    <x v="5"/>
    <x v="23"/>
    <x v="1"/>
    <n v="1200"/>
    <n v="480"/>
    <m/>
    <n v="416"/>
    <n v="160"/>
    <n v="12"/>
    <n v="20"/>
    <n v="105.60000000000001"/>
    <n v="18"/>
    <n v="30.5"/>
    <n v="1.515625"/>
    <n v="0.4"/>
    <m/>
    <n v="0.10989010989010989"/>
    <n v="589"/>
    <n v="0.65"/>
    <n v="8"/>
    <n v="0"/>
    <n v="0"/>
    <n v="20"/>
    <n v="0"/>
    <n v="0"/>
    <n v="13"/>
    <n v="0"/>
    <n v="0"/>
    <n v="35"/>
    <n v="0"/>
    <n v="0"/>
    <m/>
    <m/>
    <m/>
    <n v="80"/>
    <n v="80"/>
    <s v="2 PGs"/>
  </r>
  <r>
    <n v="2355"/>
    <s v="VIETNAM"/>
    <x v="1"/>
    <x v="2"/>
    <x v="12"/>
    <x v="31"/>
    <x v="2"/>
    <x v="1"/>
    <x v="8"/>
    <x v="118"/>
    <x v="1"/>
    <n v="1200"/>
    <n v="480"/>
    <m/>
    <n v="382"/>
    <n v="57.5"/>
    <n v="40"/>
    <n v="31"/>
    <n v="21"/>
    <n v="18.5"/>
    <n v="28"/>
    <n v="0.65492957746478875"/>
    <n v="0.24"/>
    <m/>
    <n v="0.26551982049364253"/>
    <n v="395"/>
    <n v="0.86"/>
    <n v="13"/>
    <n v="4"/>
    <n v="0"/>
    <n v="9"/>
    <n v="0"/>
    <n v="0"/>
    <n v="24"/>
    <n v="6"/>
    <n v="0"/>
    <n v="5"/>
    <n v="0"/>
    <n v="0"/>
    <m/>
    <m/>
    <m/>
    <n v="80"/>
    <n v="80"/>
    <s v="1 PG"/>
  </r>
  <r>
    <n v="2356"/>
    <s v="VIETNAM"/>
    <x v="1"/>
    <x v="2"/>
    <x v="12"/>
    <x v="31"/>
    <x v="2"/>
    <x v="1"/>
    <x v="20"/>
    <x v="119"/>
    <x v="1"/>
    <n v="1200"/>
    <n v="480"/>
    <m/>
    <n v="378"/>
    <n v="57.5"/>
    <n v="0"/>
    <n v="25"/>
    <n v="21"/>
    <n v="0"/>
    <n v="20"/>
    <n v="0.8"/>
    <n v="0.24"/>
    <m/>
    <n v="9.4482237339380215E-2"/>
    <n v="322"/>
    <n v="0.65"/>
    <n v="0"/>
    <n v="0"/>
    <n v="0"/>
    <n v="0"/>
    <n v="0"/>
    <n v="0"/>
    <n v="20"/>
    <n v="0"/>
    <n v="0"/>
    <n v="0"/>
    <n v="0"/>
    <n v="0"/>
    <m/>
    <m/>
    <m/>
    <n v="50"/>
    <n v="50"/>
    <s v="1 PG"/>
  </r>
  <r>
    <n v="2357"/>
    <s v="VIETNAM"/>
    <x v="1"/>
    <x v="2"/>
    <x v="12"/>
    <x v="31"/>
    <x v="4"/>
    <x v="1"/>
    <x v="34"/>
    <x v="284"/>
    <x v="0"/>
    <n v="1000"/>
    <n v="320"/>
    <m/>
    <n v="448"/>
    <n v="48"/>
    <n v="0"/>
    <n v="25"/>
    <n v="17.5"/>
    <n v="0"/>
    <n v="21"/>
    <n v="0.84"/>
    <n v="0.24"/>
    <m/>
    <n v="7.9719387755102053E-2"/>
    <n v="500"/>
    <n v="0.7"/>
    <n v="0"/>
    <n v="0"/>
    <n v="0"/>
    <n v="0"/>
    <n v="0"/>
    <n v="0"/>
    <n v="20"/>
    <n v="1"/>
    <n v="2"/>
    <n v="0"/>
    <n v="0"/>
    <n v="0"/>
    <m/>
    <m/>
    <m/>
    <n v="50"/>
    <n v="50"/>
    <s v="1 PG"/>
  </r>
  <r>
    <n v="2358"/>
    <s v="VIETNAM"/>
    <x v="2"/>
    <x v="2"/>
    <x v="12"/>
    <x v="31"/>
    <x v="3"/>
    <x v="0"/>
    <x v="6"/>
    <x v="121"/>
    <x v="1"/>
    <n v="2700"/>
    <n v="810"/>
    <m/>
    <n v="836"/>
    <n v="259.2"/>
    <n v="35"/>
    <n v="132"/>
    <n v="170.4"/>
    <n v="34.5"/>
    <n v="164"/>
    <n v="1.188622754491018"/>
    <n v="0.4"/>
    <m/>
    <n v="0.22556390977443611"/>
    <n v="1019"/>
    <n v="0.7"/>
    <n v="31"/>
    <n v="0"/>
    <n v="0"/>
    <n v="7"/>
    <n v="0"/>
    <n v="0"/>
    <n v="151"/>
    <n v="22"/>
    <n v="0"/>
    <n v="15"/>
    <n v="0"/>
    <n v="0"/>
    <m/>
    <m/>
    <m/>
    <n v="250"/>
    <n v="250"/>
    <s v="2 PGs"/>
  </r>
  <r>
    <n v="2359"/>
    <s v="VIETNAM"/>
    <x v="2"/>
    <x v="2"/>
    <x v="12"/>
    <x v="31"/>
    <x v="0"/>
    <x v="0"/>
    <x v="6"/>
    <x v="68"/>
    <x v="0"/>
    <n v="1200"/>
    <n v="480"/>
    <m/>
    <n v="456"/>
    <n v="153.60000000000002"/>
    <n v="5"/>
    <n v="27"/>
    <n v="100.80000000000001"/>
    <n v="6"/>
    <n v="22"/>
    <n v="0.875"/>
    <n v="0.4"/>
    <m/>
    <n v="8.4586466165413543E-2"/>
    <n v="500"/>
    <n v="0.65"/>
    <n v="6"/>
    <n v="0"/>
    <n v="0"/>
    <n v="0"/>
    <n v="0"/>
    <n v="0"/>
    <n v="22"/>
    <n v="0"/>
    <n v="0"/>
    <n v="0"/>
    <n v="0"/>
    <n v="0"/>
    <m/>
    <m/>
    <m/>
    <n v="150"/>
    <n v="150"/>
    <s v="2 PGs"/>
  </r>
  <r>
    <n v="2360"/>
    <s v="VIETNAM"/>
    <x v="2"/>
    <x v="2"/>
    <x v="12"/>
    <x v="31"/>
    <x v="0"/>
    <x v="0"/>
    <x v="6"/>
    <x v="27"/>
    <x v="0"/>
    <n v="1200"/>
    <n v="480"/>
    <m/>
    <n v="352"/>
    <n v="153.60000000000002"/>
    <n v="15"/>
    <n v="72"/>
    <n v="100.80000000000001"/>
    <n v="14.25"/>
    <n v="44.5"/>
    <n v="0.67528735632183912"/>
    <n v="0.4"/>
    <m/>
    <n v="0.29220779220779225"/>
    <n v="575"/>
    <n v="0.65"/>
    <n v="12"/>
    <n v="5"/>
    <n v="0"/>
    <n v="2"/>
    <n v="0"/>
    <n v="0"/>
    <n v="42"/>
    <n v="6"/>
    <n v="0"/>
    <n v="2"/>
    <n v="0"/>
    <n v="0"/>
    <m/>
    <m/>
    <m/>
    <n v="150"/>
    <n v="150"/>
    <s v="2 PGs"/>
  </r>
  <r>
    <n v="2361"/>
    <s v="VIETNAM"/>
    <x v="2"/>
    <x v="2"/>
    <x v="12"/>
    <x v="31"/>
    <x v="0"/>
    <x v="0"/>
    <x v="6"/>
    <x v="67"/>
    <x v="0"/>
    <n v="1200"/>
    <n v="480"/>
    <m/>
    <n v="452"/>
    <n v="153.60000000000002"/>
    <n v="22"/>
    <n v="74"/>
    <n v="100.80000000000001"/>
    <n v="22"/>
    <n v="58.75"/>
    <n v="0.84114583333333337"/>
    <n v="0.4"/>
    <m/>
    <n v="0.23388116308470291"/>
    <n v="412"/>
    <n v="0.65"/>
    <n v="22"/>
    <n v="0"/>
    <n v="0"/>
    <n v="0"/>
    <n v="0"/>
    <n v="0"/>
    <n v="57"/>
    <n v="5"/>
    <n v="0"/>
    <n v="1"/>
    <n v="0"/>
    <n v="0"/>
    <m/>
    <m/>
    <m/>
    <n v="150"/>
    <n v="150"/>
    <s v="2 PGs"/>
  </r>
  <r>
    <n v="2362"/>
    <s v="VIETNAM"/>
    <x v="2"/>
    <x v="2"/>
    <x v="12"/>
    <x v="31"/>
    <x v="0"/>
    <x v="0"/>
    <x v="6"/>
    <x v="28"/>
    <x v="0"/>
    <n v="1200"/>
    <n v="480"/>
    <m/>
    <n v="575"/>
    <n v="153.60000000000002"/>
    <n v="51"/>
    <n v="28"/>
    <n v="100.80000000000001"/>
    <n v="42"/>
    <n v="14.25"/>
    <n v="0.71202531645569622"/>
    <n v="0.4"/>
    <m/>
    <n v="6.9565217391304349E-2"/>
    <n v="600"/>
    <n v="0.65"/>
    <n v="42"/>
    <n v="0"/>
    <n v="0"/>
    <n v="0"/>
    <n v="0"/>
    <n v="0"/>
    <n v="12"/>
    <n v="9"/>
    <n v="0"/>
    <n v="0"/>
    <n v="0"/>
    <n v="0"/>
    <m/>
    <m/>
    <m/>
    <n v="150"/>
    <n v="150"/>
    <s v="2 PGs"/>
  </r>
  <r>
    <n v="2363"/>
    <s v="VIETNAM"/>
    <x v="2"/>
    <x v="2"/>
    <x v="12"/>
    <x v="31"/>
    <x v="0"/>
    <x v="0"/>
    <x v="6"/>
    <x v="25"/>
    <x v="0"/>
    <n v="1200"/>
    <n v="480"/>
    <m/>
    <n v="800"/>
    <n v="96"/>
    <n v="33"/>
    <n v="158"/>
    <n v="63"/>
    <n v="25.75"/>
    <n v="158.5"/>
    <n v="0.96465968586387429"/>
    <n v="0.4"/>
    <m/>
    <n v="0.28214285714285714"/>
    <n v="806"/>
    <n v="0.65"/>
    <n v="22"/>
    <n v="3"/>
    <n v="0"/>
    <n v="6"/>
    <n v="0"/>
    <n v="0"/>
    <n v="153"/>
    <n v="4"/>
    <n v="0"/>
    <n v="9"/>
    <n v="0"/>
    <n v="0"/>
    <m/>
    <m/>
    <m/>
    <n v="250"/>
    <n v="250"/>
    <s v="1 PG"/>
  </r>
  <r>
    <n v="2364"/>
    <s v="VIETNAM"/>
    <x v="2"/>
    <x v="2"/>
    <x v="12"/>
    <x v="31"/>
    <x v="0"/>
    <x v="0"/>
    <x v="6"/>
    <x v="69"/>
    <x v="0"/>
    <n v="1200"/>
    <n v="480"/>
    <m/>
    <n v="392"/>
    <n v="96"/>
    <n v="11"/>
    <n v="59"/>
    <n v="63"/>
    <n v="8"/>
    <n v="50"/>
    <n v="0.82857142857142863"/>
    <n v="0.4"/>
    <m/>
    <n v="0.21501457725947523"/>
    <n v="399"/>
    <n v="0.6"/>
    <n v="8"/>
    <n v="0"/>
    <n v="0"/>
    <n v="0"/>
    <n v="0"/>
    <n v="0"/>
    <n v="50"/>
    <n v="0"/>
    <n v="0"/>
    <n v="0"/>
    <n v="0"/>
    <n v="0"/>
    <m/>
    <m/>
    <m/>
    <n v="150"/>
    <n v="150"/>
    <s v="1 PG"/>
  </r>
  <r>
    <n v="2365"/>
    <s v="VIETNAM"/>
    <x v="2"/>
    <x v="2"/>
    <x v="12"/>
    <x v="31"/>
    <x v="4"/>
    <x v="1"/>
    <x v="6"/>
    <x v="276"/>
    <x v="0"/>
    <n v="1000"/>
    <n v="400"/>
    <m/>
    <n v="360"/>
    <n v="48"/>
    <n v="51"/>
    <n v="21"/>
    <n v="19.5"/>
    <n v="32.25"/>
    <n v="17.75"/>
    <n v="0.69444444444444442"/>
    <n v="0.24"/>
    <m/>
    <n v="8.3333333333333343E-2"/>
    <n v="365"/>
    <n v="0.6"/>
    <n v="23"/>
    <n v="11"/>
    <n v="0"/>
    <n v="13"/>
    <n v="0"/>
    <n v="0"/>
    <n v="16"/>
    <n v="7"/>
    <n v="0"/>
    <n v="0"/>
    <n v="0"/>
    <n v="0"/>
    <m/>
    <m/>
    <m/>
    <n v="150"/>
    <n v="150"/>
    <s v="1 PG"/>
  </r>
  <r>
    <n v="2366"/>
    <s v="VIETNAM"/>
    <x v="2"/>
    <x v="2"/>
    <x v="12"/>
    <x v="31"/>
    <x v="4"/>
    <x v="1"/>
    <x v="6"/>
    <x v="275"/>
    <x v="0"/>
    <n v="1000"/>
    <n v="400"/>
    <m/>
    <n v="192"/>
    <n v="48"/>
    <n v="2"/>
    <n v="29"/>
    <n v="19.5"/>
    <n v="4"/>
    <n v="20.5"/>
    <n v="0.79032258064516125"/>
    <n v="0.24"/>
    <m/>
    <n v="0.21577380952380956"/>
    <n v="200"/>
    <n v="0.6"/>
    <n v="4"/>
    <n v="0"/>
    <n v="0"/>
    <n v="0"/>
    <n v="0"/>
    <n v="0"/>
    <n v="19"/>
    <n v="2"/>
    <n v="0"/>
    <n v="2"/>
    <n v="0"/>
    <n v="0"/>
    <m/>
    <m/>
    <m/>
    <n v="150"/>
    <n v="150"/>
    <s v="1 PG"/>
  </r>
  <r>
    <n v="2367"/>
    <s v="VIETNAM"/>
    <x v="2"/>
    <x v="2"/>
    <x v="12"/>
    <x v="31"/>
    <x v="2"/>
    <x v="0"/>
    <x v="6"/>
    <x v="31"/>
    <x v="1"/>
    <n v="1200"/>
    <n v="480"/>
    <m/>
    <n v="492"/>
    <n v="153.60000000000002"/>
    <n v="15"/>
    <n v="21"/>
    <n v="100.80000000000001"/>
    <n v="17.5"/>
    <n v="25.5"/>
    <n v="1.1944444444444444"/>
    <n v="0.4"/>
    <m/>
    <n v="6.0975609756097567E-2"/>
    <n v="483"/>
    <n v="0.65"/>
    <n v="13"/>
    <n v="0"/>
    <n v="0"/>
    <n v="0"/>
    <n v="6"/>
    <n v="0"/>
    <n v="22"/>
    <n v="2"/>
    <n v="0"/>
    <n v="6"/>
    <n v="0"/>
    <n v="0"/>
    <m/>
    <m/>
    <m/>
    <n v="150"/>
    <n v="150"/>
    <s v="2 PGs"/>
  </r>
  <r>
    <n v="2368"/>
    <s v="VIETNAM"/>
    <x v="2"/>
    <x v="2"/>
    <x v="12"/>
    <x v="31"/>
    <x v="2"/>
    <x v="0"/>
    <x v="6"/>
    <x v="29"/>
    <x v="1"/>
    <n v="1200"/>
    <n v="480"/>
    <m/>
    <n v="424"/>
    <n v="153.60000000000002"/>
    <n v="12"/>
    <n v="70"/>
    <n v="100.80000000000001"/>
    <n v="12"/>
    <n v="39.5"/>
    <n v="0.62804878048780488"/>
    <n v="0.4"/>
    <m/>
    <n v="0.23584905660377362"/>
    <n v="398"/>
    <n v="0.65"/>
    <n v="8"/>
    <n v="0"/>
    <n v="0"/>
    <n v="8"/>
    <n v="0"/>
    <n v="0"/>
    <n v="18"/>
    <n v="2"/>
    <n v="0"/>
    <n v="42"/>
    <n v="0"/>
    <n v="0"/>
    <m/>
    <m/>
    <m/>
    <n v="150"/>
    <n v="150"/>
    <s v="2 PGs"/>
  </r>
  <r>
    <n v="2369"/>
    <s v="VIETNAM"/>
    <x v="2"/>
    <x v="2"/>
    <x v="12"/>
    <x v="31"/>
    <x v="2"/>
    <x v="0"/>
    <x v="6"/>
    <x v="30"/>
    <x v="1"/>
    <n v="1200"/>
    <n v="480"/>
    <m/>
    <n v="504"/>
    <n v="153.60000000000002"/>
    <n v="12"/>
    <n v="52"/>
    <n v="100.80000000000001"/>
    <n v="10"/>
    <n v="32.5"/>
    <n v="0.6640625"/>
    <n v="0.4"/>
    <m/>
    <n v="0.14739229024943312"/>
    <n v="550"/>
    <n v="0.65"/>
    <n v="9"/>
    <n v="0"/>
    <n v="0"/>
    <n v="2"/>
    <n v="0"/>
    <n v="0"/>
    <n v="14"/>
    <n v="2"/>
    <n v="0"/>
    <n v="36"/>
    <n v="0"/>
    <n v="0"/>
    <m/>
    <m/>
    <m/>
    <n v="150"/>
    <n v="150"/>
    <s v="2 PGs"/>
  </r>
  <r>
    <n v="2370"/>
    <s v="VIETNAM"/>
    <x v="2"/>
    <x v="2"/>
    <x v="12"/>
    <x v="31"/>
    <x v="6"/>
    <x v="0"/>
    <x v="6"/>
    <x v="81"/>
    <x v="1"/>
    <n v="1250"/>
    <n v="500"/>
    <m/>
    <n v="440"/>
    <n v="100"/>
    <n v="19"/>
    <n v="38"/>
    <n v="66"/>
    <n v="20"/>
    <n v="38.5"/>
    <n v="1.0263157894736843"/>
    <n v="0.4"/>
    <m/>
    <n v="0.12337662337662338"/>
    <n v="405"/>
    <n v="0.6"/>
    <n v="20"/>
    <n v="0"/>
    <n v="0"/>
    <n v="0"/>
    <n v="0"/>
    <n v="0"/>
    <n v="33"/>
    <n v="0"/>
    <n v="0"/>
    <n v="11"/>
    <n v="0"/>
    <n v="0"/>
    <m/>
    <m/>
    <m/>
    <n v="150"/>
    <n v="150"/>
    <s v="1 PG"/>
  </r>
  <r>
    <n v="2371"/>
    <s v="VIETNAM"/>
    <x v="2"/>
    <x v="2"/>
    <x v="12"/>
    <x v="31"/>
    <x v="13"/>
    <x v="1"/>
    <x v="6"/>
    <x v="277"/>
    <x v="0"/>
    <n v="700"/>
    <n v="350"/>
    <m/>
    <n v="328"/>
    <n v="42"/>
    <n v="34"/>
    <n v="33"/>
    <n v="15.5"/>
    <n v="25.5"/>
    <n v="19"/>
    <n v="0.66417910447761197"/>
    <n v="0.24"/>
    <m/>
    <n v="0.14372822299651569"/>
    <n v="356"/>
    <n v="0.6"/>
    <n v="20"/>
    <n v="10"/>
    <n v="0"/>
    <n v="6"/>
    <n v="0"/>
    <n v="0"/>
    <n v="14"/>
    <n v="16"/>
    <n v="0"/>
    <n v="2"/>
    <n v="0"/>
    <n v="0"/>
    <m/>
    <m/>
    <m/>
    <n v="150"/>
    <n v="150"/>
    <s v="1 PG"/>
  </r>
  <r>
    <n v="2372"/>
    <s v="VIETNAM"/>
    <x v="2"/>
    <x v="2"/>
    <x v="12"/>
    <x v="31"/>
    <x v="14"/>
    <x v="1"/>
    <x v="6"/>
    <x v="285"/>
    <x v="0"/>
    <n v="700"/>
    <n v="359"/>
    <m/>
    <n v="336"/>
    <n v="42"/>
    <n v="17"/>
    <n v="20"/>
    <n v="15.5"/>
    <n v="9.25"/>
    <n v="12.25"/>
    <n v="0.58108108108108103"/>
    <n v="0.24"/>
    <m/>
    <n v="8.5034013605442174E-2"/>
    <n v="430"/>
    <n v="0.6"/>
    <n v="8"/>
    <n v="3"/>
    <n v="0"/>
    <n v="1"/>
    <n v="0"/>
    <n v="0"/>
    <n v="10"/>
    <n v="4"/>
    <n v="2"/>
    <n v="1"/>
    <n v="0"/>
    <n v="0"/>
    <m/>
    <m/>
    <m/>
    <n v="150"/>
    <n v="150"/>
    <s v="1 PG"/>
  </r>
  <r>
    <n v="2373"/>
    <s v="VIETNAM"/>
    <x v="2"/>
    <x v="2"/>
    <x v="12"/>
    <x v="31"/>
    <x v="7"/>
    <x v="0"/>
    <x v="6"/>
    <x v="130"/>
    <x v="0"/>
    <n v="1000"/>
    <n v="400"/>
    <m/>
    <n v="304"/>
    <n v="80"/>
    <n v="7"/>
    <n v="61"/>
    <n v="52.5"/>
    <n v="5"/>
    <n v="46"/>
    <n v="0.75"/>
    <n v="0.4"/>
    <m/>
    <n v="0.28665413533834588"/>
    <n v="317"/>
    <n v="0.6"/>
    <n v="5"/>
    <n v="0"/>
    <n v="0"/>
    <n v="0"/>
    <n v="0"/>
    <n v="0"/>
    <n v="46"/>
    <n v="0"/>
    <n v="0"/>
    <n v="0"/>
    <n v="0"/>
    <n v="0"/>
    <m/>
    <m/>
    <m/>
    <n v="150"/>
    <n v="150"/>
    <s v="1 PG"/>
  </r>
  <r>
    <n v="2374"/>
    <s v="VIETNAM"/>
    <x v="2"/>
    <x v="2"/>
    <x v="12"/>
    <x v="31"/>
    <x v="7"/>
    <x v="0"/>
    <x v="6"/>
    <x v="93"/>
    <x v="0"/>
    <n v="1000"/>
    <n v="400"/>
    <m/>
    <n v="176"/>
    <n v="80"/>
    <n v="11"/>
    <n v="27"/>
    <n v="52.5"/>
    <n v="8.75"/>
    <n v="26"/>
    <n v="0.91447368421052633"/>
    <n v="0.4"/>
    <m/>
    <n v="0.21915584415584419"/>
    <n v="182"/>
    <n v="0.6"/>
    <n v="7"/>
    <n v="3"/>
    <n v="0"/>
    <n v="2"/>
    <n v="0"/>
    <n v="0"/>
    <n v="25"/>
    <n v="2"/>
    <n v="0"/>
    <n v="1"/>
    <n v="0"/>
    <n v="0"/>
    <m/>
    <m/>
    <m/>
    <n v="150"/>
    <n v="150"/>
    <s v="1 PG"/>
  </r>
  <r>
    <n v="2375"/>
    <s v="VIETNAM"/>
    <x v="2"/>
    <x v="2"/>
    <x v="12"/>
    <x v="31"/>
    <x v="7"/>
    <x v="0"/>
    <x v="6"/>
    <x v="87"/>
    <x v="0"/>
    <n v="1000"/>
    <n v="400"/>
    <m/>
    <n v="540"/>
    <n v="128"/>
    <n v="5"/>
    <n v="52"/>
    <n v="84"/>
    <n v="3"/>
    <n v="44"/>
    <n v="0.82456140350877194"/>
    <n v="0.4"/>
    <m/>
    <n v="0.13756613756613756"/>
    <n v="547"/>
    <n v="0.65"/>
    <n v="2"/>
    <n v="0"/>
    <n v="0"/>
    <n v="2"/>
    <n v="0"/>
    <n v="0"/>
    <n v="40"/>
    <n v="0"/>
    <n v="0"/>
    <n v="8"/>
    <n v="0"/>
    <n v="0"/>
    <m/>
    <m/>
    <m/>
    <n v="250"/>
    <n v="250"/>
    <s v="2 PGs"/>
  </r>
  <r>
    <n v="2376"/>
    <s v="VIETNAM"/>
    <x v="2"/>
    <x v="2"/>
    <x v="12"/>
    <x v="31"/>
    <x v="7"/>
    <x v="0"/>
    <x v="6"/>
    <x v="86"/>
    <x v="0"/>
    <n v="1000"/>
    <n v="400"/>
    <m/>
    <n v="418"/>
    <n v="128"/>
    <n v="27"/>
    <n v="58"/>
    <n v="84"/>
    <n v="28"/>
    <n v="47"/>
    <n v="0.88235294117647056"/>
    <n v="0.4"/>
    <m/>
    <n v="0.19822282980177719"/>
    <n v="406"/>
    <n v="0.65"/>
    <n v="26"/>
    <n v="0"/>
    <n v="0"/>
    <n v="4"/>
    <n v="0"/>
    <n v="0"/>
    <n v="43"/>
    <n v="0"/>
    <n v="0"/>
    <n v="2"/>
    <n v="4"/>
    <n v="0"/>
    <m/>
    <m/>
    <m/>
    <n v="250"/>
    <n v="250"/>
    <s v="2 PGs"/>
  </r>
  <r>
    <n v="2377"/>
    <s v="VIETNAM"/>
    <x v="2"/>
    <x v="2"/>
    <x v="12"/>
    <x v="31"/>
    <x v="7"/>
    <x v="0"/>
    <x v="6"/>
    <x v="85"/>
    <x v="0"/>
    <n v="1000"/>
    <n v="400"/>
    <m/>
    <n v="540"/>
    <n v="128"/>
    <n v="6"/>
    <n v="70"/>
    <n v="84"/>
    <n v="16"/>
    <n v="70"/>
    <n v="1.131578947368421"/>
    <n v="0.4"/>
    <m/>
    <n v="0.18518518518518517"/>
    <n v="508"/>
    <n v="0.65"/>
    <n v="16"/>
    <n v="0"/>
    <n v="0"/>
    <n v="0"/>
    <n v="0"/>
    <n v="0"/>
    <n v="70"/>
    <n v="0"/>
    <n v="0"/>
    <n v="0"/>
    <n v="0"/>
    <n v="0"/>
    <m/>
    <m/>
    <m/>
    <n v="250"/>
    <n v="250"/>
    <s v="2 PGs"/>
  </r>
  <r>
    <n v="2378"/>
    <s v="VIETNAM"/>
    <x v="2"/>
    <x v="2"/>
    <x v="12"/>
    <x v="31"/>
    <x v="7"/>
    <x v="0"/>
    <x v="6"/>
    <x v="88"/>
    <x v="0"/>
    <n v="1000"/>
    <n v="400"/>
    <m/>
    <n v="859"/>
    <n v="128"/>
    <n v="7"/>
    <n v="109"/>
    <n v="84"/>
    <n v="6"/>
    <n v="147"/>
    <n v="1.3189655172413792"/>
    <n v="0.4"/>
    <m/>
    <n v="0.18127390653583902"/>
    <n v="852"/>
    <n v="0.65"/>
    <n v="6"/>
    <n v="0"/>
    <n v="0"/>
    <n v="0"/>
    <n v="0"/>
    <n v="0"/>
    <n v="147"/>
    <n v="0"/>
    <n v="0"/>
    <n v="0"/>
    <n v="0"/>
    <n v="0"/>
    <m/>
    <m/>
    <m/>
    <n v="250"/>
    <n v="250"/>
    <s v="2 PGs"/>
  </r>
  <r>
    <n v="2379"/>
    <s v="VIETNAM"/>
    <x v="2"/>
    <x v="2"/>
    <x v="12"/>
    <x v="31"/>
    <x v="7"/>
    <x v="0"/>
    <x v="6"/>
    <x v="89"/>
    <x v="0"/>
    <n v="1000"/>
    <n v="400"/>
    <m/>
    <n v="852"/>
    <n v="128"/>
    <n v="40"/>
    <n v="181"/>
    <n v="84"/>
    <n v="67.25"/>
    <n v="230.75"/>
    <n v="1.3484162895927603"/>
    <n v="0.4"/>
    <m/>
    <n v="0.30348759221998661"/>
    <n v="1252"/>
    <n v="0.7"/>
    <n v="60"/>
    <n v="11"/>
    <n v="0"/>
    <n v="9"/>
    <n v="0"/>
    <n v="0"/>
    <n v="216"/>
    <n v="14"/>
    <n v="14"/>
    <n v="12"/>
    <n v="0"/>
    <n v="0"/>
    <m/>
    <m/>
    <m/>
    <n v="250"/>
    <n v="250"/>
    <s v="2 PGs"/>
  </r>
  <r>
    <n v="2380"/>
    <s v="VIETNAM"/>
    <x v="2"/>
    <x v="2"/>
    <x v="12"/>
    <x v="31"/>
    <x v="7"/>
    <x v="0"/>
    <x v="6"/>
    <x v="92"/>
    <x v="0"/>
    <n v="1000"/>
    <n v="400"/>
    <m/>
    <n v="388"/>
    <n v="80"/>
    <n v="11"/>
    <n v="39"/>
    <n v="52.5"/>
    <n v="12"/>
    <n v="59.5"/>
    <n v="1.43"/>
    <n v="0.4"/>
    <m/>
    <n v="0.14359351988217969"/>
    <n v="395"/>
    <n v="0.65"/>
    <n v="12"/>
    <n v="0"/>
    <n v="0"/>
    <n v="0"/>
    <n v="0"/>
    <n v="0"/>
    <n v="52"/>
    <n v="2"/>
    <n v="4"/>
    <n v="8"/>
    <n v="2"/>
    <n v="0"/>
    <m/>
    <m/>
    <m/>
    <n v="150"/>
    <n v="150"/>
    <s v="1 PG"/>
  </r>
  <r>
    <n v="2381"/>
    <s v="VIETNAM"/>
    <x v="2"/>
    <x v="2"/>
    <x v="12"/>
    <x v="31"/>
    <x v="7"/>
    <x v="0"/>
    <x v="6"/>
    <x v="132"/>
    <x v="0"/>
    <n v="1000"/>
    <n v="400"/>
    <m/>
    <n v="392"/>
    <n v="80"/>
    <n v="4"/>
    <n v="42"/>
    <n v="52.5"/>
    <n v="3"/>
    <n v="32"/>
    <n v="0.76086956521739135"/>
    <n v="0.4"/>
    <m/>
    <n v="0.15306122448979592"/>
    <n v="377"/>
    <n v="0.65"/>
    <n v="3"/>
    <n v="0"/>
    <n v="0"/>
    <n v="0"/>
    <n v="0"/>
    <n v="0"/>
    <n v="32"/>
    <n v="0"/>
    <n v="0"/>
    <n v="0"/>
    <n v="0"/>
    <n v="0"/>
    <m/>
    <m/>
    <m/>
    <n v="150"/>
    <n v="150"/>
    <s v="1 PG"/>
  </r>
  <r>
    <n v="2382"/>
    <s v="VIETNAM"/>
    <x v="2"/>
    <x v="2"/>
    <x v="12"/>
    <x v="31"/>
    <x v="7"/>
    <x v="0"/>
    <x v="6"/>
    <x v="131"/>
    <x v="0"/>
    <n v="1000"/>
    <n v="400"/>
    <m/>
    <n v="304"/>
    <n v="80"/>
    <n v="4"/>
    <n v="38"/>
    <n v="52.5"/>
    <n v="4"/>
    <n v="55.25"/>
    <n v="1.4107142857142858"/>
    <n v="0.4"/>
    <m/>
    <n v="0.17857142857142858"/>
    <n v="356"/>
    <n v="0.6"/>
    <n v="4"/>
    <n v="0"/>
    <n v="0"/>
    <n v="0"/>
    <n v="0"/>
    <n v="0"/>
    <n v="54"/>
    <n v="1"/>
    <n v="0"/>
    <n v="2"/>
    <n v="0"/>
    <n v="0"/>
    <m/>
    <m/>
    <m/>
    <n v="150"/>
    <n v="150"/>
    <s v="1 PG"/>
  </r>
  <r>
    <n v="2383"/>
    <s v="VIETNAM"/>
    <x v="2"/>
    <x v="2"/>
    <x v="12"/>
    <x v="31"/>
    <x v="7"/>
    <x v="0"/>
    <x v="6"/>
    <x v="222"/>
    <x v="0"/>
    <n v="1000"/>
    <n v="400"/>
    <m/>
    <n v="312"/>
    <n v="80"/>
    <n v="8"/>
    <n v="26"/>
    <n v="52.5"/>
    <n v="11"/>
    <n v="42.5"/>
    <n v="1.5735294117647058"/>
    <n v="0.4"/>
    <m/>
    <n v="0.11904761904761905"/>
    <n v="298"/>
    <n v="0.6"/>
    <n v="11"/>
    <n v="0"/>
    <n v="0"/>
    <n v="0"/>
    <n v="0"/>
    <n v="0"/>
    <n v="42"/>
    <n v="0"/>
    <n v="0"/>
    <n v="1"/>
    <n v="0"/>
    <n v="0"/>
    <m/>
    <m/>
    <m/>
    <n v="150"/>
    <n v="150"/>
    <s v="1 PG"/>
  </r>
  <r>
    <n v="2384"/>
    <s v="VIETNAM"/>
    <x v="2"/>
    <x v="2"/>
    <x v="12"/>
    <x v="31"/>
    <x v="7"/>
    <x v="0"/>
    <x v="6"/>
    <x v="95"/>
    <x v="0"/>
    <n v="1000"/>
    <n v="400"/>
    <m/>
    <n v="160"/>
    <n v="80"/>
    <n v="8"/>
    <n v="30"/>
    <n v="52.5"/>
    <n v="9"/>
    <n v="40"/>
    <n v="1.2894736842105263"/>
    <n v="0.4"/>
    <m/>
    <n v="0.26785714285714285"/>
    <n v="190"/>
    <n v="0.6"/>
    <n v="9"/>
    <n v="0"/>
    <n v="0"/>
    <n v="0"/>
    <n v="0"/>
    <n v="0"/>
    <n v="40"/>
    <n v="0"/>
    <n v="0"/>
    <n v="0"/>
    <n v="0"/>
    <n v="0"/>
    <m/>
    <m/>
    <m/>
    <n v="150"/>
    <n v="150"/>
    <s v="1 PG"/>
  </r>
  <r>
    <n v="2385"/>
    <s v="VIETNAM"/>
    <x v="2"/>
    <x v="2"/>
    <x v="12"/>
    <x v="31"/>
    <x v="7"/>
    <x v="0"/>
    <x v="6"/>
    <x v="96"/>
    <x v="0"/>
    <n v="1000"/>
    <n v="400"/>
    <m/>
    <n v="192"/>
    <n v="80"/>
    <n v="10"/>
    <n v="40"/>
    <n v="52.5"/>
    <n v="9"/>
    <n v="59"/>
    <n v="1.36"/>
    <n v="0.4"/>
    <m/>
    <n v="0.29761904761904767"/>
    <n v="310"/>
    <n v="0.6"/>
    <n v="9"/>
    <n v="0"/>
    <n v="0"/>
    <n v="0"/>
    <n v="0"/>
    <n v="0"/>
    <n v="57"/>
    <n v="0"/>
    <n v="0"/>
    <n v="4"/>
    <n v="0"/>
    <n v="0"/>
    <m/>
    <m/>
    <m/>
    <n v="150"/>
    <n v="150"/>
    <s v="1 PG"/>
  </r>
  <r>
    <n v="2386"/>
    <s v="VIETNAM"/>
    <x v="2"/>
    <x v="2"/>
    <x v="12"/>
    <x v="31"/>
    <x v="7"/>
    <x v="0"/>
    <x v="6"/>
    <x v="84"/>
    <x v="0"/>
    <n v="1000"/>
    <n v="400"/>
    <m/>
    <n v="176"/>
    <n v="80"/>
    <n v="11"/>
    <n v="63"/>
    <n v="52.5"/>
    <n v="9.5"/>
    <n v="70.5"/>
    <n v="1.0810810810810811"/>
    <n v="0.4"/>
    <m/>
    <n v="0.51136363636363646"/>
    <n v="260"/>
    <n v="0.6"/>
    <n v="9"/>
    <n v="0"/>
    <n v="0"/>
    <n v="1"/>
    <n v="0"/>
    <n v="0"/>
    <n v="68"/>
    <n v="2"/>
    <n v="0"/>
    <n v="4"/>
    <n v="0"/>
    <n v="0"/>
    <m/>
    <m/>
    <m/>
    <n v="150"/>
    <n v="150"/>
    <s v="1 PG"/>
  </r>
  <r>
    <n v="2387"/>
    <s v="VIETNAM"/>
    <x v="2"/>
    <x v="2"/>
    <x v="12"/>
    <x v="31"/>
    <x v="7"/>
    <x v="0"/>
    <x v="6"/>
    <x v="286"/>
    <x v="0"/>
    <n v="1000"/>
    <n v="400"/>
    <m/>
    <n v="192"/>
    <n v="80"/>
    <n v="3"/>
    <n v="34"/>
    <n v="52.5"/>
    <n v="2"/>
    <n v="42"/>
    <n v="1.1891891891891893"/>
    <n v="0.4"/>
    <m/>
    <n v="0.25297619047619052"/>
    <n v="261"/>
    <n v="0.6"/>
    <n v="2"/>
    <n v="0"/>
    <n v="0"/>
    <n v="0"/>
    <n v="0"/>
    <n v="0"/>
    <n v="42"/>
    <n v="0"/>
    <n v="0"/>
    <n v="0"/>
    <n v="0"/>
    <n v="0"/>
    <m/>
    <m/>
    <m/>
    <n v="150"/>
    <n v="150"/>
    <s v="1 PG"/>
  </r>
  <r>
    <n v="2388"/>
    <s v="VIETNAM"/>
    <x v="2"/>
    <x v="2"/>
    <x v="12"/>
    <x v="31"/>
    <x v="7"/>
    <x v="0"/>
    <x v="6"/>
    <x v="126"/>
    <x v="0"/>
    <n v="1000"/>
    <n v="400"/>
    <m/>
    <n v="192"/>
    <n v="80"/>
    <n v="5"/>
    <n v="38"/>
    <n v="52.5"/>
    <n v="6.5"/>
    <n v="35"/>
    <n v="0.96511627906976749"/>
    <n v="0.4"/>
    <m/>
    <n v="0.28273809523809529"/>
    <n v="264"/>
    <n v="0.6"/>
    <n v="6"/>
    <n v="0"/>
    <n v="0"/>
    <n v="1"/>
    <n v="0"/>
    <n v="0"/>
    <n v="34"/>
    <n v="0"/>
    <n v="0"/>
    <n v="2"/>
    <n v="0"/>
    <n v="0"/>
    <m/>
    <m/>
    <m/>
    <n v="150"/>
    <n v="150"/>
    <s v="1 PG"/>
  </r>
  <r>
    <n v="2389"/>
    <s v="VIETNAM"/>
    <x v="2"/>
    <x v="2"/>
    <x v="12"/>
    <x v="31"/>
    <x v="7"/>
    <x v="0"/>
    <x v="6"/>
    <x v="90"/>
    <x v="0"/>
    <n v="1000"/>
    <n v="400"/>
    <m/>
    <n v="404"/>
    <n v="128"/>
    <n v="13"/>
    <n v="56"/>
    <n v="84"/>
    <n v="0"/>
    <n v="62.5"/>
    <n v="0.90579710144927539"/>
    <n v="0.4"/>
    <m/>
    <n v="0.19801980198019806"/>
    <n v="503"/>
    <n v="0.6"/>
    <n v="0"/>
    <n v="0"/>
    <n v="0"/>
    <n v="0"/>
    <n v="0"/>
    <n v="0"/>
    <n v="61"/>
    <n v="0"/>
    <n v="0"/>
    <n v="3"/>
    <n v="0"/>
    <n v="0"/>
    <m/>
    <m/>
    <m/>
    <n v="150"/>
    <n v="150"/>
    <s v="2 PGs"/>
  </r>
  <r>
    <n v="2390"/>
    <s v="VIETNAM"/>
    <x v="2"/>
    <x v="2"/>
    <x v="12"/>
    <x v="31"/>
    <x v="7"/>
    <x v="0"/>
    <x v="6"/>
    <x v="125"/>
    <x v="0"/>
    <n v="1000"/>
    <n v="400"/>
    <m/>
    <n v="212"/>
    <n v="80"/>
    <n v="14"/>
    <n v="45"/>
    <n v="52.5"/>
    <n v="13"/>
    <n v="49"/>
    <n v="1.0508474576271187"/>
    <n v="0.4"/>
    <m/>
    <n v="0.30323450134770896"/>
    <n v="357"/>
    <n v="0.6"/>
    <n v="13"/>
    <n v="0"/>
    <n v="0"/>
    <n v="0"/>
    <n v="0"/>
    <n v="0"/>
    <n v="49"/>
    <n v="0"/>
    <n v="0"/>
    <n v="0"/>
    <n v="0"/>
    <n v="0"/>
    <m/>
    <m/>
    <m/>
    <n v="150"/>
    <n v="150"/>
    <s v="1 PG"/>
  </r>
  <r>
    <n v="2391"/>
    <s v="VIETNAM"/>
    <x v="2"/>
    <x v="2"/>
    <x v="12"/>
    <x v="31"/>
    <x v="9"/>
    <x v="1"/>
    <x v="6"/>
    <x v="229"/>
    <x v="2"/>
    <n v="150"/>
    <n v="162"/>
    <m/>
    <n v="176"/>
    <n v="19.5"/>
    <n v="0"/>
    <n v="14"/>
    <n v="14"/>
    <n v="0"/>
    <n v="17"/>
    <n v="1.2142857142857142"/>
    <n v="0.4"/>
    <m/>
    <n v="0.11363636363636365"/>
    <n v="175"/>
    <n v="0.5"/>
    <n v="0"/>
    <n v="0"/>
    <n v="0"/>
    <n v="0"/>
    <n v="0"/>
    <n v="0"/>
    <n v="17"/>
    <n v="0"/>
    <n v="0"/>
    <n v="0"/>
    <n v="0"/>
    <n v="0"/>
    <m/>
    <m/>
    <m/>
    <n v="100"/>
    <n v="100"/>
    <s v="1 PG"/>
  </r>
  <r>
    <n v="2392"/>
    <s v="VIETNAM"/>
    <x v="2"/>
    <x v="2"/>
    <x v="12"/>
    <x v="31"/>
    <x v="9"/>
    <x v="1"/>
    <x v="6"/>
    <x v="226"/>
    <x v="2"/>
    <n v="150"/>
    <n v="162"/>
    <m/>
    <n v="176"/>
    <n v="19.5"/>
    <n v="1"/>
    <n v="15"/>
    <n v="14"/>
    <n v="1"/>
    <n v="12"/>
    <n v="0.8125"/>
    <n v="0.4"/>
    <m/>
    <n v="0.12175324675324677"/>
    <n v="153"/>
    <n v="0.5"/>
    <n v="1"/>
    <n v="0"/>
    <n v="0"/>
    <n v="0"/>
    <n v="0"/>
    <n v="0"/>
    <n v="12"/>
    <n v="0"/>
    <n v="0"/>
    <n v="0"/>
    <n v="0"/>
    <n v="0"/>
    <m/>
    <m/>
    <m/>
    <n v="100"/>
    <n v="100"/>
    <s v="1 PG"/>
  </r>
  <r>
    <n v="2393"/>
    <s v="VIETNAM"/>
    <x v="2"/>
    <x v="2"/>
    <x v="12"/>
    <x v="31"/>
    <x v="9"/>
    <x v="1"/>
    <x v="6"/>
    <x v="201"/>
    <x v="2"/>
    <n v="150"/>
    <n v="162"/>
    <m/>
    <n v="130"/>
    <n v="19.5"/>
    <n v="2"/>
    <n v="14"/>
    <n v="14"/>
    <n v="2"/>
    <n v="12"/>
    <n v="0.875"/>
    <n v="0.4"/>
    <m/>
    <n v="0.15384615384615385"/>
    <n v="161"/>
    <n v="0.5"/>
    <n v="2"/>
    <n v="0"/>
    <n v="0"/>
    <n v="0"/>
    <n v="0"/>
    <n v="0"/>
    <n v="12"/>
    <n v="0"/>
    <n v="0"/>
    <n v="0"/>
    <n v="0"/>
    <n v="0"/>
    <m/>
    <m/>
    <m/>
    <n v="100"/>
    <n v="100"/>
    <s v="1 PG"/>
  </r>
  <r>
    <n v="2394"/>
    <s v="VIETNAM"/>
    <x v="2"/>
    <x v="2"/>
    <x v="12"/>
    <x v="31"/>
    <x v="9"/>
    <x v="1"/>
    <x v="6"/>
    <x v="240"/>
    <x v="2"/>
    <n v="150"/>
    <n v="162"/>
    <m/>
    <n v="176"/>
    <n v="19.5"/>
    <n v="16"/>
    <n v="36"/>
    <n v="14"/>
    <n v="16"/>
    <n v="24"/>
    <n v="0.76923076923076927"/>
    <n v="0.4"/>
    <m/>
    <n v="0.29220779220779225"/>
    <n v="235"/>
    <n v="0.5"/>
    <n v="16"/>
    <n v="0"/>
    <n v="0"/>
    <n v="0"/>
    <n v="0"/>
    <n v="0"/>
    <n v="18"/>
    <n v="0"/>
    <n v="0"/>
    <n v="12"/>
    <n v="0"/>
    <n v="0"/>
    <m/>
    <m/>
    <m/>
    <n v="100"/>
    <n v="100"/>
    <s v="1 PG"/>
  </r>
  <r>
    <n v="2395"/>
    <s v="VIETNAM"/>
    <x v="2"/>
    <x v="2"/>
    <x v="12"/>
    <x v="31"/>
    <x v="9"/>
    <x v="1"/>
    <x v="6"/>
    <x v="225"/>
    <x v="2"/>
    <n v="150"/>
    <n v="162"/>
    <m/>
    <n v="176"/>
    <n v="19.5"/>
    <n v="8"/>
    <n v="25"/>
    <n v="14"/>
    <n v="8"/>
    <n v="15.5"/>
    <n v="0.71212121212121215"/>
    <n v="0.4"/>
    <m/>
    <n v="0.20292207792207795"/>
    <n v="158"/>
    <n v="0.5"/>
    <n v="8"/>
    <n v="0"/>
    <n v="0"/>
    <n v="0"/>
    <n v="0"/>
    <n v="0"/>
    <n v="11"/>
    <n v="0"/>
    <n v="0"/>
    <n v="9"/>
    <n v="0"/>
    <n v="0"/>
    <m/>
    <m/>
    <m/>
    <n v="100"/>
    <n v="100"/>
    <s v="1 PG"/>
  </r>
  <r>
    <n v="2396"/>
    <s v="VIETNAM"/>
    <x v="2"/>
    <x v="2"/>
    <x v="12"/>
    <x v="31"/>
    <x v="9"/>
    <x v="1"/>
    <x v="6"/>
    <x v="223"/>
    <x v="2"/>
    <n v="150"/>
    <n v="162"/>
    <m/>
    <n v="196"/>
    <n v="19.5"/>
    <n v="3"/>
    <n v="13"/>
    <n v="14"/>
    <n v="1.5"/>
    <n v="10"/>
    <n v="0.71875"/>
    <n v="0.4"/>
    <m/>
    <n v="9.4752186588921289E-2"/>
    <n v="301"/>
    <n v="0.5"/>
    <s v="1.5"/>
    <n v="0"/>
    <n v="0"/>
    <n v="0"/>
    <n v="0"/>
    <n v="0"/>
    <n v="10"/>
    <n v="0"/>
    <n v="0"/>
    <n v="0"/>
    <n v="0"/>
    <n v="0"/>
    <m/>
    <m/>
    <m/>
    <n v="100"/>
    <n v="100"/>
    <s v="1 PG"/>
  </r>
  <r>
    <n v="2397"/>
    <s v="VIETNAM"/>
    <x v="2"/>
    <x v="2"/>
    <x v="12"/>
    <x v="31"/>
    <x v="9"/>
    <x v="1"/>
    <x v="6"/>
    <x v="266"/>
    <x v="2"/>
    <n v="150"/>
    <n v="162"/>
    <m/>
    <n v="176"/>
    <n v="19.5"/>
    <n v="12"/>
    <n v="26"/>
    <n v="14"/>
    <n v="9.5"/>
    <n v="14.5"/>
    <n v="0.63157894736842102"/>
    <n v="0.4"/>
    <m/>
    <n v="0.21103896103896105"/>
    <n v="190"/>
    <n v="0.5"/>
    <n v="9"/>
    <n v="0"/>
    <n v="0"/>
    <n v="1"/>
    <n v="0"/>
    <n v="0"/>
    <n v="13"/>
    <n v="0"/>
    <n v="0"/>
    <n v="3"/>
    <n v="0"/>
    <n v="0"/>
    <m/>
    <m/>
    <m/>
    <n v="100"/>
    <n v="100"/>
    <s v="1 PG"/>
  </r>
  <r>
    <n v="2398"/>
    <s v="VIETNAM"/>
    <x v="2"/>
    <x v="2"/>
    <x v="12"/>
    <x v="31"/>
    <x v="9"/>
    <x v="1"/>
    <x v="6"/>
    <x v="185"/>
    <x v="2"/>
    <n v="150"/>
    <n v="162"/>
    <m/>
    <n v="112"/>
    <n v="19.5"/>
    <n v="1"/>
    <n v="13"/>
    <n v="14"/>
    <n v="1"/>
    <n v="10"/>
    <n v="0.7857142857142857"/>
    <n v="0.4"/>
    <m/>
    <n v="0.16581632653061226"/>
    <n v="182"/>
    <n v="0.5"/>
    <n v="1"/>
    <n v="0"/>
    <n v="0"/>
    <n v="0"/>
    <n v="0"/>
    <n v="0"/>
    <n v="10"/>
    <n v="0"/>
    <n v="0"/>
    <n v="0"/>
    <n v="0"/>
    <n v="0"/>
    <m/>
    <m/>
    <m/>
    <n v="100"/>
    <n v="100"/>
    <s v="1 PG"/>
  </r>
  <r>
    <n v="2399"/>
    <s v="VIETNAM"/>
    <x v="2"/>
    <x v="2"/>
    <x v="12"/>
    <x v="31"/>
    <x v="9"/>
    <x v="1"/>
    <x v="6"/>
    <x v="227"/>
    <x v="2"/>
    <n v="150"/>
    <n v="162"/>
    <m/>
    <n v="124"/>
    <n v="19.5"/>
    <n v="11"/>
    <n v="10"/>
    <n v="14"/>
    <n v="16.25"/>
    <n v="13.75"/>
    <n v="1.4285714285714286"/>
    <n v="0.4"/>
    <m/>
    <n v="0.1152073732718894"/>
    <n v="110"/>
    <n v="0.5"/>
    <n v="12"/>
    <n v="9"/>
    <n v="0"/>
    <n v="4"/>
    <n v="0"/>
    <n v="0"/>
    <n v="11"/>
    <n v="1"/>
    <n v="0"/>
    <n v="5"/>
    <n v="0"/>
    <n v="0"/>
    <m/>
    <m/>
    <m/>
    <n v="100"/>
    <n v="100"/>
    <s v="1 PG"/>
  </r>
  <r>
    <n v="2400"/>
    <s v="VIETNAM"/>
    <x v="2"/>
    <x v="2"/>
    <x v="12"/>
    <x v="31"/>
    <x v="9"/>
    <x v="1"/>
    <x v="6"/>
    <x v="227"/>
    <x v="2"/>
    <n v="150"/>
    <n v="162"/>
    <m/>
    <n v="228"/>
    <n v="19.5"/>
    <n v="5"/>
    <n v="7"/>
    <n v="14"/>
    <n v="9"/>
    <n v="11"/>
    <n v="1.6666666666666667"/>
    <n v="0.4"/>
    <m/>
    <n v="4.3859649122807022E-2"/>
    <n v="201"/>
    <n v="0.5"/>
    <n v="9"/>
    <n v="0"/>
    <n v="0"/>
    <n v="0"/>
    <n v="0"/>
    <n v="0"/>
    <n v="11"/>
    <n v="0"/>
    <n v="0"/>
    <n v="0"/>
    <n v="0"/>
    <n v="0"/>
    <m/>
    <m/>
    <m/>
    <n v="100"/>
    <n v="100"/>
    <s v="1 PG"/>
  </r>
  <r>
    <n v="2401"/>
    <s v="VIETNAM"/>
    <x v="2"/>
    <x v="2"/>
    <x v="12"/>
    <x v="31"/>
    <x v="9"/>
    <x v="1"/>
    <x v="6"/>
    <x v="202"/>
    <x v="2"/>
    <n v="150"/>
    <n v="162"/>
    <m/>
    <n v="144"/>
    <n v="19.5"/>
    <n v="2"/>
    <n v="11"/>
    <n v="14"/>
    <n v="1"/>
    <n v="22"/>
    <n v="1.7692307692307692"/>
    <n v="0.4"/>
    <m/>
    <n v="0.10912698412698413"/>
    <n v="143"/>
    <n v="0.5"/>
    <n v="1"/>
    <n v="0"/>
    <n v="0"/>
    <n v="0"/>
    <n v="0"/>
    <n v="0"/>
    <n v="21"/>
    <n v="4"/>
    <n v="0"/>
    <n v="0"/>
    <n v="0"/>
    <n v="0"/>
    <m/>
    <m/>
    <m/>
    <n v="100"/>
    <n v="100"/>
    <s v="1 PG"/>
  </r>
  <r>
    <n v="2402"/>
    <s v="VIETNAM"/>
    <x v="2"/>
    <x v="2"/>
    <x v="12"/>
    <x v="31"/>
    <x v="9"/>
    <x v="1"/>
    <x v="6"/>
    <x v="188"/>
    <x v="2"/>
    <n v="150"/>
    <n v="162"/>
    <m/>
    <n v="96"/>
    <n v="19.5"/>
    <n v="6"/>
    <n v="17"/>
    <n v="14"/>
    <n v="3.75"/>
    <n v="10.5"/>
    <n v="0.61956521739130432"/>
    <n v="0.4"/>
    <m/>
    <n v="0.25297619047619052"/>
    <n v="135"/>
    <n v="0.5"/>
    <n v="0"/>
    <n v="0"/>
    <n v="0"/>
    <n v="3"/>
    <n v="3"/>
    <n v="0"/>
    <n v="0"/>
    <n v="0"/>
    <n v="0"/>
    <n v="9"/>
    <n v="8"/>
    <n v="0"/>
    <m/>
    <m/>
    <m/>
    <n v="100"/>
    <n v="100"/>
    <s v="1 PG"/>
  </r>
  <r>
    <n v="2403"/>
    <s v="VIETNAM"/>
    <x v="2"/>
    <x v="2"/>
    <x v="12"/>
    <x v="31"/>
    <x v="9"/>
    <x v="1"/>
    <x v="6"/>
    <x v="191"/>
    <x v="2"/>
    <n v="150"/>
    <n v="162"/>
    <m/>
    <n v="176"/>
    <n v="19.5"/>
    <n v="16"/>
    <n v="30"/>
    <n v="14"/>
    <n v="16"/>
    <n v="17"/>
    <n v="0.71739130434782605"/>
    <n v="0.4"/>
    <m/>
    <n v="0.24350649350649353"/>
    <n v="180"/>
    <n v="0.5"/>
    <n v="16"/>
    <n v="0"/>
    <n v="0"/>
    <n v="0"/>
    <n v="0"/>
    <n v="0"/>
    <n v="17"/>
    <n v="0"/>
    <n v="0"/>
    <n v="0"/>
    <n v="0"/>
    <n v="0"/>
    <m/>
    <m/>
    <m/>
    <n v="100"/>
    <n v="100"/>
    <s v="1 PG"/>
  </r>
  <r>
    <n v="2404"/>
    <s v="VIETNAM"/>
    <x v="2"/>
    <x v="2"/>
    <x v="12"/>
    <x v="31"/>
    <x v="9"/>
    <x v="1"/>
    <x v="6"/>
    <x v="228"/>
    <x v="2"/>
    <n v="150"/>
    <n v="162"/>
    <m/>
    <n v="112"/>
    <n v="19.5"/>
    <n v="10"/>
    <n v="0"/>
    <n v="14"/>
    <n v="12.5"/>
    <n v="0"/>
    <n v="1.25"/>
    <n v="0.4"/>
    <m/>
    <n v="0"/>
    <n v="153"/>
    <n v="0.5"/>
    <n v="12"/>
    <n v="0"/>
    <n v="0"/>
    <n v="1"/>
    <n v="0"/>
    <n v="0"/>
    <n v="0"/>
    <n v="0"/>
    <n v="0"/>
    <n v="0"/>
    <n v="0"/>
    <n v="0"/>
    <m/>
    <m/>
    <m/>
    <n v="100"/>
    <n v="100"/>
    <s v="1 PG"/>
  </r>
  <r>
    <n v="2405"/>
    <s v="VIETNAM"/>
    <x v="2"/>
    <x v="2"/>
    <x v="12"/>
    <x v="31"/>
    <x v="9"/>
    <x v="1"/>
    <x v="6"/>
    <x v="238"/>
    <x v="2"/>
    <n v="150"/>
    <n v="162"/>
    <m/>
    <n v="176"/>
    <n v="19.5"/>
    <n v="6"/>
    <n v="20"/>
    <n v="14"/>
    <n v="6"/>
    <n v="12"/>
    <n v="0.69230769230769229"/>
    <n v="0.4"/>
    <m/>
    <n v="0.16233766233766236"/>
    <n v="180"/>
    <n v="0.5"/>
    <n v="6"/>
    <n v="0"/>
    <n v="0"/>
    <n v="0"/>
    <n v="0"/>
    <n v="0"/>
    <n v="12"/>
    <n v="0"/>
    <n v="0"/>
    <n v="0"/>
    <n v="0"/>
    <n v="0"/>
    <m/>
    <m/>
    <m/>
    <n v="100"/>
    <n v="100"/>
    <s v="1 PG"/>
  </r>
  <r>
    <n v="2406"/>
    <s v="VIETNAM"/>
    <x v="2"/>
    <x v="2"/>
    <x v="12"/>
    <x v="31"/>
    <x v="9"/>
    <x v="1"/>
    <x v="6"/>
    <x v="186"/>
    <x v="2"/>
    <n v="150"/>
    <n v="162"/>
    <m/>
    <n v="80"/>
    <n v="19.5"/>
    <n v="3"/>
    <n v="18"/>
    <n v="14"/>
    <n v="4"/>
    <n v="12"/>
    <n v="0.76190476190476186"/>
    <n v="0.4"/>
    <m/>
    <n v="0.32142857142857145"/>
    <n v="100"/>
    <n v="0.5"/>
    <n v="4"/>
    <n v="0"/>
    <n v="0"/>
    <n v="0"/>
    <n v="0"/>
    <n v="0"/>
    <n v="12"/>
    <n v="0"/>
    <n v="0"/>
    <n v="0"/>
    <n v="0"/>
    <n v="0"/>
    <m/>
    <m/>
    <m/>
    <n v="100"/>
    <n v="100"/>
    <s v="1 PG"/>
  </r>
  <r>
    <n v="2407"/>
    <s v="VIETNAM"/>
    <x v="2"/>
    <x v="2"/>
    <x v="12"/>
    <x v="31"/>
    <x v="9"/>
    <x v="1"/>
    <x v="6"/>
    <x v="204"/>
    <x v="2"/>
    <n v="150"/>
    <n v="162"/>
    <m/>
    <n v="80"/>
    <n v="19.5"/>
    <n v="1"/>
    <n v="10"/>
    <n v="14"/>
    <n v="2"/>
    <n v="14"/>
    <n v="1.4545454545454546"/>
    <n v="0.4"/>
    <m/>
    <n v="0.17857142857142858"/>
    <n v="120"/>
    <n v="0.5"/>
    <n v="2"/>
    <n v="0"/>
    <n v="0"/>
    <n v="0"/>
    <n v="0"/>
    <n v="0"/>
    <n v="14"/>
    <n v="0"/>
    <n v="0"/>
    <n v="0"/>
    <n v="0"/>
    <n v="0"/>
    <m/>
    <m/>
    <m/>
    <n v="100"/>
    <n v="100"/>
    <s v="1 PG"/>
  </r>
  <r>
    <n v="2408"/>
    <s v="VIETNAM"/>
    <x v="2"/>
    <x v="2"/>
    <x v="12"/>
    <x v="31"/>
    <x v="9"/>
    <x v="1"/>
    <x v="6"/>
    <x v="267"/>
    <x v="2"/>
    <n v="150"/>
    <n v="162"/>
    <m/>
    <n v="192"/>
    <n v="19.5"/>
    <n v="3"/>
    <n v="34"/>
    <n v="14"/>
    <n v="2"/>
    <n v="42"/>
    <n v="1.1891891891891893"/>
    <n v="0.4"/>
    <m/>
    <n v="0.25297619047619052"/>
    <n v="261"/>
    <n v="0.5"/>
    <n v="2"/>
    <n v="0"/>
    <n v="0"/>
    <n v="0"/>
    <n v="0"/>
    <n v="0"/>
    <n v="42"/>
    <n v="0"/>
    <n v="0"/>
    <n v="0"/>
    <n v="0"/>
    <n v="0"/>
    <m/>
    <m/>
    <m/>
    <n v="100"/>
    <n v="100"/>
    <s v="1 PG"/>
  </r>
  <r>
    <n v="2409"/>
    <s v="VIETNAM"/>
    <x v="2"/>
    <x v="2"/>
    <x v="12"/>
    <x v="31"/>
    <x v="9"/>
    <x v="1"/>
    <x v="6"/>
    <x v="224"/>
    <x v="2"/>
    <n v="150"/>
    <n v="162"/>
    <m/>
    <n v="128"/>
    <n v="19.5"/>
    <n v="3"/>
    <n v="20"/>
    <n v="14"/>
    <n v="2"/>
    <n v="14.5"/>
    <n v="0.71739130434782605"/>
    <n v="0.4"/>
    <m/>
    <n v="0.22321428571428573"/>
    <n v="130"/>
    <n v="0.5"/>
    <n v="2"/>
    <n v="0"/>
    <n v="0"/>
    <n v="0"/>
    <n v="0"/>
    <n v="0"/>
    <n v="12"/>
    <n v="0"/>
    <n v="0"/>
    <n v="5"/>
    <n v="0"/>
    <n v="0"/>
    <m/>
    <m/>
    <m/>
    <n v="100"/>
    <n v="100"/>
    <s v="1 PG"/>
  </r>
  <r>
    <n v="2410"/>
    <s v="VIETNAM"/>
    <x v="2"/>
    <x v="2"/>
    <x v="12"/>
    <x v="31"/>
    <x v="9"/>
    <x v="1"/>
    <x v="6"/>
    <x v="268"/>
    <x v="2"/>
    <n v="150"/>
    <n v="162"/>
    <m/>
    <n v="112"/>
    <n v="19.5"/>
    <n v="4"/>
    <n v="20"/>
    <n v="14"/>
    <n v="4"/>
    <n v="14"/>
    <n v="0.75"/>
    <n v="0.4"/>
    <m/>
    <n v="0.25510204081632654"/>
    <n v="140"/>
    <n v="0.5"/>
    <n v="4"/>
    <n v="0"/>
    <n v="0"/>
    <n v="0"/>
    <n v="0"/>
    <n v="0"/>
    <n v="14"/>
    <n v="0"/>
    <n v="0"/>
    <n v="0"/>
    <n v="0"/>
    <n v="0"/>
    <m/>
    <m/>
    <m/>
    <n v="100"/>
    <n v="100"/>
    <s v="1 PG"/>
  </r>
  <r>
    <n v="2411"/>
    <s v="VIETNAM"/>
    <x v="2"/>
    <x v="2"/>
    <x v="12"/>
    <x v="31"/>
    <x v="9"/>
    <x v="1"/>
    <x v="6"/>
    <x v="269"/>
    <x v="2"/>
    <n v="150"/>
    <n v="162"/>
    <m/>
    <n v="128"/>
    <n v="19.5"/>
    <n v="4"/>
    <n v="25"/>
    <n v="14"/>
    <n v="4"/>
    <n v="29"/>
    <n v="1.1379310344827587"/>
    <n v="0.4"/>
    <m/>
    <n v="0.27901785714285715"/>
    <n v="190"/>
    <n v="0.5"/>
    <n v="4"/>
    <n v="0"/>
    <n v="0"/>
    <n v="0"/>
    <n v="0"/>
    <n v="0"/>
    <n v="28"/>
    <n v="2"/>
    <n v="0"/>
    <n v="1"/>
    <n v="0"/>
    <n v="0"/>
    <m/>
    <m/>
    <m/>
    <n v="100"/>
    <n v="100"/>
    <s v="1 PG"/>
  </r>
  <r>
    <n v="2412"/>
    <s v="VIETNAM"/>
    <x v="2"/>
    <x v="2"/>
    <x v="12"/>
    <x v="31"/>
    <x v="9"/>
    <x v="1"/>
    <x v="6"/>
    <x v="205"/>
    <x v="2"/>
    <n v="150"/>
    <n v="162"/>
    <m/>
    <n v="128"/>
    <n v="19.5"/>
    <n v="0"/>
    <n v="13"/>
    <n v="14"/>
    <n v="0"/>
    <n v="18"/>
    <n v="1.3846153846153846"/>
    <n v="0.4"/>
    <m/>
    <n v="0.14508928571428573"/>
    <n v="131"/>
    <n v="0.5"/>
    <n v="0"/>
    <n v="0"/>
    <n v="0"/>
    <n v="0"/>
    <n v="0"/>
    <n v="0"/>
    <n v="18"/>
    <n v="0"/>
    <n v="0"/>
    <n v="0"/>
    <n v="0"/>
    <n v="0"/>
    <m/>
    <m/>
    <m/>
    <n v="100"/>
    <n v="100"/>
    <s v="1 PG"/>
  </r>
  <r>
    <n v="2413"/>
    <s v="VIETNAM"/>
    <x v="2"/>
    <x v="2"/>
    <x v="12"/>
    <x v="31"/>
    <x v="9"/>
    <x v="1"/>
    <x v="6"/>
    <x v="200"/>
    <x v="2"/>
    <n v="150"/>
    <n v="162"/>
    <m/>
    <n v="106"/>
    <n v="19.5"/>
    <n v="0"/>
    <n v="11"/>
    <n v="14"/>
    <n v="0"/>
    <n v="16"/>
    <n v="1.4545454545454546"/>
    <n v="0.4"/>
    <m/>
    <n v="0.14824797843665771"/>
    <n v="112"/>
    <n v="0.5"/>
    <n v="0"/>
    <n v="0"/>
    <n v="0"/>
    <n v="0"/>
    <n v="0"/>
    <n v="0"/>
    <n v="15"/>
    <n v="0"/>
    <n v="0"/>
    <n v="2"/>
    <n v="0"/>
    <n v="0"/>
    <m/>
    <m/>
    <m/>
    <n v="100"/>
    <n v="100"/>
    <s v="1 PG"/>
  </r>
  <r>
    <n v="2414"/>
    <s v="VIETNAM"/>
    <x v="2"/>
    <x v="2"/>
    <x v="12"/>
    <x v="31"/>
    <x v="9"/>
    <x v="1"/>
    <x v="6"/>
    <x v="189"/>
    <x v="2"/>
    <n v="150"/>
    <n v="162"/>
    <m/>
    <n v="176"/>
    <n v="19.5"/>
    <n v="0"/>
    <n v="21"/>
    <n v="14"/>
    <n v="0"/>
    <n v="19.75"/>
    <n v="0.94047619047619047"/>
    <n v="0.4"/>
    <m/>
    <n v="0.17045454545454547"/>
    <n v="220"/>
    <n v="0.5"/>
    <n v="0"/>
    <n v="0"/>
    <n v="0"/>
    <n v="0"/>
    <n v="0"/>
    <n v="0"/>
    <n v="16"/>
    <n v="3"/>
    <n v="0"/>
    <n v="6"/>
    <n v="0"/>
    <n v="0"/>
    <m/>
    <m/>
    <m/>
    <n v="100"/>
    <n v="100"/>
    <s v="1 PG"/>
  </r>
  <r>
    <n v="2415"/>
    <s v="VIETNAM"/>
    <x v="2"/>
    <x v="2"/>
    <x v="12"/>
    <x v="31"/>
    <x v="9"/>
    <x v="1"/>
    <x v="6"/>
    <x v="287"/>
    <x v="2"/>
    <n v="150"/>
    <n v="162"/>
    <m/>
    <n v="212"/>
    <n v="19.5"/>
    <n v="16"/>
    <n v="19"/>
    <n v="14"/>
    <n v="9"/>
    <n v="12.75"/>
    <n v="0.62142857142857144"/>
    <n v="0.4"/>
    <m/>
    <n v="0.1280323450134771"/>
    <n v="195"/>
    <n v="0.5"/>
    <n v="9"/>
    <n v="0"/>
    <n v="0"/>
    <n v="0"/>
    <n v="0"/>
    <n v="0"/>
    <n v="12"/>
    <n v="1"/>
    <n v="0"/>
    <n v="1"/>
    <n v="0"/>
    <n v="0"/>
    <m/>
    <m/>
    <m/>
    <n v="100"/>
    <n v="100"/>
    <s v="1 PG"/>
  </r>
  <r>
    <n v="2416"/>
    <s v="VIETNAM"/>
    <x v="2"/>
    <x v="2"/>
    <x v="12"/>
    <x v="31"/>
    <x v="0"/>
    <x v="1"/>
    <x v="12"/>
    <x v="73"/>
    <x v="0"/>
    <n v="1200"/>
    <n v="480"/>
    <m/>
    <n v="336"/>
    <n v="57.5"/>
    <n v="4"/>
    <n v="44"/>
    <n v="21"/>
    <n v="2"/>
    <n v="28.5"/>
    <n v="0.63541666666666663"/>
    <n v="0.24"/>
    <m/>
    <n v="0.1870748299319728"/>
    <n v="430"/>
    <n v="0.65"/>
    <n v="2"/>
    <n v="0"/>
    <n v="0"/>
    <n v="0"/>
    <n v="0"/>
    <n v="0"/>
    <n v="26"/>
    <n v="10"/>
    <n v="0"/>
    <n v="0"/>
    <n v="0"/>
    <n v="0"/>
    <m/>
    <m/>
    <m/>
    <n v="150"/>
    <n v="150"/>
    <s v="1 PG"/>
  </r>
  <r>
    <n v="2417"/>
    <s v="VIETNAM"/>
    <x v="2"/>
    <x v="2"/>
    <x v="12"/>
    <x v="31"/>
    <x v="0"/>
    <x v="1"/>
    <x v="15"/>
    <x v="76"/>
    <x v="0"/>
    <n v="1200"/>
    <n v="480"/>
    <m/>
    <n v="432"/>
    <n v="57.5"/>
    <n v="5"/>
    <n v="22"/>
    <n v="21"/>
    <n v="2.5"/>
    <n v="14"/>
    <n v="0.61111111111111116"/>
    <n v="0.24"/>
    <m/>
    <n v="7.2751322751322761E-2"/>
    <n v="435"/>
    <n v="0.65"/>
    <s v="0.5"/>
    <n v="0"/>
    <n v="0"/>
    <n v="4"/>
    <n v="0"/>
    <n v="0"/>
    <n v="12"/>
    <n v="0"/>
    <n v="0"/>
    <n v="4"/>
    <n v="0"/>
    <n v="0"/>
    <m/>
    <m/>
    <m/>
    <n v="150"/>
    <n v="150"/>
    <s v="1 PG"/>
  </r>
  <r>
    <n v="2418"/>
    <s v="VIETNAM"/>
    <x v="2"/>
    <x v="2"/>
    <x v="12"/>
    <x v="31"/>
    <x v="0"/>
    <x v="0"/>
    <x v="10"/>
    <x v="288"/>
    <x v="0"/>
    <n v="1200"/>
    <n v="480"/>
    <m/>
    <n v="396"/>
    <n v="57.5"/>
    <n v="25"/>
    <n v="127"/>
    <n v="21"/>
    <n v="16"/>
    <n v="57.5"/>
    <n v="0.48355263157894735"/>
    <n v="0.4"/>
    <m/>
    <n v="0.45815295815295815"/>
    <n v="500"/>
    <n v="0.65"/>
    <n v="16"/>
    <n v="0"/>
    <n v="0"/>
    <n v="0"/>
    <n v="0"/>
    <n v="0"/>
    <n v="56"/>
    <n v="0"/>
    <n v="0"/>
    <n v="0"/>
    <n v="2"/>
    <n v="0"/>
    <m/>
    <m/>
    <m/>
    <n v="150"/>
    <n v="150"/>
    <s v="1 PG"/>
  </r>
  <r>
    <n v="2419"/>
    <s v="VIETNAM"/>
    <x v="2"/>
    <x v="2"/>
    <x v="12"/>
    <x v="31"/>
    <x v="0"/>
    <x v="1"/>
    <x v="13"/>
    <x v="74"/>
    <x v="0"/>
    <n v="1200"/>
    <n v="480"/>
    <m/>
    <n v="350"/>
    <n v="57.5"/>
    <n v="0"/>
    <n v="32"/>
    <n v="21"/>
    <n v="0"/>
    <n v="28.5"/>
    <n v="0.890625"/>
    <n v="0.24"/>
    <m/>
    <n v="0.1306122448979592"/>
    <n v="500"/>
    <n v="0.65"/>
    <n v="0"/>
    <n v="0"/>
    <n v="0"/>
    <n v="0"/>
    <n v="0"/>
    <n v="0"/>
    <n v="26"/>
    <n v="4"/>
    <n v="0"/>
    <n v="3"/>
    <n v="0"/>
    <n v="0"/>
    <m/>
    <m/>
    <m/>
    <n v="150"/>
    <n v="150"/>
    <s v="1 PG"/>
  </r>
  <r>
    <n v="2420"/>
    <s v="VIETNAM"/>
    <x v="2"/>
    <x v="2"/>
    <x v="12"/>
    <x v="31"/>
    <x v="0"/>
    <x v="1"/>
    <x v="16"/>
    <x v="77"/>
    <x v="0"/>
    <n v="1200"/>
    <n v="480"/>
    <m/>
    <n v="364"/>
    <n v="57.5"/>
    <n v="5"/>
    <n v="46"/>
    <n v="21"/>
    <n v="2"/>
    <n v="31.75"/>
    <n v="0.66176470588235292"/>
    <n v="0.24"/>
    <m/>
    <n v="0.18053375196232341"/>
    <n v="400"/>
    <n v="0.65"/>
    <n v="2"/>
    <n v="0"/>
    <n v="0"/>
    <n v="0"/>
    <n v="0"/>
    <n v="0"/>
    <n v="30"/>
    <n v="3"/>
    <n v="0"/>
    <n v="2"/>
    <n v="0"/>
    <n v="0"/>
    <m/>
    <m/>
    <m/>
    <n v="150"/>
    <n v="150"/>
    <s v="1 PG"/>
  </r>
  <r>
    <n v="2421"/>
    <s v="VIETNAM"/>
    <x v="2"/>
    <x v="2"/>
    <x v="12"/>
    <x v="31"/>
    <x v="0"/>
    <x v="1"/>
    <x v="22"/>
    <x v="123"/>
    <x v="0"/>
    <n v="1200"/>
    <n v="480"/>
    <m/>
    <n v="403"/>
    <n v="57.5"/>
    <n v="10"/>
    <n v="29"/>
    <n v="21"/>
    <n v="5.125"/>
    <n v="25.75"/>
    <n v="0.79166666666666663"/>
    <n v="0.24"/>
    <m/>
    <n v="0.10280042538107055"/>
    <n v="423"/>
    <n v="0.65"/>
    <n v="4"/>
    <n v="1"/>
    <n v="1"/>
    <n v="1"/>
    <n v="0"/>
    <n v="0"/>
    <n v="24"/>
    <n v="3"/>
    <n v="0"/>
    <n v="2"/>
    <n v="0"/>
    <n v="0"/>
    <m/>
    <m/>
    <m/>
    <n v="150"/>
    <n v="150"/>
    <s v="1 PG"/>
  </r>
  <r>
    <n v="2422"/>
    <s v="VIETNAM"/>
    <x v="2"/>
    <x v="2"/>
    <x v="12"/>
    <x v="31"/>
    <x v="0"/>
    <x v="1"/>
    <x v="11"/>
    <x v="72"/>
    <x v="0"/>
    <n v="1200"/>
    <n v="480"/>
    <m/>
    <n v="368"/>
    <n v="57.5"/>
    <n v="5"/>
    <n v="24"/>
    <n v="21"/>
    <n v="3.25"/>
    <n v="23.5"/>
    <n v="0.92241379310344829"/>
    <n v="0.24"/>
    <m/>
    <n v="9.3167701863354047E-2"/>
    <n v="447"/>
    <n v="0.65"/>
    <n v="3"/>
    <n v="1"/>
    <n v="0"/>
    <n v="0"/>
    <n v="0"/>
    <n v="0"/>
    <n v="23"/>
    <n v="0"/>
    <n v="0"/>
    <n v="1"/>
    <n v="0"/>
    <n v="0"/>
    <m/>
    <m/>
    <m/>
    <n v="150"/>
    <n v="150"/>
    <s v="1 PG"/>
  </r>
  <r>
    <n v="2423"/>
    <s v="VIETNAM"/>
    <x v="2"/>
    <x v="2"/>
    <x v="12"/>
    <x v="31"/>
    <x v="0"/>
    <x v="1"/>
    <x v="14"/>
    <x v="75"/>
    <x v="0"/>
    <n v="1200"/>
    <n v="480"/>
    <m/>
    <n v="352"/>
    <n v="57.5"/>
    <n v="11"/>
    <n v="47"/>
    <n v="21"/>
    <n v="7"/>
    <n v="28.625"/>
    <n v="0.61422413793103448"/>
    <n v="0.24"/>
    <m/>
    <n v="0.19074675324675328"/>
    <n v="420"/>
    <n v="0.65"/>
    <n v="7"/>
    <n v="0"/>
    <n v="0"/>
    <n v="0"/>
    <n v="0"/>
    <n v="0"/>
    <n v="24"/>
    <n v="11"/>
    <n v="5"/>
    <n v="0"/>
    <n v="0"/>
    <n v="0"/>
    <m/>
    <m/>
    <m/>
    <n v="150"/>
    <n v="150"/>
    <s v="1 PG"/>
  </r>
  <r>
    <n v="2424"/>
    <s v="VIETNAM"/>
    <x v="2"/>
    <x v="2"/>
    <x v="12"/>
    <x v="31"/>
    <x v="0"/>
    <x v="1"/>
    <x v="21"/>
    <x v="122"/>
    <x v="0"/>
    <n v="1200"/>
    <n v="480"/>
    <m/>
    <n v="560"/>
    <n v="57.5"/>
    <n v="3"/>
    <n v="50"/>
    <n v="21"/>
    <n v="3"/>
    <n v="55"/>
    <n v="1.0943396226415094"/>
    <n v="0.24"/>
    <m/>
    <n v="0.12755102040816327"/>
    <n v="560"/>
    <n v="0.65"/>
    <n v="3"/>
    <n v="0"/>
    <n v="0"/>
    <n v="0"/>
    <n v="0"/>
    <n v="0"/>
    <n v="55"/>
    <n v="0"/>
    <n v="0"/>
    <n v="0"/>
    <n v="0"/>
    <n v="0"/>
    <m/>
    <m/>
    <m/>
    <n v="150"/>
    <n v="150"/>
    <s v="1 PG"/>
  </r>
  <r>
    <n v="2425"/>
    <s v="VIETNAM"/>
    <x v="2"/>
    <x v="2"/>
    <x v="12"/>
    <x v="31"/>
    <x v="0"/>
    <x v="0"/>
    <x v="9"/>
    <x v="70"/>
    <x v="0"/>
    <n v="1200"/>
    <n v="480"/>
    <m/>
    <n v="392"/>
    <n v="57.5"/>
    <n v="30"/>
    <n v="55"/>
    <n v="21"/>
    <n v="16.75"/>
    <n v="36.5"/>
    <n v="0.62647058823529411"/>
    <n v="0.24"/>
    <m/>
    <n v="0.20043731778425658"/>
    <n v="389"/>
    <n v="0.65"/>
    <n v="15"/>
    <n v="7"/>
    <n v="0"/>
    <n v="0"/>
    <n v="0"/>
    <n v="0"/>
    <n v="33"/>
    <n v="4"/>
    <n v="0"/>
    <n v="5"/>
    <n v="0"/>
    <n v="0"/>
    <m/>
    <m/>
    <m/>
    <n v="150"/>
    <n v="150"/>
    <s v="1 PG"/>
  </r>
  <r>
    <n v="2426"/>
    <s v="VIETNAM"/>
    <x v="2"/>
    <x v="2"/>
    <x v="12"/>
    <x v="31"/>
    <x v="6"/>
    <x v="0"/>
    <x v="9"/>
    <x v="82"/>
    <x v="1"/>
    <n v="1250"/>
    <n v="500"/>
    <m/>
    <n v="376"/>
    <n v="100"/>
    <n v="14"/>
    <n v="38"/>
    <n v="66"/>
    <n v="11.75"/>
    <n v="72.75"/>
    <n v="1.625"/>
    <n v="0.24"/>
    <m/>
    <n v="0.14437689969604864"/>
    <n v="358"/>
    <n v="0.65"/>
    <n v="7"/>
    <n v="7"/>
    <n v="0"/>
    <n v="6"/>
    <n v="0"/>
    <n v="0"/>
    <n v="59"/>
    <n v="1"/>
    <n v="0"/>
    <n v="1"/>
    <n v="0"/>
    <n v="13"/>
    <m/>
    <m/>
    <m/>
    <n v="150"/>
    <n v="150"/>
    <s v="1 PG"/>
  </r>
  <r>
    <n v="2427"/>
    <s v="VIETNAM"/>
    <x v="0"/>
    <x v="2"/>
    <x v="12"/>
    <x v="32"/>
    <x v="3"/>
    <x v="0"/>
    <x v="0"/>
    <x v="32"/>
    <x v="1"/>
    <n v="2700"/>
    <n v="810"/>
    <m/>
    <n v="800"/>
    <n v="259.2"/>
    <n v="67"/>
    <n v="182"/>
    <n v="171.20000000000002"/>
    <n v="55.55"/>
    <n v="191.2"/>
    <n v="0.99096385542168675"/>
    <n v="0.4"/>
    <m/>
    <n v="0.44464285714285712"/>
    <n v="812"/>
    <n v="0.8"/>
    <n v="43.8"/>
    <n v="7"/>
    <n v="0"/>
    <n v="20"/>
    <n v="0"/>
    <n v="0"/>
    <n v="173.7"/>
    <n v="11"/>
    <n v="6"/>
    <n v="25"/>
    <n v="0"/>
    <n v="0"/>
    <m/>
    <m/>
    <m/>
    <n v="150"/>
    <n v="150"/>
    <s v="2 PGs"/>
  </r>
  <r>
    <n v="2428"/>
    <s v="VIETNAM"/>
    <x v="0"/>
    <x v="2"/>
    <x v="12"/>
    <x v="32"/>
    <x v="8"/>
    <x v="0"/>
    <x v="0"/>
    <x v="135"/>
    <x v="1"/>
    <n v="1800"/>
    <n v="720"/>
    <m/>
    <n v="720"/>
    <n v="230.4"/>
    <n v="31"/>
    <n v="79"/>
    <n v="152"/>
    <n v="22"/>
    <n v="40.5"/>
    <n v="0.56818181818181823"/>
    <n v="0.4"/>
    <m/>
    <n v="0.21825396825396828"/>
    <n v="488"/>
    <n v="0.8"/>
    <n v="18"/>
    <n v="0"/>
    <n v="0"/>
    <n v="8"/>
    <n v="0"/>
    <n v="0"/>
    <n v="37"/>
    <n v="0"/>
    <n v="0"/>
    <n v="7"/>
    <n v="0"/>
    <n v="0"/>
    <m/>
    <m/>
    <m/>
    <n v="150"/>
    <n v="150"/>
    <s v="2 PGs"/>
  </r>
  <r>
    <n v="2429"/>
    <s v="VIETNAM"/>
    <x v="0"/>
    <x v="2"/>
    <x v="12"/>
    <x v="32"/>
    <x v="0"/>
    <x v="0"/>
    <x v="0"/>
    <x v="0"/>
    <x v="0"/>
    <n v="1200"/>
    <n v="480"/>
    <m/>
    <n v="404"/>
    <n v="153.60000000000002"/>
    <n v="27"/>
    <n v="35"/>
    <n v="101.60000000000001"/>
    <n v="20.55"/>
    <n v="30.05"/>
    <n v="0.81612903225806455"/>
    <n v="0.4"/>
    <m/>
    <n v="0.21923620933521928"/>
    <n v="655"/>
    <n v="0.75"/>
    <n v="16.3"/>
    <n v="5"/>
    <n v="0"/>
    <n v="6"/>
    <n v="0"/>
    <n v="0"/>
    <n v="27.3"/>
    <n v="5"/>
    <n v="0"/>
    <n v="3"/>
    <n v="0"/>
    <n v="0"/>
    <m/>
    <m/>
    <m/>
    <n v="80"/>
    <n v="80"/>
    <s v="2 PGs"/>
  </r>
  <r>
    <n v="2430"/>
    <s v="VIETNAM"/>
    <x v="0"/>
    <x v="2"/>
    <x v="12"/>
    <x v="32"/>
    <x v="0"/>
    <x v="0"/>
    <x v="0"/>
    <x v="1"/>
    <x v="0"/>
    <n v="1200"/>
    <n v="480"/>
    <m/>
    <n v="608"/>
    <n v="153.60000000000002"/>
    <n v="34"/>
    <n v="67"/>
    <n v="101.60000000000001"/>
    <n v="17.5"/>
    <n v="51.75"/>
    <n v="0.6856435643564357"/>
    <n v="0.4"/>
    <m/>
    <n v="0.237312030075188"/>
    <n v="994"/>
    <n v="0.75"/>
    <n v="15"/>
    <n v="4"/>
    <n v="0"/>
    <n v="3"/>
    <n v="0"/>
    <n v="0"/>
    <n v="48"/>
    <n v="7"/>
    <n v="0"/>
    <n v="4"/>
    <n v="0"/>
    <n v="0"/>
    <m/>
    <m/>
    <m/>
    <n v="80"/>
    <n v="80"/>
    <s v="2 PGs"/>
  </r>
  <r>
    <n v="2431"/>
    <s v="VIETNAM"/>
    <x v="0"/>
    <x v="2"/>
    <x v="12"/>
    <x v="32"/>
    <x v="0"/>
    <x v="0"/>
    <x v="0"/>
    <x v="12"/>
    <x v="0"/>
    <n v="1200"/>
    <n v="480"/>
    <m/>
    <n v="352"/>
    <n v="96"/>
    <n v="23"/>
    <n v="18"/>
    <n v="63.5"/>
    <n v="17.5"/>
    <n v="13"/>
    <n v="0.74390243902439024"/>
    <n v="0.4"/>
    <m/>
    <n v="0.1663961038961039"/>
    <n v="752"/>
    <n v="0.75"/>
    <n v="15"/>
    <n v="2"/>
    <n v="0"/>
    <n v="4"/>
    <n v="0"/>
    <n v="0"/>
    <n v="12"/>
    <n v="2"/>
    <n v="0"/>
    <n v="1"/>
    <n v="0"/>
    <n v="0"/>
    <m/>
    <m/>
    <m/>
    <n v="80"/>
    <n v="80"/>
    <s v="2 PGs"/>
  </r>
  <r>
    <n v="2432"/>
    <s v="VIETNAM"/>
    <x v="0"/>
    <x v="2"/>
    <x v="12"/>
    <x v="32"/>
    <x v="0"/>
    <x v="0"/>
    <x v="0"/>
    <x v="13"/>
    <x v="0"/>
    <n v="1200"/>
    <n v="480"/>
    <m/>
    <n v="592"/>
    <n v="153.60000000000002"/>
    <n v="18"/>
    <n v="111"/>
    <n v="101.60000000000001"/>
    <n v="10.75"/>
    <n v="120.25"/>
    <n v="1.0155038759689923"/>
    <n v="0.4"/>
    <m/>
    <n v="0.31129343629343631"/>
    <n v="316"/>
    <n v="0.75"/>
    <n v="10"/>
    <n v="1"/>
    <n v="0"/>
    <n v="1"/>
    <n v="0"/>
    <n v="0"/>
    <n v="117"/>
    <n v="3"/>
    <n v="0"/>
    <n v="5"/>
    <n v="0"/>
    <n v="0"/>
    <m/>
    <m/>
    <m/>
    <n v="80"/>
    <n v="80"/>
    <s v="1 PG"/>
  </r>
  <r>
    <n v="2433"/>
    <s v="VIETNAM"/>
    <x v="0"/>
    <x v="2"/>
    <x v="12"/>
    <x v="32"/>
    <x v="0"/>
    <x v="0"/>
    <x v="0"/>
    <x v="2"/>
    <x v="0"/>
    <n v="1200"/>
    <n v="480"/>
    <m/>
    <n v="672"/>
    <n v="153.60000000000002"/>
    <n v="33"/>
    <n v="41"/>
    <n v="101.60000000000001"/>
    <n v="25.5"/>
    <n v="23.05"/>
    <n v="0.6560810810810811"/>
    <n v="0.4"/>
    <m/>
    <n v="0.15731292517006804"/>
    <n v="770"/>
    <n v="0.75"/>
    <n v="19.5"/>
    <n v="10"/>
    <n v="0"/>
    <n v="7"/>
    <n v="0"/>
    <n v="0"/>
    <n v="22.8"/>
    <n v="1"/>
    <n v="0"/>
    <n v="0"/>
    <n v="0"/>
    <n v="0"/>
    <m/>
    <m/>
    <m/>
    <n v="80"/>
    <n v="80"/>
    <s v="2 PGs"/>
  </r>
  <r>
    <n v="2434"/>
    <s v="VIETNAM"/>
    <x v="0"/>
    <x v="2"/>
    <x v="12"/>
    <x v="32"/>
    <x v="0"/>
    <x v="0"/>
    <x v="0"/>
    <x v="14"/>
    <x v="0"/>
    <n v="1200"/>
    <n v="480"/>
    <m/>
    <n v="472"/>
    <n v="153.60000000000002"/>
    <n v="25"/>
    <n v="22"/>
    <n v="101.60000000000001"/>
    <n v="16.25"/>
    <n v="42.75"/>
    <n v="1.2553191489361701"/>
    <n v="0.4"/>
    <m/>
    <n v="0.14225181598062955"/>
    <n v="415"/>
    <n v="0.75"/>
    <n v="15"/>
    <n v="1"/>
    <n v="0"/>
    <n v="2"/>
    <n v="0"/>
    <n v="0"/>
    <n v="20"/>
    <n v="1"/>
    <n v="0"/>
    <n v="45"/>
    <n v="0"/>
    <n v="0"/>
    <m/>
    <m/>
    <m/>
    <n v="80"/>
    <n v="80"/>
    <s v="2 PGs"/>
  </r>
  <r>
    <n v="2435"/>
    <s v="VIETNAM"/>
    <x v="0"/>
    <x v="2"/>
    <x v="12"/>
    <x v="32"/>
    <x v="0"/>
    <x v="0"/>
    <x v="0"/>
    <x v="16"/>
    <x v="0"/>
    <n v="1200"/>
    <n v="480"/>
    <m/>
    <n v="372"/>
    <n v="96"/>
    <n v="19"/>
    <n v="60"/>
    <n v="63.5"/>
    <n v="7"/>
    <n v="44.5"/>
    <n v="0.65189873417721522"/>
    <n v="0.4"/>
    <m/>
    <n v="0.30337941628264209"/>
    <n v="723"/>
    <n v="0.65"/>
    <n v="5"/>
    <n v="3"/>
    <n v="2"/>
    <n v="1"/>
    <n v="0"/>
    <n v="0"/>
    <n v="42"/>
    <n v="5"/>
    <n v="2"/>
    <n v="1"/>
    <n v="0"/>
    <n v="0"/>
    <m/>
    <m/>
    <m/>
    <n v="80"/>
    <n v="80"/>
    <s v="1 PG"/>
  </r>
  <r>
    <n v="2436"/>
    <s v="VIETNAM"/>
    <x v="0"/>
    <x v="2"/>
    <x v="12"/>
    <x v="32"/>
    <x v="0"/>
    <x v="0"/>
    <x v="1"/>
    <x v="17"/>
    <x v="0"/>
    <n v="1200"/>
    <n v="480"/>
    <m/>
    <n v="388"/>
    <n v="96"/>
    <n v="42"/>
    <n v="53"/>
    <n v="63.5"/>
    <n v="35.5"/>
    <n v="38"/>
    <n v="0.77368421052631575"/>
    <n v="0.4"/>
    <m/>
    <n v="0.34977908689248899"/>
    <n v="1599"/>
    <n v="0.75"/>
    <n v="34"/>
    <n v="0"/>
    <n v="0"/>
    <n v="3"/>
    <n v="0"/>
    <n v="0"/>
    <n v="38"/>
    <n v="0"/>
    <n v="0"/>
    <n v="0"/>
    <n v="0"/>
    <n v="0"/>
    <m/>
    <m/>
    <m/>
    <n v="80"/>
    <n v="80"/>
    <s v="1 PG"/>
  </r>
  <r>
    <n v="2437"/>
    <s v="VIETNAM"/>
    <x v="0"/>
    <x v="2"/>
    <x v="12"/>
    <x v="32"/>
    <x v="0"/>
    <x v="0"/>
    <x v="4"/>
    <x v="18"/>
    <x v="0"/>
    <n v="1200"/>
    <n v="480"/>
    <m/>
    <n v="480"/>
    <n v="96"/>
    <n v="39"/>
    <n v="75"/>
    <n v="63.5"/>
    <n v="27"/>
    <n v="77"/>
    <n v="0.91228070175438591"/>
    <n v="0.4"/>
    <m/>
    <n v="0.3392857142857143"/>
    <n v="275"/>
    <n v="0.7"/>
    <n v="27"/>
    <n v="0"/>
    <n v="0"/>
    <n v="0"/>
    <n v="0"/>
    <n v="0"/>
    <n v="70"/>
    <n v="14"/>
    <n v="0"/>
    <n v="7"/>
    <n v="0"/>
    <n v="0"/>
    <m/>
    <m/>
    <m/>
    <n v="80"/>
    <n v="80"/>
    <s v="1 PG"/>
  </r>
  <r>
    <n v="2438"/>
    <s v="VIETNAM"/>
    <x v="0"/>
    <x v="2"/>
    <x v="12"/>
    <x v="32"/>
    <x v="0"/>
    <x v="0"/>
    <x v="4"/>
    <x v="19"/>
    <x v="0"/>
    <n v="1200"/>
    <n v="480"/>
    <m/>
    <n v="480"/>
    <n v="96"/>
    <n v="15"/>
    <n v="63"/>
    <n v="63.5"/>
    <n v="15"/>
    <n v="75.5"/>
    <n v="1.1602564102564104"/>
    <n v="0.4"/>
    <m/>
    <n v="0.23214285714285715"/>
    <n v="295"/>
    <n v="0.7"/>
    <n v="15"/>
    <n v="0"/>
    <n v="0"/>
    <n v="0"/>
    <n v="0"/>
    <n v="0"/>
    <n v="69"/>
    <n v="6"/>
    <n v="0"/>
    <n v="10"/>
    <n v="0"/>
    <n v="0"/>
    <m/>
    <m/>
    <m/>
    <n v="80"/>
    <n v="80"/>
    <s v="1 PG"/>
  </r>
  <r>
    <n v="2439"/>
    <s v="VIETNAM"/>
    <x v="0"/>
    <x v="2"/>
    <x v="12"/>
    <x v="32"/>
    <x v="0"/>
    <x v="0"/>
    <x v="3"/>
    <x v="6"/>
    <x v="0"/>
    <n v="1200"/>
    <n v="480"/>
    <m/>
    <n v="384"/>
    <n v="96"/>
    <n v="5"/>
    <n v="26"/>
    <n v="63.5"/>
    <n v="4"/>
    <n v="24"/>
    <n v="0.90322580645161288"/>
    <n v="0.4"/>
    <m/>
    <n v="0.11532738095238097"/>
    <n v="340"/>
    <n v="0.7"/>
    <n v="4"/>
    <n v="0"/>
    <n v="0"/>
    <n v="0"/>
    <n v="0"/>
    <n v="0"/>
    <n v="24"/>
    <n v="0"/>
    <n v="0"/>
    <n v="0"/>
    <n v="0"/>
    <n v="0"/>
    <m/>
    <m/>
    <m/>
    <n v="80"/>
    <n v="80"/>
    <s v="1 PG"/>
  </r>
  <r>
    <n v="2440"/>
    <s v="VIETNAM"/>
    <x v="0"/>
    <x v="2"/>
    <x v="12"/>
    <x v="32"/>
    <x v="0"/>
    <x v="0"/>
    <x v="2"/>
    <x v="5"/>
    <x v="0"/>
    <n v="1200"/>
    <n v="480"/>
    <m/>
    <n v="384"/>
    <n v="96"/>
    <n v="21"/>
    <n v="59"/>
    <n v="63.5"/>
    <n v="8.5"/>
    <n v="64.25"/>
    <n v="0.90937500000000004"/>
    <n v="0.4"/>
    <m/>
    <n v="0.29761904761904767"/>
    <n v="589"/>
    <n v="0.7"/>
    <n v="5"/>
    <n v="6"/>
    <n v="0"/>
    <n v="4"/>
    <n v="0"/>
    <n v="0"/>
    <n v="24"/>
    <n v="7"/>
    <n v="0"/>
    <n v="77"/>
    <n v="0"/>
    <n v="0"/>
    <m/>
    <m/>
    <m/>
    <n v="80"/>
    <n v="80"/>
    <s v="1 PG"/>
  </r>
  <r>
    <n v="2441"/>
    <s v="VIETNAM"/>
    <x v="0"/>
    <x v="2"/>
    <x v="12"/>
    <x v="32"/>
    <x v="0"/>
    <x v="1"/>
    <x v="30"/>
    <x v="207"/>
    <x v="0"/>
    <n v="1200"/>
    <n v="480"/>
    <m/>
    <n v="384"/>
    <n v="57.5"/>
    <n v="7"/>
    <n v="27"/>
    <n v="21"/>
    <n v="5.75"/>
    <n v="15.666666666666666"/>
    <n v="0.62990196078431371"/>
    <n v="0.24"/>
    <m/>
    <n v="0.12648809523809526"/>
    <n v="387"/>
    <n v="0.65"/>
    <n v="5"/>
    <n v="3"/>
    <n v="0"/>
    <n v="0"/>
    <n v="0"/>
    <n v="0"/>
    <n v="14.666666666666666"/>
    <n v="4"/>
    <n v="0"/>
    <n v="0"/>
    <n v="0"/>
    <n v="0"/>
    <m/>
    <m/>
    <m/>
    <n v="80"/>
    <n v="80"/>
    <s v="1 PG"/>
  </r>
  <r>
    <n v="2442"/>
    <s v="VIETNAM"/>
    <x v="0"/>
    <x v="2"/>
    <x v="12"/>
    <x v="32"/>
    <x v="4"/>
    <x v="0"/>
    <x v="0"/>
    <x v="39"/>
    <x v="0"/>
    <n v="1000"/>
    <n v="320"/>
    <m/>
    <n v="352"/>
    <n v="80"/>
    <n v="31"/>
    <n v="53"/>
    <n v="53"/>
    <n v="17.25"/>
    <n v="32.450000000000003"/>
    <n v="0.59166666666666667"/>
    <n v="0.4"/>
    <m/>
    <n v="0.34090909090909094"/>
    <n v="390"/>
    <n v="0.7"/>
    <n v="11.5"/>
    <n v="5"/>
    <n v="0"/>
    <n v="9"/>
    <n v="0"/>
    <n v="0"/>
    <n v="22.7"/>
    <n v="9"/>
    <n v="0"/>
    <n v="15"/>
    <n v="0"/>
    <n v="0"/>
    <m/>
    <m/>
    <m/>
    <n v="80"/>
    <n v="80"/>
    <s v="1 PG"/>
  </r>
  <r>
    <n v="2443"/>
    <s v="VIETNAM"/>
    <x v="0"/>
    <x v="2"/>
    <x v="12"/>
    <x v="32"/>
    <x v="4"/>
    <x v="0"/>
    <x v="0"/>
    <x v="40"/>
    <x v="0"/>
    <n v="1000"/>
    <n v="320"/>
    <m/>
    <n v="448"/>
    <n v="80"/>
    <n v="17"/>
    <n v="56"/>
    <n v="53"/>
    <n v="12.5"/>
    <n v="47.25"/>
    <n v="0.81849315068493156"/>
    <n v="0.4"/>
    <m/>
    <n v="0.23278061224489799"/>
    <n v="210"/>
    <n v="0.7"/>
    <n v="7"/>
    <n v="2"/>
    <n v="0"/>
    <n v="10"/>
    <n v="0"/>
    <n v="0"/>
    <n v="42"/>
    <n v="5"/>
    <n v="0"/>
    <n v="8"/>
    <n v="0"/>
    <n v="0"/>
    <m/>
    <m/>
    <m/>
    <n v="80"/>
    <n v="80"/>
    <s v="1 PG"/>
  </r>
  <r>
    <n v="2444"/>
    <s v="VIETNAM"/>
    <x v="0"/>
    <x v="2"/>
    <x v="12"/>
    <x v="32"/>
    <x v="4"/>
    <x v="0"/>
    <x v="0"/>
    <x v="41"/>
    <x v="0"/>
    <n v="1000"/>
    <n v="320"/>
    <m/>
    <n v="303"/>
    <n v="80"/>
    <n v="62"/>
    <n v="45"/>
    <n v="53"/>
    <n v="40.75"/>
    <n v="58.25"/>
    <n v="0.92523364485981308"/>
    <n v="0.4"/>
    <m/>
    <n v="0.50447901933050454"/>
    <n v="399"/>
    <n v="0.65"/>
    <n v="32"/>
    <n v="7"/>
    <n v="0"/>
    <n v="14"/>
    <n v="0"/>
    <n v="0"/>
    <n v="44"/>
    <n v="7"/>
    <n v="0"/>
    <n v="25"/>
    <n v="0"/>
    <n v="0"/>
    <m/>
    <m/>
    <m/>
    <n v="80"/>
    <n v="80"/>
    <s v="1 PG"/>
  </r>
  <r>
    <n v="2445"/>
    <s v="VIETNAM"/>
    <x v="0"/>
    <x v="2"/>
    <x v="12"/>
    <x v="32"/>
    <x v="4"/>
    <x v="1"/>
    <x v="0"/>
    <x v="153"/>
    <x v="0"/>
    <n v="1000"/>
    <n v="320"/>
    <m/>
    <n v="292"/>
    <n v="48"/>
    <n v="27"/>
    <n v="17"/>
    <n v="17.5"/>
    <n v="14.5"/>
    <n v="9"/>
    <n v="0.53409090909090906"/>
    <n v="0.24"/>
    <m/>
    <n v="0.21526418786692761"/>
    <n v="216"/>
    <n v="0.7"/>
    <n v="0"/>
    <n v="0"/>
    <n v="0"/>
    <n v="29"/>
    <n v="0"/>
    <n v="0"/>
    <n v="0"/>
    <n v="0"/>
    <n v="0"/>
    <n v="18"/>
    <n v="0"/>
    <n v="0"/>
    <m/>
    <m/>
    <m/>
    <n v="80"/>
    <n v="80"/>
    <s v="1 PG"/>
  </r>
  <r>
    <n v="2446"/>
    <s v="VIETNAM"/>
    <x v="0"/>
    <x v="2"/>
    <x v="12"/>
    <x v="32"/>
    <x v="4"/>
    <x v="1"/>
    <x v="0"/>
    <x v="154"/>
    <x v="0"/>
    <n v="1000"/>
    <n v="320"/>
    <m/>
    <n v="256"/>
    <n v="48"/>
    <n v="0"/>
    <n v="19"/>
    <n v="17.5"/>
    <n v="9"/>
    <n v="16.25"/>
    <n v="1.3289473684210527"/>
    <n v="0.24"/>
    <m/>
    <n v="0.10602678571428573"/>
    <n v="283"/>
    <n v="0.7"/>
    <n v="0"/>
    <n v="0"/>
    <n v="0"/>
    <n v="18"/>
    <n v="0"/>
    <n v="0"/>
    <n v="0"/>
    <n v="16"/>
    <n v="6"/>
    <n v="20"/>
    <n v="0"/>
    <n v="0"/>
    <m/>
    <m/>
    <m/>
    <n v="80"/>
    <n v="80"/>
    <s v="1 PG"/>
  </r>
  <r>
    <n v="2447"/>
    <s v="VIETNAM"/>
    <x v="0"/>
    <x v="2"/>
    <x v="12"/>
    <x v="32"/>
    <x v="4"/>
    <x v="1"/>
    <x v="17"/>
    <x v="166"/>
    <x v="0"/>
    <n v="1000"/>
    <n v="320"/>
    <m/>
    <n v="320"/>
    <n v="48"/>
    <n v="4"/>
    <n v="32"/>
    <n v="17.5"/>
    <n v="6"/>
    <n v="25"/>
    <n v="0.86111111111111116"/>
    <n v="0.24"/>
    <m/>
    <n v="0.16071428571428573"/>
    <n v="365"/>
    <n v="0.65"/>
    <n v="4"/>
    <n v="0"/>
    <n v="0"/>
    <n v="4"/>
    <n v="0"/>
    <n v="0"/>
    <n v="23"/>
    <n v="0"/>
    <n v="0"/>
    <n v="4"/>
    <n v="0"/>
    <n v="0"/>
    <m/>
    <m/>
    <m/>
    <n v="80"/>
    <n v="80"/>
    <s v="1 PG"/>
  </r>
  <r>
    <n v="2448"/>
    <s v="VIETNAM"/>
    <x v="0"/>
    <x v="2"/>
    <x v="12"/>
    <x v="32"/>
    <x v="4"/>
    <x v="1"/>
    <x v="17"/>
    <x v="167"/>
    <x v="0"/>
    <n v="1000"/>
    <n v="320"/>
    <m/>
    <n v="320"/>
    <n v="48"/>
    <n v="20"/>
    <n v="45"/>
    <n v="17.5"/>
    <n v="22.5"/>
    <n v="29.875"/>
    <n v="0.80576923076923079"/>
    <n v="0.24"/>
    <m/>
    <n v="0.29017857142857145"/>
    <n v="455"/>
    <n v="0.7"/>
    <n v="21"/>
    <n v="0"/>
    <n v="0"/>
    <n v="3"/>
    <n v="0"/>
    <n v="0"/>
    <n v="53"/>
    <n v="0"/>
    <n v="0"/>
    <n v="10"/>
    <n v="0"/>
    <n v="0"/>
    <m/>
    <m/>
    <m/>
    <n v="80"/>
    <n v="80"/>
    <s v="1 PG"/>
  </r>
  <r>
    <n v="2449"/>
    <s v="VIETNAM"/>
    <x v="0"/>
    <x v="2"/>
    <x v="12"/>
    <x v="32"/>
    <x v="4"/>
    <x v="1"/>
    <x v="26"/>
    <x v="168"/>
    <x v="0"/>
    <n v="1000"/>
    <n v="320"/>
    <m/>
    <n v="320"/>
    <n v="48"/>
    <n v="27"/>
    <n v="52"/>
    <n v="17.5"/>
    <n v="8.75"/>
    <n v="29.875"/>
    <n v="0.48892405063291139"/>
    <n v="0.24"/>
    <m/>
    <n v="0.35267857142857145"/>
    <n v="850"/>
    <n v="0.7"/>
    <n v="5"/>
    <n v="0"/>
    <n v="10"/>
    <n v="0"/>
    <n v="0"/>
    <n v="0"/>
    <n v="9"/>
    <n v="21"/>
    <n v="19"/>
    <n v="17"/>
    <n v="0"/>
    <n v="0"/>
    <m/>
    <m/>
    <m/>
    <n v="80"/>
    <n v="80"/>
    <s v="1 PG"/>
  </r>
  <r>
    <n v="2450"/>
    <s v="VIETNAM"/>
    <x v="0"/>
    <x v="2"/>
    <x v="12"/>
    <x v="32"/>
    <x v="4"/>
    <x v="1"/>
    <x v="28"/>
    <x v="173"/>
    <x v="0"/>
    <n v="1000"/>
    <n v="320"/>
    <m/>
    <n v="320"/>
    <n v="48"/>
    <n v="8"/>
    <n v="21"/>
    <n v="17.5"/>
    <n v="7.125"/>
    <n v="28.375"/>
    <n v="1.2241379310344827"/>
    <n v="0.24"/>
    <m/>
    <n v="0.12946428571428573"/>
    <n v="411"/>
    <n v="0.65"/>
    <n v="4"/>
    <n v="2"/>
    <n v="3"/>
    <n v="3"/>
    <n v="0"/>
    <n v="0"/>
    <n v="16"/>
    <n v="7"/>
    <n v="9"/>
    <n v="10"/>
    <n v="3"/>
    <n v="0"/>
    <m/>
    <m/>
    <m/>
    <n v="80"/>
    <n v="80"/>
    <s v="1 PG"/>
  </r>
  <r>
    <n v="2451"/>
    <s v="VIETNAM"/>
    <x v="0"/>
    <x v="2"/>
    <x v="12"/>
    <x v="32"/>
    <x v="4"/>
    <x v="1"/>
    <x v="30"/>
    <x v="283"/>
    <x v="0"/>
    <n v="1000"/>
    <n v="320"/>
    <m/>
    <n v="320"/>
    <n v="48"/>
    <n v="15"/>
    <n v="25"/>
    <n v="17.5"/>
    <n v="11.5"/>
    <n v="12.5"/>
    <n v="0.6"/>
    <n v="0.24"/>
    <m/>
    <n v="0.17857142857142858"/>
    <n v="1140"/>
    <n v="0.65"/>
    <n v="0"/>
    <n v="0"/>
    <n v="0"/>
    <n v="23"/>
    <n v="0"/>
    <n v="0"/>
    <n v="0"/>
    <n v="0"/>
    <n v="0"/>
    <n v="25"/>
    <n v="0"/>
    <n v="0"/>
    <m/>
    <m/>
    <m/>
    <n v="80"/>
    <n v="80"/>
    <s v="1 PG"/>
  </r>
  <r>
    <n v="2452"/>
    <s v="VIETNAM"/>
    <x v="0"/>
    <x v="2"/>
    <x v="12"/>
    <x v="32"/>
    <x v="4"/>
    <x v="1"/>
    <x v="24"/>
    <x v="281"/>
    <x v="0"/>
    <n v="1000"/>
    <n v="320"/>
    <m/>
    <n v="320"/>
    <n v="48"/>
    <n v="12"/>
    <n v="30"/>
    <n v="17.5"/>
    <n v="17"/>
    <n v="8"/>
    <n v="0.59523809523809523"/>
    <n v="0.24"/>
    <m/>
    <n v="0.1875"/>
    <n v="450"/>
    <n v="0.7"/>
    <n v="14"/>
    <n v="0"/>
    <n v="0"/>
    <n v="6"/>
    <n v="0"/>
    <n v="0"/>
    <n v="6"/>
    <n v="0"/>
    <n v="0"/>
    <n v="4"/>
    <n v="0"/>
    <n v="0"/>
    <m/>
    <m/>
    <m/>
    <n v="80"/>
    <n v="80"/>
    <s v="1 PG"/>
  </r>
  <r>
    <n v="2453"/>
    <s v="VIETNAM"/>
    <x v="0"/>
    <x v="2"/>
    <x v="12"/>
    <x v="32"/>
    <x v="5"/>
    <x v="0"/>
    <x v="0"/>
    <x v="42"/>
    <x v="1"/>
    <n v="1500"/>
    <n v="600"/>
    <m/>
    <n v="672"/>
    <n v="192"/>
    <n v="134"/>
    <n v="37"/>
    <n v="94.8"/>
    <n v="20"/>
    <n v="101.8"/>
    <n v="0.71228070175438596"/>
    <n v="0.4"/>
    <m/>
    <n v="0.36352040816326531"/>
    <n v="606"/>
    <n v="0.65"/>
    <n v="6.5"/>
    <n v="0"/>
    <n v="0"/>
    <n v="27"/>
    <n v="0"/>
    <n v="0"/>
    <n v="82.3"/>
    <n v="0"/>
    <n v="0"/>
    <n v="39"/>
    <n v="0"/>
    <n v="0"/>
    <m/>
    <m/>
    <m/>
    <n v="80"/>
    <n v="80"/>
    <s v="2 PGs"/>
  </r>
  <r>
    <n v="2454"/>
    <s v="VIETNAM"/>
    <x v="0"/>
    <x v="2"/>
    <x v="12"/>
    <x v="32"/>
    <x v="5"/>
    <x v="0"/>
    <x v="0"/>
    <x v="43"/>
    <x v="1"/>
    <n v="1500"/>
    <n v="600"/>
    <m/>
    <n v="704"/>
    <n v="192"/>
    <n v="29"/>
    <n v="77"/>
    <n v="94.8"/>
    <n v="24.75"/>
    <n v="83"/>
    <n v="1.0165094339622642"/>
    <n v="0.4"/>
    <m/>
    <n v="0.21509740259740262"/>
    <n v="816"/>
    <n v="0.7"/>
    <n v="17"/>
    <n v="3"/>
    <n v="0"/>
    <n v="14"/>
    <n v="0"/>
    <n v="0"/>
    <n v="60"/>
    <n v="6"/>
    <n v="4"/>
    <n v="40"/>
    <n v="0"/>
    <n v="0"/>
    <m/>
    <m/>
    <m/>
    <n v="80"/>
    <n v="80"/>
    <s v="2 PGs"/>
  </r>
  <r>
    <n v="2455"/>
    <s v="VIETNAM"/>
    <x v="0"/>
    <x v="2"/>
    <x v="12"/>
    <x v="32"/>
    <x v="6"/>
    <x v="1"/>
    <x v="2"/>
    <x v="136"/>
    <x v="1"/>
    <n v="1250"/>
    <n v="500"/>
    <m/>
    <n v="390"/>
    <n v="100"/>
    <n v="0"/>
    <n v="53"/>
    <n v="66"/>
    <n v="0"/>
    <n v="25.5"/>
    <n v="0.48113207547169812"/>
    <n v="0.24"/>
    <m/>
    <n v="0.19413919413919414"/>
    <n v="338"/>
    <n v="0.75"/>
    <n v="0"/>
    <n v="0"/>
    <n v="0"/>
    <n v="0"/>
    <n v="0"/>
    <n v="0"/>
    <n v="25"/>
    <n v="0"/>
    <n v="0"/>
    <n v="1"/>
    <n v="0"/>
    <n v="0"/>
    <m/>
    <m/>
    <m/>
    <n v="80"/>
    <n v="80"/>
    <s v="1 PG"/>
  </r>
  <r>
    <n v="2456"/>
    <s v="VIETNAM"/>
    <x v="0"/>
    <x v="2"/>
    <x v="12"/>
    <x v="32"/>
    <x v="2"/>
    <x v="0"/>
    <x v="0"/>
    <x v="8"/>
    <x v="1"/>
    <n v="1200"/>
    <n v="480"/>
    <m/>
    <n v="528"/>
    <n v="160"/>
    <n v="27"/>
    <n v="70"/>
    <n v="105.60000000000001"/>
    <n v="31"/>
    <n v="103"/>
    <n v="1.3814432989690721"/>
    <n v="0.4"/>
    <m/>
    <n v="0.26244588744588748"/>
    <n v="473"/>
    <n v="0.75"/>
    <n v="20"/>
    <n v="0"/>
    <n v="0"/>
    <n v="22"/>
    <n v="0"/>
    <n v="0"/>
    <n v="59"/>
    <n v="0"/>
    <n v="0"/>
    <n v="88"/>
    <n v="0"/>
    <n v="0"/>
    <m/>
    <m/>
    <m/>
    <n v="80"/>
    <n v="80"/>
    <s v="2 PGs"/>
  </r>
  <r>
    <n v="2457"/>
    <s v="VIETNAM"/>
    <x v="0"/>
    <x v="2"/>
    <x v="12"/>
    <x v="32"/>
    <x v="2"/>
    <x v="0"/>
    <x v="0"/>
    <x v="20"/>
    <x v="1"/>
    <n v="1200"/>
    <n v="480"/>
    <m/>
    <n v="544"/>
    <n v="160"/>
    <n v="13"/>
    <n v="35"/>
    <n v="105.60000000000001"/>
    <n v="22"/>
    <n v="58"/>
    <n v="1.6666666666666667"/>
    <n v="0.4"/>
    <m/>
    <n v="0.12605042016806725"/>
    <n v="742"/>
    <n v="0.75"/>
    <n v="12"/>
    <n v="0"/>
    <n v="0"/>
    <n v="20"/>
    <n v="0"/>
    <n v="0"/>
    <n v="31"/>
    <n v="6"/>
    <n v="0"/>
    <n v="51"/>
    <n v="0"/>
    <n v="0"/>
    <m/>
    <m/>
    <m/>
    <n v="80"/>
    <n v="80"/>
    <s v="2 PGs"/>
  </r>
  <r>
    <n v="2458"/>
    <s v="VIETNAM"/>
    <x v="0"/>
    <x v="2"/>
    <x v="12"/>
    <x v="32"/>
    <x v="2"/>
    <x v="0"/>
    <x v="0"/>
    <x v="21"/>
    <x v="1"/>
    <n v="1200"/>
    <n v="480"/>
    <m/>
    <n v="480"/>
    <n v="160"/>
    <n v="9"/>
    <n v="57"/>
    <n v="105.60000000000001"/>
    <n v="19"/>
    <n v="135.5"/>
    <n v="2.3409090909090908"/>
    <n v="0.4"/>
    <m/>
    <n v="0.19642857142857142"/>
    <n v="546"/>
    <n v="0.75"/>
    <n v="18"/>
    <n v="0"/>
    <n v="0"/>
    <n v="2"/>
    <n v="0"/>
    <n v="0"/>
    <n v="134"/>
    <n v="2"/>
    <n v="0"/>
    <n v="2"/>
    <n v="0"/>
    <n v="0"/>
    <m/>
    <m/>
    <m/>
    <n v="80"/>
    <n v="80"/>
    <s v="2 PGs"/>
  </r>
  <r>
    <n v="2459"/>
    <s v="VIETNAM"/>
    <x v="0"/>
    <x v="2"/>
    <x v="12"/>
    <x v="32"/>
    <x v="2"/>
    <x v="0"/>
    <x v="0"/>
    <x v="22"/>
    <x v="1"/>
    <n v="1200"/>
    <n v="480"/>
    <m/>
    <n v="615"/>
    <n v="160"/>
    <n v="35"/>
    <n v="59"/>
    <n v="105.60000000000001"/>
    <n v="16.5"/>
    <n v="32.299999999999997"/>
    <n v="0.51914893617021274"/>
    <n v="0.4"/>
    <m/>
    <n v="0.2183507549361208"/>
    <n v="677"/>
    <n v="0.75"/>
    <n v="14"/>
    <n v="0"/>
    <n v="0"/>
    <n v="5"/>
    <n v="0"/>
    <n v="0"/>
    <n v="27.8"/>
    <n v="0"/>
    <n v="0"/>
    <n v="9"/>
    <n v="0"/>
    <n v="0"/>
    <m/>
    <m/>
    <m/>
    <n v="80"/>
    <n v="80"/>
    <s v="2 PGs"/>
  </r>
  <r>
    <n v="2460"/>
    <s v="VIETNAM"/>
    <x v="0"/>
    <x v="2"/>
    <x v="12"/>
    <x v="32"/>
    <x v="2"/>
    <x v="0"/>
    <x v="1"/>
    <x v="9"/>
    <x v="1"/>
    <n v="1200"/>
    <n v="480"/>
    <m/>
    <n v="420"/>
    <n v="100"/>
    <n v="10"/>
    <n v="42"/>
    <n v="66"/>
    <n v="12.75"/>
    <n v="23.2"/>
    <n v="0.69134615384615394"/>
    <n v="0.4"/>
    <m/>
    <n v="0.17687074829931973"/>
    <n v="511"/>
    <n v="0.75"/>
    <n v="8"/>
    <n v="5"/>
    <n v="0"/>
    <n v="7"/>
    <n v="0"/>
    <n v="0"/>
    <n v="17.7"/>
    <n v="0"/>
    <n v="0"/>
    <n v="11"/>
    <n v="0"/>
    <n v="0"/>
    <m/>
    <m/>
    <m/>
    <n v="80"/>
    <n v="80"/>
    <s v="1 PG"/>
  </r>
  <r>
    <n v="2461"/>
    <s v="VIETNAM"/>
    <x v="0"/>
    <x v="2"/>
    <x v="12"/>
    <x v="32"/>
    <x v="2"/>
    <x v="0"/>
    <x v="4"/>
    <x v="111"/>
    <x v="1"/>
    <n v="1200"/>
    <n v="480"/>
    <m/>
    <n v="390"/>
    <n v="100"/>
    <n v="0"/>
    <n v="43"/>
    <n v="66"/>
    <n v="0"/>
    <n v="34.75"/>
    <n v="0.80813953488372092"/>
    <n v="0.4"/>
    <m/>
    <n v="0.1575091575091575"/>
    <n v="500"/>
    <n v="0.75"/>
    <n v="0"/>
    <n v="0"/>
    <n v="0"/>
    <n v="0"/>
    <n v="0"/>
    <n v="0"/>
    <n v="28"/>
    <n v="7"/>
    <n v="0"/>
    <n v="10"/>
    <n v="0"/>
    <n v="0"/>
    <m/>
    <m/>
    <m/>
    <n v="80"/>
    <n v="80"/>
    <s v="1 PG"/>
  </r>
  <r>
    <n v="2462"/>
    <s v="VIETNAM"/>
    <x v="0"/>
    <x v="2"/>
    <x v="12"/>
    <x v="32"/>
    <x v="2"/>
    <x v="1"/>
    <x v="2"/>
    <x v="113"/>
    <x v="1"/>
    <n v="1200"/>
    <n v="480"/>
    <m/>
    <n v="391"/>
    <n v="100"/>
    <n v="7"/>
    <n v="24"/>
    <n v="66"/>
    <n v="2.5"/>
    <n v="14.625"/>
    <n v="0.55241935483870963"/>
    <n v="0.24"/>
    <m/>
    <n v="0.11326269638290098"/>
    <n v="320"/>
    <n v="0.75"/>
    <n v="0"/>
    <n v="1"/>
    <n v="6"/>
    <n v="0"/>
    <n v="0"/>
    <n v="0"/>
    <n v="0"/>
    <n v="10"/>
    <n v="3"/>
    <n v="20"/>
    <n v="0"/>
    <n v="1"/>
    <m/>
    <m/>
    <m/>
    <n v="80"/>
    <n v="80"/>
    <s v="1 PG"/>
  </r>
  <r>
    <n v="2463"/>
    <s v="VIETNAM"/>
    <x v="0"/>
    <x v="2"/>
    <x v="12"/>
    <x v="32"/>
    <x v="2"/>
    <x v="0"/>
    <x v="17"/>
    <x v="112"/>
    <x v="1"/>
    <n v="1200"/>
    <n v="480"/>
    <m/>
    <n v="412"/>
    <n v="100"/>
    <n v="6"/>
    <n v="58"/>
    <n v="66"/>
    <n v="19"/>
    <n v="71.5"/>
    <n v="1.4140625"/>
    <n v="0.4"/>
    <m/>
    <n v="0.22191400832177532"/>
    <n v="512"/>
    <n v="0.75"/>
    <n v="10"/>
    <n v="0"/>
    <n v="0"/>
    <n v="18"/>
    <n v="0"/>
    <n v="0"/>
    <n v="34"/>
    <n v="0"/>
    <n v="0"/>
    <n v="75"/>
    <n v="0"/>
    <n v="0"/>
    <m/>
    <m/>
    <m/>
    <n v="80"/>
    <n v="80"/>
    <s v="1 PG"/>
  </r>
  <r>
    <n v="2464"/>
    <s v="VIETNAM"/>
    <x v="0"/>
    <x v="2"/>
    <x v="12"/>
    <x v="32"/>
    <x v="7"/>
    <x v="0"/>
    <x v="0"/>
    <x v="51"/>
    <x v="0"/>
    <n v="1000"/>
    <n v="400"/>
    <m/>
    <n v="288"/>
    <n v="80"/>
    <n v="34"/>
    <n v="60"/>
    <n v="53"/>
    <n v="18.5"/>
    <n v="34.25"/>
    <n v="0.56117021276595747"/>
    <n v="0.4"/>
    <m/>
    <n v="0.46626984126984128"/>
    <n v="208"/>
    <n v="0.75"/>
    <n v="15"/>
    <n v="4"/>
    <n v="0"/>
    <n v="5"/>
    <n v="0"/>
    <n v="0"/>
    <n v="29"/>
    <n v="9"/>
    <n v="0"/>
    <n v="6"/>
    <n v="0"/>
    <n v="0"/>
    <m/>
    <m/>
    <m/>
    <n v="80"/>
    <n v="80"/>
    <s v="1 PG"/>
  </r>
  <r>
    <n v="2465"/>
    <s v="VIETNAM"/>
    <x v="0"/>
    <x v="2"/>
    <x v="12"/>
    <x v="32"/>
    <x v="7"/>
    <x v="0"/>
    <x v="0"/>
    <x v="52"/>
    <x v="0"/>
    <n v="1000"/>
    <n v="400"/>
    <m/>
    <n v="309"/>
    <n v="80"/>
    <n v="5"/>
    <n v="21"/>
    <n v="53"/>
    <n v="5.3"/>
    <n v="24.2"/>
    <n v="1.1346153846153846"/>
    <n v="0.4"/>
    <m/>
    <n v="0.12020342117429497"/>
    <n v="914"/>
    <n v="0.65"/>
    <n v="5.3"/>
    <n v="0"/>
    <n v="0"/>
    <n v="0"/>
    <n v="0"/>
    <n v="0"/>
    <n v="24.2"/>
    <n v="0"/>
    <n v="0"/>
    <n v="0"/>
    <n v="0"/>
    <n v="0"/>
    <m/>
    <m/>
    <m/>
    <n v="80"/>
    <n v="80"/>
    <s v="1 PG"/>
  </r>
  <r>
    <n v="2466"/>
    <s v="VIETNAM"/>
    <x v="0"/>
    <x v="2"/>
    <x v="12"/>
    <x v="32"/>
    <x v="7"/>
    <x v="0"/>
    <x v="0"/>
    <x v="53"/>
    <x v="0"/>
    <n v="1000"/>
    <n v="400"/>
    <m/>
    <n v="336"/>
    <n v="80"/>
    <n v="5"/>
    <n v="21"/>
    <n v="53"/>
    <n v="5.45"/>
    <n v="26.2"/>
    <n v="1.2173076923076922"/>
    <n v="0.4"/>
    <m/>
    <n v="0.11054421768707484"/>
    <n v="412"/>
    <n v="0.75"/>
    <n v="3.7"/>
    <n v="1"/>
    <n v="0"/>
    <n v="3"/>
    <n v="0"/>
    <n v="0"/>
    <n v="20.7"/>
    <n v="2"/>
    <n v="0"/>
    <n v="10"/>
    <n v="0"/>
    <n v="0"/>
    <m/>
    <m/>
    <m/>
    <n v="80"/>
    <n v="80"/>
    <s v="1 PG"/>
  </r>
  <r>
    <n v="2467"/>
    <s v="VIETNAM"/>
    <x v="0"/>
    <x v="2"/>
    <x v="12"/>
    <x v="32"/>
    <x v="7"/>
    <x v="0"/>
    <x v="0"/>
    <x v="54"/>
    <x v="0"/>
    <n v="1000"/>
    <n v="400"/>
    <m/>
    <n v="384"/>
    <n v="128"/>
    <n v="17"/>
    <n v="68"/>
    <n v="84.800000000000011"/>
    <n v="13.5"/>
    <n v="62.5"/>
    <n v="0.89411764705882357"/>
    <n v="0.4"/>
    <m/>
    <n v="0.31622023809523814"/>
    <n v="451"/>
    <n v="0.75"/>
    <n v="13"/>
    <n v="0"/>
    <n v="0"/>
    <n v="1"/>
    <n v="0"/>
    <n v="0"/>
    <n v="60"/>
    <n v="2"/>
    <n v="0"/>
    <n v="4"/>
    <n v="0"/>
    <n v="0"/>
    <m/>
    <m/>
    <m/>
    <n v="80"/>
    <n v="80"/>
    <s v="2 PGs"/>
  </r>
  <r>
    <n v="2468"/>
    <s v="VIETNAM"/>
    <x v="0"/>
    <x v="2"/>
    <x v="12"/>
    <x v="32"/>
    <x v="7"/>
    <x v="0"/>
    <x v="0"/>
    <x v="55"/>
    <x v="0"/>
    <n v="1000"/>
    <n v="400"/>
    <m/>
    <n v="304"/>
    <n v="80"/>
    <n v="16"/>
    <n v="50"/>
    <n v="53"/>
    <n v="17"/>
    <n v="47"/>
    <n v="0.96969696969696972"/>
    <n v="0.4"/>
    <m/>
    <n v="0.31015037593984968"/>
    <n v="576"/>
    <n v="0.65"/>
    <n v="17"/>
    <n v="0"/>
    <n v="0"/>
    <n v="0"/>
    <n v="0"/>
    <n v="0"/>
    <n v="46"/>
    <n v="4"/>
    <n v="0"/>
    <n v="0"/>
    <n v="0"/>
    <n v="0"/>
    <m/>
    <m/>
    <m/>
    <n v="80"/>
    <n v="80"/>
    <s v="1 PG"/>
  </r>
  <r>
    <n v="2469"/>
    <s v="VIETNAM"/>
    <x v="0"/>
    <x v="2"/>
    <x v="12"/>
    <x v="32"/>
    <x v="7"/>
    <x v="0"/>
    <x v="0"/>
    <x v="57"/>
    <x v="0"/>
    <n v="1000"/>
    <n v="400"/>
    <m/>
    <n v="292"/>
    <n v="80"/>
    <n v="9"/>
    <n v="48"/>
    <n v="53"/>
    <n v="7"/>
    <n v="59.75"/>
    <n v="1.1710526315789473"/>
    <n v="0.4"/>
    <m/>
    <n v="0.27886497064579258"/>
    <n v="257"/>
    <n v="0.75"/>
    <n v="7"/>
    <n v="0"/>
    <n v="0"/>
    <n v="0"/>
    <n v="0"/>
    <n v="0"/>
    <n v="57"/>
    <n v="3"/>
    <n v="0"/>
    <n v="4"/>
    <n v="0"/>
    <n v="0"/>
    <m/>
    <m/>
    <m/>
    <n v="80"/>
    <n v="80"/>
    <s v="1 PG"/>
  </r>
  <r>
    <n v="2470"/>
    <s v="VIETNAM"/>
    <x v="0"/>
    <x v="2"/>
    <x v="12"/>
    <x v="32"/>
    <x v="7"/>
    <x v="0"/>
    <x v="0"/>
    <x v="250"/>
    <x v="0"/>
    <n v="1000"/>
    <n v="400"/>
    <m/>
    <n v="352"/>
    <n v="80"/>
    <n v="19"/>
    <n v="55"/>
    <n v="53"/>
    <n v="5"/>
    <n v="38"/>
    <n v="0.58108108108108103"/>
    <n v="0.4"/>
    <m/>
    <n v="0.30032467532467533"/>
    <n v="648"/>
    <n v="0.75"/>
    <n v="1.5"/>
    <n v="4"/>
    <n v="0"/>
    <n v="5"/>
    <n v="0"/>
    <n v="0"/>
    <n v="31"/>
    <n v="8"/>
    <n v="0"/>
    <n v="10"/>
    <n v="0"/>
    <n v="0"/>
    <m/>
    <m/>
    <m/>
    <n v="80"/>
    <n v="80"/>
    <s v="1 PG"/>
  </r>
  <r>
    <n v="2471"/>
    <s v="VIETNAM"/>
    <x v="0"/>
    <x v="2"/>
    <x v="12"/>
    <x v="32"/>
    <x v="7"/>
    <x v="0"/>
    <x v="0"/>
    <x v="251"/>
    <x v="0"/>
    <n v="1000"/>
    <n v="400"/>
    <m/>
    <n v="296"/>
    <n v="80"/>
    <n v="2"/>
    <n v="20"/>
    <n v="53"/>
    <n v="1.2"/>
    <n v="17.2"/>
    <n v="0.83636363636363631"/>
    <n v="0.4"/>
    <m/>
    <n v="0.10617760617760619"/>
    <n v="328"/>
    <n v="0.65"/>
    <n v="1.2"/>
    <n v="0"/>
    <n v="0"/>
    <n v="0"/>
    <n v="0"/>
    <n v="0"/>
    <n v="17.2"/>
    <n v="0"/>
    <n v="0"/>
    <n v="0"/>
    <n v="0"/>
    <n v="0"/>
    <m/>
    <m/>
    <m/>
    <n v="80"/>
    <n v="80"/>
    <s v="1 PG"/>
  </r>
  <r>
    <n v="2472"/>
    <s v="VIETNAM"/>
    <x v="0"/>
    <x v="2"/>
    <x v="12"/>
    <x v="32"/>
    <x v="7"/>
    <x v="0"/>
    <x v="0"/>
    <x v="252"/>
    <x v="0"/>
    <n v="1000"/>
    <n v="400"/>
    <m/>
    <n v="304"/>
    <n v="80"/>
    <n v="10"/>
    <n v="29"/>
    <n v="53"/>
    <n v="6"/>
    <n v="27"/>
    <n v="0.84615384615384615"/>
    <n v="0.4"/>
    <m/>
    <n v="0.18327067669172933"/>
    <n v="342"/>
    <n v="0.65"/>
    <n v="5"/>
    <n v="2"/>
    <n v="0"/>
    <n v="1"/>
    <n v="0"/>
    <n v="0"/>
    <n v="25"/>
    <n v="2"/>
    <n v="0"/>
    <n v="3"/>
    <n v="0"/>
    <n v="0"/>
    <m/>
    <m/>
    <m/>
    <n v="80"/>
    <n v="80"/>
    <s v="1 PG"/>
  </r>
  <r>
    <n v="2473"/>
    <s v="VIETNAM"/>
    <x v="0"/>
    <x v="2"/>
    <x v="12"/>
    <x v="32"/>
    <x v="7"/>
    <x v="0"/>
    <x v="0"/>
    <x v="58"/>
    <x v="0"/>
    <n v="1000"/>
    <n v="400"/>
    <m/>
    <n v="324"/>
    <n v="80"/>
    <n v="19"/>
    <n v="43"/>
    <n v="53"/>
    <n v="13.25"/>
    <n v="33"/>
    <n v="0.74596774193548387"/>
    <n v="0.4"/>
    <m/>
    <n v="0.27336860670194008"/>
    <n v="190"/>
    <n v="0.65"/>
    <n v="11"/>
    <n v="7"/>
    <n v="0"/>
    <n v="1"/>
    <n v="0"/>
    <n v="0"/>
    <n v="27"/>
    <n v="6"/>
    <n v="0"/>
    <n v="9"/>
    <n v="0"/>
    <n v="0"/>
    <m/>
    <m/>
    <m/>
    <n v="80"/>
    <n v="80"/>
    <s v="1 PG"/>
  </r>
  <r>
    <n v="2474"/>
    <s v="VIETNAM"/>
    <x v="0"/>
    <x v="2"/>
    <x v="12"/>
    <x v="32"/>
    <x v="7"/>
    <x v="1"/>
    <x v="4"/>
    <x v="219"/>
    <x v="0"/>
    <n v="1000"/>
    <n v="400"/>
    <m/>
    <n v="340"/>
    <n v="80"/>
    <n v="19"/>
    <n v="48"/>
    <n v="53"/>
    <n v="19"/>
    <n v="43"/>
    <n v="0.92537313432835822"/>
    <n v="0.4"/>
    <m/>
    <n v="0.28151260504201686"/>
    <n v="700"/>
    <n v="0.65"/>
    <n v="19"/>
    <n v="0"/>
    <n v="0"/>
    <n v="0"/>
    <n v="0"/>
    <n v="0"/>
    <n v="43"/>
    <n v="0"/>
    <n v="0"/>
    <n v="0"/>
    <n v="0"/>
    <n v="0"/>
    <m/>
    <m/>
    <m/>
    <n v="80"/>
    <n v="80"/>
    <s v="1 PG"/>
  </r>
  <r>
    <n v="2475"/>
    <s v="VIETNAM"/>
    <x v="0"/>
    <x v="2"/>
    <x v="12"/>
    <x v="32"/>
    <x v="7"/>
    <x v="0"/>
    <x v="1"/>
    <x v="59"/>
    <x v="0"/>
    <n v="1000"/>
    <n v="400"/>
    <m/>
    <n v="244"/>
    <n v="80"/>
    <n v="1"/>
    <n v="24"/>
    <n v="53"/>
    <n v="2"/>
    <n v="7.5"/>
    <n v="0.38"/>
    <n v="0.4"/>
    <m/>
    <n v="0.14637002341920377"/>
    <n v="135"/>
    <n v="0.8"/>
    <n v="0"/>
    <n v="0"/>
    <n v="0"/>
    <n v="4"/>
    <n v="0"/>
    <n v="0"/>
    <n v="7"/>
    <n v="0"/>
    <n v="0"/>
    <n v="1"/>
    <n v="0"/>
    <n v="0"/>
    <m/>
    <m/>
    <m/>
    <n v="80"/>
    <n v="80"/>
    <s v="1 PG"/>
  </r>
  <r>
    <n v="2476"/>
    <s v="VIETNAM"/>
    <x v="0"/>
    <x v="2"/>
    <x v="12"/>
    <x v="32"/>
    <x v="7"/>
    <x v="0"/>
    <x v="4"/>
    <x v="60"/>
    <x v="0"/>
    <n v="1000"/>
    <n v="400"/>
    <m/>
    <n v="288"/>
    <n v="80"/>
    <n v="0"/>
    <n v="56"/>
    <n v="53"/>
    <n v="0"/>
    <n v="54.5"/>
    <n v="0.9732142857142857"/>
    <n v="0.4"/>
    <m/>
    <n v="0.27777777777777779"/>
    <n v="700"/>
    <n v="0.8"/>
    <n v="0"/>
    <n v="0"/>
    <n v="0"/>
    <n v="0"/>
    <n v="0"/>
    <n v="0"/>
    <n v="52"/>
    <n v="2"/>
    <n v="0"/>
    <n v="4"/>
    <n v="0"/>
    <n v="0"/>
    <m/>
    <m/>
    <m/>
    <n v="80"/>
    <n v="80"/>
    <s v="1 PG"/>
  </r>
  <r>
    <n v="2477"/>
    <s v="VIETNAM"/>
    <x v="0"/>
    <x v="2"/>
    <x v="12"/>
    <x v="32"/>
    <x v="7"/>
    <x v="1"/>
    <x v="0"/>
    <x v="255"/>
    <x v="0"/>
    <n v="1000"/>
    <n v="162"/>
    <m/>
    <n v="272"/>
    <n v="19"/>
    <n v="3"/>
    <n v="19"/>
    <n v="13"/>
    <n v="4"/>
    <n v="16"/>
    <n v="0.90909090909090906"/>
    <n v="0.24"/>
    <m/>
    <n v="0.11554621848739498"/>
    <n v="330"/>
    <n v="0.65"/>
    <n v="4"/>
    <n v="0"/>
    <n v="0"/>
    <n v="0"/>
    <n v="0"/>
    <n v="0"/>
    <n v="16"/>
    <n v="0"/>
    <n v="0"/>
    <n v="0"/>
    <n v="0"/>
    <n v="0"/>
    <m/>
    <m/>
    <m/>
    <n v="80"/>
    <n v="80"/>
    <s v="1 PG"/>
  </r>
  <r>
    <n v="2478"/>
    <s v="VIETNAM"/>
    <x v="0"/>
    <x v="2"/>
    <x v="12"/>
    <x v="32"/>
    <x v="7"/>
    <x v="1"/>
    <x v="1"/>
    <x v="259"/>
    <x v="0"/>
    <n v="1000"/>
    <n v="400"/>
    <m/>
    <n v="288"/>
    <n v="48"/>
    <n v="17"/>
    <n v="49"/>
    <n v="17.5"/>
    <n v="7"/>
    <n v="34.5"/>
    <n v="0.62878787878787878"/>
    <n v="0.24"/>
    <m/>
    <n v="0.32738095238095238"/>
    <n v="293"/>
    <n v="0.65"/>
    <n v="6"/>
    <n v="4"/>
    <n v="0"/>
    <n v="0"/>
    <n v="0"/>
    <n v="0"/>
    <n v="34"/>
    <n v="2"/>
    <n v="0"/>
    <n v="0"/>
    <n v="0"/>
    <n v="0"/>
    <m/>
    <m/>
    <m/>
    <n v="80"/>
    <n v="80"/>
    <s v="1 PG"/>
  </r>
  <r>
    <n v="2479"/>
    <s v="VIETNAM"/>
    <x v="0"/>
    <x v="2"/>
    <x v="12"/>
    <x v="32"/>
    <x v="10"/>
    <x v="1"/>
    <x v="0"/>
    <x v="181"/>
    <x v="2"/>
    <n v="288"/>
    <n v="162"/>
    <m/>
    <n v="192"/>
    <n v="19"/>
    <n v="12"/>
    <n v="19"/>
    <n v="12.5"/>
    <n v="5"/>
    <n v="9"/>
    <n v="0.45161290322580644"/>
    <n v="0.24"/>
    <m/>
    <n v="0.23065476190476195"/>
    <n v="268"/>
    <n v="0.7"/>
    <n v="5"/>
    <n v="0"/>
    <n v="0"/>
    <n v="0"/>
    <n v="0"/>
    <n v="0"/>
    <n v="9"/>
    <n v="0"/>
    <n v="0"/>
    <n v="0"/>
    <n v="0"/>
    <n v="0"/>
    <m/>
    <m/>
    <m/>
    <n v="50"/>
    <n v="50"/>
    <s v="1 PG"/>
  </r>
  <r>
    <n v="2480"/>
    <s v="VIETNAM"/>
    <x v="0"/>
    <x v="2"/>
    <x v="12"/>
    <x v="32"/>
    <x v="10"/>
    <x v="1"/>
    <x v="0"/>
    <x v="260"/>
    <x v="2"/>
    <n v="288"/>
    <n v="162"/>
    <m/>
    <n v="160"/>
    <n v="19"/>
    <n v="37"/>
    <n v="5"/>
    <n v="12.5"/>
    <n v="0"/>
    <n v="1"/>
    <n v="2.3809523809523808E-2"/>
    <n v="0.24"/>
    <m/>
    <n v="0.375"/>
    <n v="708"/>
    <n v="0.75"/>
    <n v="0"/>
    <n v="0"/>
    <n v="0"/>
    <n v="0"/>
    <n v="0"/>
    <n v="0"/>
    <n v="1"/>
    <n v="0"/>
    <n v="0"/>
    <n v="0"/>
    <n v="0"/>
    <n v="0"/>
    <m/>
    <m/>
    <m/>
    <n v="50"/>
    <n v="50"/>
    <s v="1 PG"/>
  </r>
  <r>
    <n v="2481"/>
    <s v="VIETNAM"/>
    <x v="1"/>
    <x v="2"/>
    <x v="12"/>
    <x v="32"/>
    <x v="6"/>
    <x v="1"/>
    <x v="25"/>
    <x v="142"/>
    <x v="1"/>
    <n v="1250"/>
    <n v="500"/>
    <m/>
    <n v="453"/>
    <n v="100"/>
    <n v="12"/>
    <n v="28"/>
    <n v="66"/>
    <n v="7.875"/>
    <n v="23.625"/>
    <n v="0.78749999999999998"/>
    <n v="0.24"/>
    <m/>
    <n v="0.12614317250078841"/>
    <n v="419"/>
    <n v="0.7"/>
    <n v="6"/>
    <n v="4"/>
    <n v="1"/>
    <n v="1"/>
    <n v="0"/>
    <n v="0"/>
    <n v="21"/>
    <n v="2"/>
    <n v="3"/>
    <n v="2"/>
    <n v="0"/>
    <n v="0"/>
    <m/>
    <m/>
    <m/>
    <n v="80"/>
    <n v="80"/>
    <s v="1 PG"/>
  </r>
  <r>
    <n v="2482"/>
    <s v="VIETNAM"/>
    <x v="1"/>
    <x v="2"/>
    <x v="12"/>
    <x v="32"/>
    <x v="6"/>
    <x v="1"/>
    <x v="18"/>
    <x v="143"/>
    <x v="1"/>
    <n v="1250"/>
    <n v="500"/>
    <m/>
    <n v="420"/>
    <n v="100"/>
    <n v="0"/>
    <n v="39"/>
    <n v="66"/>
    <n v="0"/>
    <n v="26.041666666666668"/>
    <n v="0.66773504273504281"/>
    <n v="0.24"/>
    <m/>
    <n v="0.1326530612244898"/>
    <n v="411"/>
    <n v="0.7"/>
    <n v="0"/>
    <n v="0"/>
    <n v="0"/>
    <n v="0"/>
    <n v="0"/>
    <n v="0"/>
    <n v="17.666666666666668"/>
    <n v="0"/>
    <n v="3"/>
    <n v="10"/>
    <n v="3"/>
    <n v="0"/>
    <m/>
    <m/>
    <m/>
    <n v="80"/>
    <n v="80"/>
    <s v="1 PG"/>
  </r>
  <r>
    <n v="2483"/>
    <s v="VIETNAM"/>
    <x v="1"/>
    <x v="2"/>
    <x v="12"/>
    <x v="32"/>
    <x v="6"/>
    <x v="1"/>
    <x v="8"/>
    <x v="141"/>
    <x v="1"/>
    <n v="1250"/>
    <n v="500"/>
    <m/>
    <n v="408"/>
    <n v="100"/>
    <n v="13"/>
    <n v="25"/>
    <n v="66"/>
    <n v="7.75"/>
    <n v="15.5"/>
    <n v="0.61184210526315785"/>
    <n v="0.24"/>
    <m/>
    <n v="0.13305322128851543"/>
    <n v="402"/>
    <n v="0.7"/>
    <n v="6"/>
    <n v="3"/>
    <n v="0"/>
    <n v="2"/>
    <n v="0"/>
    <n v="0"/>
    <n v="11"/>
    <n v="6"/>
    <n v="0"/>
    <n v="6"/>
    <n v="0"/>
    <n v="0"/>
    <m/>
    <m/>
    <m/>
    <n v="80"/>
    <n v="80"/>
    <s v="1 PG"/>
  </r>
  <r>
    <n v="2484"/>
    <s v="VIETNAM"/>
    <x v="1"/>
    <x v="2"/>
    <x v="12"/>
    <x v="32"/>
    <x v="0"/>
    <x v="0"/>
    <x v="5"/>
    <x v="61"/>
    <x v="0"/>
    <n v="1200"/>
    <n v="480"/>
    <m/>
    <n v="212"/>
    <n v="76.800000000000011"/>
    <n v="11"/>
    <n v="15"/>
    <n v="50.800000000000004"/>
    <n v="12"/>
    <n v="13.8"/>
    <n v="0.99230769230769234"/>
    <n v="0.4"/>
    <m/>
    <n v="0.17520215633423183"/>
    <n v="290"/>
    <n v="0.9"/>
    <n v="8.5"/>
    <n v="6"/>
    <n v="0"/>
    <n v="4"/>
    <n v="0"/>
    <n v="0"/>
    <n v="10.3"/>
    <n v="6"/>
    <n v="0"/>
    <n v="4"/>
    <n v="0"/>
    <n v="0"/>
    <m/>
    <m/>
    <m/>
    <n v="80"/>
    <n v="80"/>
    <s v="2 PGs"/>
  </r>
  <r>
    <n v="2485"/>
    <s v="VIETNAM"/>
    <x v="1"/>
    <x v="2"/>
    <x v="12"/>
    <x v="32"/>
    <x v="0"/>
    <x v="0"/>
    <x v="7"/>
    <x v="62"/>
    <x v="0"/>
    <n v="1200"/>
    <n v="480"/>
    <m/>
    <n v="444"/>
    <n v="96"/>
    <n v="25"/>
    <n v="51"/>
    <n v="63.5"/>
    <n v="18.416666666666668"/>
    <n v="46.333333333333336"/>
    <n v="0.85197368421052633"/>
    <n v="0.4"/>
    <m/>
    <n v="0.24453024453024458"/>
    <n v="790"/>
    <n v="0.65"/>
    <n v="16.666666666666668"/>
    <n v="3"/>
    <n v="0"/>
    <n v="2"/>
    <n v="0"/>
    <n v="0"/>
    <n v="43.333333333333336"/>
    <n v="6"/>
    <n v="0"/>
    <n v="3"/>
    <n v="0"/>
    <n v="0"/>
    <m/>
    <m/>
    <m/>
    <n v="80"/>
    <n v="80"/>
    <s v="1 PG"/>
  </r>
  <r>
    <n v="2486"/>
    <s v="VIETNAM"/>
    <x v="1"/>
    <x v="2"/>
    <x v="12"/>
    <x v="32"/>
    <x v="0"/>
    <x v="1"/>
    <x v="8"/>
    <x v="114"/>
    <x v="0"/>
    <n v="1200"/>
    <n v="480"/>
    <m/>
    <n v="401"/>
    <n v="57.5"/>
    <n v="19"/>
    <n v="39"/>
    <n v="21"/>
    <n v="10"/>
    <n v="28.5"/>
    <n v="0.66379310344827591"/>
    <n v="0.24"/>
    <m/>
    <n v="0.20662629141432134"/>
    <n v="512"/>
    <n v="0.65"/>
    <n v="7"/>
    <n v="4"/>
    <n v="0"/>
    <n v="4"/>
    <n v="0"/>
    <n v="0"/>
    <n v="23"/>
    <n v="6"/>
    <n v="0"/>
    <n v="8"/>
    <n v="0"/>
    <n v="0"/>
    <m/>
    <m/>
    <m/>
    <n v="80"/>
    <n v="80"/>
    <s v="1 PG"/>
  </r>
  <r>
    <n v="2487"/>
    <s v="VIETNAM"/>
    <x v="1"/>
    <x v="2"/>
    <x v="12"/>
    <x v="32"/>
    <x v="0"/>
    <x v="1"/>
    <x v="18"/>
    <x v="115"/>
    <x v="0"/>
    <n v="1200"/>
    <n v="480"/>
    <m/>
    <n v="388"/>
    <n v="57.5"/>
    <n v="26"/>
    <n v="33"/>
    <n v="21"/>
    <n v="12.83"/>
    <n v="15.1"/>
    <n v="0.47338983050847455"/>
    <n v="0.24"/>
    <m/>
    <n v="0.21723122238586159"/>
    <n v="458"/>
    <n v="0.65"/>
    <n v="8.83"/>
    <n v="8"/>
    <n v="0"/>
    <n v="4"/>
    <n v="0"/>
    <n v="0"/>
    <n v="9.6"/>
    <n v="6"/>
    <n v="0"/>
    <n v="8"/>
    <n v="0"/>
    <n v="0"/>
    <m/>
    <m/>
    <m/>
    <n v="80"/>
    <n v="80"/>
    <s v="1 PG"/>
  </r>
  <r>
    <n v="2488"/>
    <s v="VIETNAM"/>
    <x v="1"/>
    <x v="2"/>
    <x v="12"/>
    <x v="32"/>
    <x v="0"/>
    <x v="1"/>
    <x v="29"/>
    <x v="199"/>
    <x v="0"/>
    <n v="1200"/>
    <n v="480"/>
    <m/>
    <n v="288"/>
    <n v="57.5"/>
    <n v="20"/>
    <n v="46"/>
    <n v="21"/>
    <n v="11.25"/>
    <n v="30.75"/>
    <n v="0.63636363636363635"/>
    <n v="0.24"/>
    <m/>
    <n v="0.32738095238095238"/>
    <n v="650"/>
    <n v="0.9"/>
    <n v="9"/>
    <n v="7"/>
    <n v="0"/>
    <n v="1"/>
    <n v="0"/>
    <n v="0"/>
    <n v="23"/>
    <n v="5"/>
    <n v="0"/>
    <n v="13"/>
    <n v="0"/>
    <n v="0"/>
    <m/>
    <m/>
    <m/>
    <n v="80"/>
    <n v="80"/>
    <s v="1 PG"/>
  </r>
  <r>
    <n v="2489"/>
    <s v="VIETNAM"/>
    <x v="1"/>
    <x v="2"/>
    <x v="12"/>
    <x v="32"/>
    <x v="0"/>
    <x v="1"/>
    <x v="25"/>
    <x v="261"/>
    <x v="0"/>
    <n v="1200"/>
    <n v="480"/>
    <m/>
    <n v="387"/>
    <n v="57.5"/>
    <n v="6"/>
    <n v="57"/>
    <n v="21"/>
    <n v="1.75"/>
    <n v="40.25"/>
    <n v="0.66666666666666663"/>
    <n v="0.24"/>
    <m/>
    <n v="0.23255813953488375"/>
    <n v="531"/>
    <n v="0.65"/>
    <n v="0"/>
    <n v="5"/>
    <n v="0"/>
    <n v="1"/>
    <n v="0"/>
    <n v="0"/>
    <n v="35"/>
    <n v="11"/>
    <n v="0"/>
    <n v="5"/>
    <n v="0"/>
    <n v="0"/>
    <m/>
    <m/>
    <m/>
    <n v="80"/>
    <n v="80"/>
    <s v="1 PG"/>
  </r>
  <r>
    <n v="2490"/>
    <s v="VIETNAM"/>
    <x v="1"/>
    <x v="2"/>
    <x v="12"/>
    <x v="32"/>
    <x v="0"/>
    <x v="1"/>
    <x v="19"/>
    <x v="116"/>
    <x v="0"/>
    <n v="1200"/>
    <n v="480"/>
    <m/>
    <n v="388"/>
    <n v="57.5"/>
    <n v="29"/>
    <n v="37"/>
    <n v="21"/>
    <n v="11.95"/>
    <n v="18.95"/>
    <n v="0.46818181818181814"/>
    <n v="0.24"/>
    <m/>
    <n v="0.24300441826215025"/>
    <n v="411"/>
    <n v="0.65"/>
    <n v="6.2"/>
    <n v="9"/>
    <n v="4"/>
    <n v="4"/>
    <n v="0"/>
    <n v="0"/>
    <n v="12.7"/>
    <n v="11"/>
    <n v="0"/>
    <n v="7"/>
    <n v="0"/>
    <n v="0"/>
    <m/>
    <m/>
    <m/>
    <n v="80"/>
    <n v="80"/>
    <s v="1 PG"/>
  </r>
  <r>
    <n v="2491"/>
    <s v="VIETNAM"/>
    <x v="1"/>
    <x v="2"/>
    <x v="12"/>
    <x v="32"/>
    <x v="2"/>
    <x v="0"/>
    <x v="5"/>
    <x v="23"/>
    <x v="1"/>
    <n v="1200"/>
    <n v="480"/>
    <m/>
    <n v="224"/>
    <n v="80"/>
    <n v="18"/>
    <n v="30"/>
    <n v="52.800000000000004"/>
    <n v="10"/>
    <n v="18"/>
    <n v="0.58333333333333337"/>
    <n v="0.4"/>
    <m/>
    <n v="0.30612244897959184"/>
    <n v="311"/>
    <n v="0.65"/>
    <n v="4"/>
    <n v="0"/>
    <n v="0"/>
    <n v="12"/>
    <n v="0"/>
    <n v="0"/>
    <n v="9.5"/>
    <n v="0"/>
    <n v="0"/>
    <n v="17"/>
    <n v="0"/>
    <n v="0"/>
    <m/>
    <m/>
    <m/>
    <n v="80"/>
    <n v="80"/>
    <s v="2 PGs"/>
  </r>
  <r>
    <n v="2492"/>
    <s v="VIETNAM"/>
    <x v="1"/>
    <x v="2"/>
    <x v="12"/>
    <x v="32"/>
    <x v="2"/>
    <x v="1"/>
    <x v="8"/>
    <x v="118"/>
    <x v="1"/>
    <n v="1200"/>
    <n v="480"/>
    <m/>
    <n v="384"/>
    <n v="57.5"/>
    <n v="18"/>
    <n v="31"/>
    <n v="21"/>
    <n v="8.5"/>
    <n v="20"/>
    <n v="0.58163265306122447"/>
    <n v="0.24"/>
    <m/>
    <n v="0.18229166666666669"/>
    <n v="399"/>
    <n v="0.65"/>
    <n v="6"/>
    <n v="6"/>
    <n v="0"/>
    <n v="2"/>
    <n v="0"/>
    <n v="0"/>
    <n v="15"/>
    <n v="6"/>
    <n v="0"/>
    <n v="7"/>
    <n v="0"/>
    <n v="0"/>
    <m/>
    <m/>
    <m/>
    <n v="80"/>
    <n v="80"/>
    <s v="1 PG"/>
  </r>
  <r>
    <n v="2493"/>
    <s v="VIETNAM"/>
    <x v="1"/>
    <x v="2"/>
    <x v="12"/>
    <x v="32"/>
    <x v="2"/>
    <x v="1"/>
    <x v="20"/>
    <x v="119"/>
    <x v="1"/>
    <n v="1200"/>
    <n v="480"/>
    <m/>
    <n v="380"/>
    <n v="57.5"/>
    <m/>
    <n v="36"/>
    <n v="21"/>
    <n v="0"/>
    <n v="18"/>
    <n v="0.5"/>
    <n v="0.24"/>
    <m/>
    <n v="0.13533834586466165"/>
    <n v="387"/>
    <n v="0.65"/>
    <n v="0"/>
    <n v="0"/>
    <n v="0"/>
    <n v="0"/>
    <n v="0"/>
    <n v="0"/>
    <n v="16"/>
    <n v="2"/>
    <n v="0"/>
    <n v="3"/>
    <n v="0"/>
    <n v="0"/>
    <m/>
    <m/>
    <m/>
    <n v="50"/>
    <n v="50"/>
    <s v="1 PG"/>
  </r>
  <r>
    <n v="2494"/>
    <s v="VIETNAM"/>
    <x v="1"/>
    <x v="2"/>
    <x v="12"/>
    <x v="32"/>
    <x v="4"/>
    <x v="1"/>
    <x v="34"/>
    <x v="284"/>
    <x v="0"/>
    <n v="1000"/>
    <n v="320"/>
    <m/>
    <n v="320"/>
    <n v="48"/>
    <m/>
    <n v="32"/>
    <n v="17.5"/>
    <n v="0"/>
    <n v="32"/>
    <n v="1"/>
    <n v="0.24"/>
    <m/>
    <n v="0.14285714285714285"/>
    <n v="387"/>
    <n v="0.7"/>
    <n v="0"/>
    <n v="0"/>
    <n v="0"/>
    <n v="0"/>
    <n v="0"/>
    <n v="0"/>
    <n v="30"/>
    <n v="4"/>
    <n v="0"/>
    <n v="2"/>
    <n v="0"/>
    <n v="0"/>
    <m/>
    <m/>
    <m/>
    <n v="50"/>
    <n v="50"/>
    <s v="1 PG"/>
  </r>
  <r>
    <n v="2495"/>
    <s v="VIETNAM"/>
    <x v="2"/>
    <x v="2"/>
    <x v="12"/>
    <x v="32"/>
    <x v="3"/>
    <x v="0"/>
    <x v="6"/>
    <x v="121"/>
    <x v="1"/>
    <n v="2700"/>
    <n v="810"/>
    <m/>
    <n v="972"/>
    <n v="259.2"/>
    <n v="22"/>
    <n v="140"/>
    <n v="170.4"/>
    <n v="22.33"/>
    <n v="149.66999999999999"/>
    <n v="1.0617283950617284"/>
    <n v="0.4"/>
    <m/>
    <n v="0.20576131687242799"/>
    <n v="928"/>
    <n v="0.7"/>
    <s v="18.33"/>
    <n v="0"/>
    <n v="0"/>
    <n v="8"/>
    <n v="0"/>
    <n v="0"/>
    <s v="132.17"/>
    <n v="30"/>
    <n v="0"/>
    <n v="20"/>
    <n v="0"/>
    <n v="0"/>
    <m/>
    <m/>
    <m/>
    <n v="250"/>
    <n v="250"/>
    <s v="2 PGs"/>
  </r>
  <r>
    <n v="2496"/>
    <s v="VIETNAM"/>
    <x v="2"/>
    <x v="2"/>
    <x v="12"/>
    <x v="32"/>
    <x v="0"/>
    <x v="0"/>
    <x v="6"/>
    <x v="68"/>
    <x v="0"/>
    <n v="1200"/>
    <n v="480"/>
    <m/>
    <n v="404"/>
    <n v="153.60000000000002"/>
    <n v="7"/>
    <n v="32"/>
    <n v="100.80000000000001"/>
    <n v="5.5"/>
    <n v="27"/>
    <n v="0.83333333333333337"/>
    <n v="0.4"/>
    <m/>
    <n v="0.11315417256011318"/>
    <n v="704"/>
    <n v="0.7"/>
    <s v="5.5"/>
    <n v="0"/>
    <n v="0"/>
    <n v="0"/>
    <n v="0"/>
    <n v="0"/>
    <n v="27"/>
    <n v="0"/>
    <n v="0"/>
    <n v="0"/>
    <n v="0"/>
    <n v="0"/>
    <m/>
    <m/>
    <m/>
    <n v="150"/>
    <n v="150"/>
    <s v="2 PGs"/>
  </r>
  <r>
    <n v="2497"/>
    <s v="VIETNAM"/>
    <x v="2"/>
    <x v="2"/>
    <x v="12"/>
    <x v="32"/>
    <x v="0"/>
    <x v="0"/>
    <x v="6"/>
    <x v="27"/>
    <x v="0"/>
    <n v="1200"/>
    <n v="480"/>
    <m/>
    <n v="452"/>
    <n v="153.60000000000002"/>
    <n v="11"/>
    <n v="68"/>
    <n v="100.80000000000001"/>
    <n v="13"/>
    <n v="43.125"/>
    <n v="0.71044303797468356"/>
    <n v="0.4"/>
    <m/>
    <n v="0.21491782553729458"/>
    <n v="486"/>
    <n v="0.65"/>
    <n v="11"/>
    <n v="6"/>
    <n v="0"/>
    <n v="1"/>
    <n v="0"/>
    <n v="0"/>
    <n v="40"/>
    <n v="4"/>
    <n v="3"/>
    <n v="2"/>
    <n v="0"/>
    <n v="0"/>
    <m/>
    <m/>
    <m/>
    <n v="150"/>
    <n v="150"/>
    <s v="2 PGs"/>
  </r>
  <r>
    <n v="2498"/>
    <s v="VIETNAM"/>
    <x v="2"/>
    <x v="2"/>
    <x v="12"/>
    <x v="32"/>
    <x v="0"/>
    <x v="0"/>
    <x v="6"/>
    <x v="67"/>
    <x v="0"/>
    <n v="1200"/>
    <n v="480"/>
    <m/>
    <n v="448"/>
    <n v="153.60000000000002"/>
    <n v="21"/>
    <n v="82"/>
    <n v="100.80000000000001"/>
    <n v="24"/>
    <n v="62.5"/>
    <n v="0.83980582524271841"/>
    <n v="0.4"/>
    <m/>
    <n v="0.26147959183673475"/>
    <n v="477"/>
    <n v="0.65"/>
    <n v="23"/>
    <n v="2"/>
    <n v="0"/>
    <n v="1"/>
    <n v="0"/>
    <n v="0"/>
    <n v="62"/>
    <n v="2"/>
    <n v="0"/>
    <n v="0"/>
    <n v="0"/>
    <n v="0"/>
    <m/>
    <m/>
    <m/>
    <n v="150"/>
    <n v="150"/>
    <s v="2 PGs"/>
  </r>
  <r>
    <n v="2499"/>
    <s v="VIETNAM"/>
    <x v="2"/>
    <x v="2"/>
    <x v="12"/>
    <x v="32"/>
    <x v="0"/>
    <x v="0"/>
    <x v="6"/>
    <x v="28"/>
    <x v="0"/>
    <n v="1200"/>
    <n v="480"/>
    <m/>
    <n v="500"/>
    <n v="153.60000000000002"/>
    <n v="41"/>
    <n v="60"/>
    <n v="100.80000000000001"/>
    <n v="30.625"/>
    <n v="54.67"/>
    <n v="0.84450495049504948"/>
    <n v="0.4"/>
    <m/>
    <n v="0.17142857142857143"/>
    <n v="662"/>
    <n v="0.65"/>
    <n v="28"/>
    <n v="0"/>
    <n v="7"/>
    <n v="0"/>
    <n v="0"/>
    <n v="0"/>
    <s v="54.67"/>
    <n v="0"/>
    <n v="0"/>
    <n v="0"/>
    <n v="0"/>
    <n v="0"/>
    <m/>
    <m/>
    <m/>
    <n v="150"/>
    <n v="150"/>
    <s v="2 PGs"/>
  </r>
  <r>
    <n v="2500"/>
    <s v="VIETNAM"/>
    <x v="2"/>
    <x v="2"/>
    <x v="12"/>
    <x v="32"/>
    <x v="0"/>
    <x v="0"/>
    <x v="6"/>
    <x v="25"/>
    <x v="0"/>
    <n v="1200"/>
    <n v="480"/>
    <m/>
    <n v="904"/>
    <n v="96"/>
    <n v="38"/>
    <n v="171"/>
    <n v="63"/>
    <n v="26"/>
    <n v="176.75"/>
    <n v="0.97009569377990434"/>
    <n v="0.4"/>
    <m/>
    <n v="0.27022756005056892"/>
    <n v="415"/>
    <n v="0.65"/>
    <n v="21"/>
    <n v="2"/>
    <n v="0"/>
    <n v="9"/>
    <n v="0"/>
    <n v="0"/>
    <n v="173"/>
    <n v="3"/>
    <n v="0"/>
    <n v="6"/>
    <n v="0"/>
    <n v="0"/>
    <m/>
    <m/>
    <m/>
    <n v="250"/>
    <n v="250"/>
    <s v="1 PG"/>
  </r>
  <r>
    <n v="2501"/>
    <s v="VIETNAM"/>
    <x v="2"/>
    <x v="2"/>
    <x v="12"/>
    <x v="32"/>
    <x v="0"/>
    <x v="0"/>
    <x v="6"/>
    <x v="69"/>
    <x v="0"/>
    <n v="1200"/>
    <n v="480"/>
    <m/>
    <n v="360"/>
    <n v="96"/>
    <n v="9"/>
    <n v="59"/>
    <n v="63"/>
    <n v="4.3"/>
    <n v="50.17"/>
    <n v="0.80102941176470588"/>
    <n v="0.4"/>
    <m/>
    <n v="0.23412698412698416"/>
    <n v="450"/>
    <n v="0.6"/>
    <s v="4.3"/>
    <n v="0"/>
    <n v="0"/>
    <n v="0"/>
    <n v="0"/>
    <n v="0"/>
    <s v="50.17"/>
    <n v="0"/>
    <n v="0"/>
    <n v="0"/>
    <n v="0"/>
    <n v="0"/>
    <m/>
    <m/>
    <m/>
    <n v="150"/>
    <n v="150"/>
    <s v="1 PG"/>
  </r>
  <r>
    <n v="2502"/>
    <s v="VIETNAM"/>
    <x v="2"/>
    <x v="2"/>
    <x v="12"/>
    <x v="32"/>
    <x v="4"/>
    <x v="1"/>
    <x v="6"/>
    <x v="276"/>
    <x v="0"/>
    <n v="1000"/>
    <n v="400"/>
    <m/>
    <n v="392"/>
    <n v="48"/>
    <n v="41"/>
    <n v="39"/>
    <n v="19.5"/>
    <n v="24.09"/>
    <n v="24.25"/>
    <n v="0.60425000000000006"/>
    <n v="0.24"/>
    <m/>
    <n v="0.14212827988338195"/>
    <n v="400"/>
    <n v="0.6"/>
    <s v="17.84"/>
    <n v="7"/>
    <n v="0"/>
    <n v="9"/>
    <n v="0"/>
    <n v="0"/>
    <n v="19"/>
    <n v="11"/>
    <n v="0"/>
    <n v="5"/>
    <n v="0"/>
    <n v="0"/>
    <m/>
    <m/>
    <m/>
    <n v="150"/>
    <n v="150"/>
    <s v="1 PG"/>
  </r>
  <r>
    <n v="2503"/>
    <s v="VIETNAM"/>
    <x v="2"/>
    <x v="2"/>
    <x v="12"/>
    <x v="32"/>
    <x v="4"/>
    <x v="1"/>
    <x v="6"/>
    <x v="275"/>
    <x v="0"/>
    <n v="1000"/>
    <n v="400"/>
    <m/>
    <n v="360"/>
    <n v="48"/>
    <n v="6"/>
    <n v="19"/>
    <n v="19.5"/>
    <n v="4.5999999999999996"/>
    <n v="18"/>
    <n v="0.90400000000000003"/>
    <n v="0.24"/>
    <m/>
    <n v="7.5396825396825407E-2"/>
    <n v="348"/>
    <n v="0.6"/>
    <s v="4.6"/>
    <n v="0"/>
    <n v="0"/>
    <n v="0"/>
    <n v="0"/>
    <n v="0"/>
    <n v="17"/>
    <n v="2"/>
    <n v="0"/>
    <n v="1"/>
    <n v="0"/>
    <n v="0"/>
    <m/>
    <m/>
    <m/>
    <n v="150"/>
    <n v="150"/>
    <s v="1 PG"/>
  </r>
  <r>
    <n v="2504"/>
    <s v="VIETNAM"/>
    <x v="2"/>
    <x v="2"/>
    <x v="12"/>
    <x v="32"/>
    <x v="2"/>
    <x v="0"/>
    <x v="6"/>
    <x v="31"/>
    <x v="1"/>
    <n v="1200"/>
    <n v="480"/>
    <m/>
    <n v="464"/>
    <n v="153.60000000000002"/>
    <n v="17"/>
    <n v="68"/>
    <n v="100.80000000000001"/>
    <n v="12.67"/>
    <n v="61.67"/>
    <n v="0.87458823529411767"/>
    <n v="0.4"/>
    <m/>
    <n v="0.20935960591133007"/>
    <n v="280"/>
    <n v="0.6"/>
    <s v="10.17"/>
    <n v="0"/>
    <n v="0"/>
    <n v="5"/>
    <n v="0"/>
    <n v="0"/>
    <s v="56.17"/>
    <n v="2"/>
    <n v="0"/>
    <n v="10"/>
    <n v="0"/>
    <n v="0"/>
    <m/>
    <m/>
    <m/>
    <n v="150"/>
    <n v="150"/>
    <s v="2 PGs"/>
  </r>
  <r>
    <n v="2505"/>
    <s v="VIETNAM"/>
    <x v="2"/>
    <x v="2"/>
    <x v="12"/>
    <x v="32"/>
    <x v="2"/>
    <x v="0"/>
    <x v="6"/>
    <x v="29"/>
    <x v="1"/>
    <n v="1200"/>
    <n v="480"/>
    <m/>
    <n v="420"/>
    <n v="153.60000000000002"/>
    <n v="6"/>
    <n v="72"/>
    <n v="100.80000000000001"/>
    <n v="4.8"/>
    <n v="60.25"/>
    <n v="0.8339743589743589"/>
    <n v="0.4"/>
    <m/>
    <n v="0.24489795918367346"/>
    <n v="344"/>
    <n v="0.6"/>
    <s v="4.8"/>
    <n v="0"/>
    <n v="0"/>
    <n v="0"/>
    <n v="0"/>
    <n v="0"/>
    <n v="30"/>
    <n v="1"/>
    <n v="0"/>
    <n v="60"/>
    <n v="0"/>
    <n v="0"/>
    <m/>
    <m/>
    <m/>
    <n v="150"/>
    <n v="150"/>
    <s v="2 PGs"/>
  </r>
  <r>
    <n v="2506"/>
    <s v="VIETNAM"/>
    <x v="2"/>
    <x v="2"/>
    <x v="12"/>
    <x v="32"/>
    <x v="2"/>
    <x v="0"/>
    <x v="6"/>
    <x v="30"/>
    <x v="1"/>
    <n v="1200"/>
    <n v="480"/>
    <m/>
    <n v="452"/>
    <n v="153.60000000000002"/>
    <n v="8"/>
    <n v="20"/>
    <n v="100.80000000000001"/>
    <n v="7.5"/>
    <n v="26.25"/>
    <n v="1.2053571428571428"/>
    <n v="0.4"/>
    <m/>
    <n v="6.321112515802782E-2"/>
    <n v="272"/>
    <n v="0.6"/>
    <s v="3.5"/>
    <n v="0"/>
    <n v="0"/>
    <n v="8"/>
    <n v="0"/>
    <n v="0"/>
    <s v="11.5"/>
    <n v="7"/>
    <n v="0"/>
    <n v="26"/>
    <n v="0"/>
    <n v="0"/>
    <m/>
    <m/>
    <m/>
    <n v="150"/>
    <n v="150"/>
    <s v="2 PGs"/>
  </r>
  <r>
    <n v="2507"/>
    <s v="VIETNAM"/>
    <x v="2"/>
    <x v="2"/>
    <x v="12"/>
    <x v="32"/>
    <x v="6"/>
    <x v="0"/>
    <x v="6"/>
    <x v="81"/>
    <x v="1"/>
    <n v="1250"/>
    <n v="500"/>
    <m/>
    <n v="440"/>
    <n v="100"/>
    <n v="32"/>
    <n v="48"/>
    <n v="66"/>
    <n v="23.41"/>
    <n v="39.549999999999997"/>
    <n v="0.78699999999999992"/>
    <n v="0.4"/>
    <m/>
    <n v="0.15584415584415584"/>
    <n v="442"/>
    <n v="0.7"/>
    <s v="22.16"/>
    <n v="0"/>
    <n v="0"/>
    <n v="1"/>
    <n v="1"/>
    <n v="0"/>
    <s v="35.8"/>
    <n v="1"/>
    <n v="0"/>
    <n v="4"/>
    <n v="2"/>
    <n v="0"/>
    <m/>
    <m/>
    <m/>
    <n v="150"/>
    <n v="150"/>
    <s v="1 PG"/>
  </r>
  <r>
    <n v="2508"/>
    <s v="VIETNAM"/>
    <x v="2"/>
    <x v="2"/>
    <x v="12"/>
    <x v="32"/>
    <x v="13"/>
    <x v="1"/>
    <x v="6"/>
    <x v="277"/>
    <x v="0"/>
    <n v="700"/>
    <n v="350"/>
    <m/>
    <n v="360"/>
    <n v="42"/>
    <n v="23"/>
    <n v="31"/>
    <n v="15.5"/>
    <n v="16.170000000000002"/>
    <n v="23.25"/>
    <n v="0.73"/>
    <n v="0.24"/>
    <m/>
    <n v="0.12301587301587302"/>
    <n v="564"/>
    <n v="0.65"/>
    <s v="12.17"/>
    <n v="6"/>
    <n v="0"/>
    <n v="5"/>
    <n v="0"/>
    <n v="0"/>
    <n v="19"/>
    <n v="11"/>
    <n v="0"/>
    <n v="3"/>
    <n v="0"/>
    <n v="0"/>
    <m/>
    <m/>
    <m/>
    <n v="150"/>
    <n v="150"/>
    <s v="1 PG"/>
  </r>
  <r>
    <n v="2509"/>
    <s v="VIETNAM"/>
    <x v="2"/>
    <x v="2"/>
    <x v="12"/>
    <x v="32"/>
    <x v="14"/>
    <x v="1"/>
    <x v="6"/>
    <x v="285"/>
    <x v="0"/>
    <n v="700"/>
    <n v="359"/>
    <m/>
    <n v="386"/>
    <n v="42"/>
    <n v="12"/>
    <n v="23"/>
    <n v="15.5"/>
    <n v="8.25"/>
    <n v="19.75"/>
    <n v="0.8"/>
    <n v="0.24"/>
    <m/>
    <n v="8.5122131754256106E-2"/>
    <n v="472"/>
    <n v="0.6"/>
    <n v="8"/>
    <n v="1"/>
    <n v="0"/>
    <n v="0"/>
    <n v="0"/>
    <n v="0"/>
    <n v="16"/>
    <n v="5"/>
    <n v="0"/>
    <n v="5"/>
    <n v="0"/>
    <n v="0"/>
    <m/>
    <m/>
    <m/>
    <n v="150"/>
    <n v="150"/>
    <s v="1 PG"/>
  </r>
  <r>
    <n v="2510"/>
    <s v="VIETNAM"/>
    <x v="2"/>
    <x v="2"/>
    <x v="12"/>
    <x v="32"/>
    <x v="7"/>
    <x v="0"/>
    <x v="6"/>
    <x v="130"/>
    <x v="0"/>
    <n v="1000"/>
    <n v="400"/>
    <m/>
    <n v="320"/>
    <n v="80"/>
    <n v="7"/>
    <n v="44"/>
    <n v="52.5"/>
    <n v="6"/>
    <n v="36.799999999999997"/>
    <n v="0.83921568627450971"/>
    <n v="0.4"/>
    <m/>
    <n v="0.19642857142857142"/>
    <n v="375"/>
    <n v="0.6"/>
    <n v="6"/>
    <n v="0"/>
    <n v="0"/>
    <n v="0"/>
    <n v="0"/>
    <n v="0"/>
    <s v="36.8"/>
    <n v="0"/>
    <n v="0"/>
    <n v="0"/>
    <n v="0"/>
    <n v="0"/>
    <m/>
    <m/>
    <m/>
    <n v="150"/>
    <n v="150"/>
    <s v="1 PG"/>
  </r>
  <r>
    <n v="2511"/>
    <s v="VIETNAM"/>
    <x v="2"/>
    <x v="2"/>
    <x v="12"/>
    <x v="32"/>
    <x v="7"/>
    <x v="0"/>
    <x v="6"/>
    <x v="93"/>
    <x v="0"/>
    <n v="1000"/>
    <n v="400"/>
    <m/>
    <n v="376"/>
    <n v="80"/>
    <n v="11"/>
    <n v="37"/>
    <n v="52.5"/>
    <n v="9.5"/>
    <n v="35.5"/>
    <n v="0.9375"/>
    <n v="0.4"/>
    <m/>
    <n v="0.14057750759878421"/>
    <n v="322"/>
    <n v="0.6"/>
    <n v="8"/>
    <n v="0"/>
    <n v="0"/>
    <n v="3"/>
    <n v="0"/>
    <n v="0"/>
    <n v="32"/>
    <n v="0"/>
    <n v="0"/>
    <n v="7"/>
    <n v="0"/>
    <n v="0"/>
    <m/>
    <m/>
    <m/>
    <n v="150"/>
    <n v="150"/>
    <s v="1 PG"/>
  </r>
  <r>
    <n v="2512"/>
    <s v="VIETNAM"/>
    <x v="2"/>
    <x v="2"/>
    <x v="12"/>
    <x v="32"/>
    <x v="7"/>
    <x v="0"/>
    <x v="6"/>
    <x v="87"/>
    <x v="0"/>
    <n v="1000"/>
    <n v="400"/>
    <m/>
    <n v="492"/>
    <n v="128"/>
    <n v="5"/>
    <n v="45"/>
    <n v="84"/>
    <n v="4.5"/>
    <n v="39.5"/>
    <n v="0.88"/>
    <n v="0.4"/>
    <m/>
    <n v="0.13066202090592335"/>
    <n v="360"/>
    <n v="0.65"/>
    <n v="4"/>
    <n v="0"/>
    <n v="0"/>
    <n v="1"/>
    <n v="0"/>
    <n v="0"/>
    <n v="37"/>
    <n v="0"/>
    <n v="0"/>
    <n v="5"/>
    <n v="0"/>
    <n v="0"/>
    <m/>
    <m/>
    <m/>
    <n v="250"/>
    <n v="250"/>
    <s v="2 PGs"/>
  </r>
  <r>
    <n v="2513"/>
    <s v="VIETNAM"/>
    <x v="2"/>
    <x v="2"/>
    <x v="12"/>
    <x v="32"/>
    <x v="7"/>
    <x v="0"/>
    <x v="6"/>
    <x v="86"/>
    <x v="0"/>
    <n v="1000"/>
    <n v="400"/>
    <m/>
    <n v="525"/>
    <n v="128"/>
    <n v="29"/>
    <n v="58"/>
    <n v="84"/>
    <n v="27"/>
    <n v="76.5"/>
    <n v="1.1896551724137931"/>
    <n v="0.4"/>
    <m/>
    <n v="0.15782312925170067"/>
    <n v="355"/>
    <n v="0.65"/>
    <n v="25"/>
    <n v="0"/>
    <n v="0"/>
    <n v="4"/>
    <n v="0"/>
    <n v="0"/>
    <n v="74"/>
    <n v="0"/>
    <n v="0"/>
    <n v="5"/>
    <n v="0"/>
    <n v="0"/>
    <m/>
    <m/>
    <m/>
    <n v="250"/>
    <n v="250"/>
    <s v="2 PGs"/>
  </r>
  <r>
    <n v="2514"/>
    <s v="VIETNAM"/>
    <x v="2"/>
    <x v="2"/>
    <x v="12"/>
    <x v="32"/>
    <x v="7"/>
    <x v="0"/>
    <x v="6"/>
    <x v="85"/>
    <x v="0"/>
    <n v="1000"/>
    <n v="400"/>
    <m/>
    <n v="552"/>
    <n v="128"/>
    <n v="6"/>
    <n v="70"/>
    <n v="84"/>
    <n v="9"/>
    <n v="66"/>
    <n v="0.98684210526315785"/>
    <n v="0.4"/>
    <m/>
    <n v="0.18115942028985507"/>
    <n v="487"/>
    <n v="0.65"/>
    <n v="9"/>
    <n v="0"/>
    <n v="0"/>
    <n v="0"/>
    <n v="0"/>
    <n v="0"/>
    <n v="66"/>
    <n v="0"/>
    <n v="0"/>
    <n v="0"/>
    <n v="0"/>
    <n v="0"/>
    <m/>
    <m/>
    <m/>
    <n v="250"/>
    <n v="250"/>
    <s v="2 PGs"/>
  </r>
  <r>
    <n v="2515"/>
    <s v="VIETNAM"/>
    <x v="2"/>
    <x v="2"/>
    <x v="12"/>
    <x v="32"/>
    <x v="7"/>
    <x v="0"/>
    <x v="6"/>
    <x v="88"/>
    <x v="0"/>
    <n v="1000"/>
    <n v="400"/>
    <m/>
    <n v="704"/>
    <n v="128"/>
    <n v="5"/>
    <n v="106"/>
    <n v="84"/>
    <n v="0"/>
    <n v="91"/>
    <n v="0.81981981981981977"/>
    <n v="0.4"/>
    <m/>
    <n v="0.21509740259740262"/>
    <n v="467"/>
    <n v="0.7"/>
    <n v="0"/>
    <m/>
    <m/>
    <m/>
    <n v="0"/>
    <n v="0"/>
    <n v="91"/>
    <n v="0"/>
    <n v="0"/>
    <n v="0"/>
    <n v="0"/>
    <n v="0"/>
    <m/>
    <m/>
    <m/>
    <n v="250"/>
    <n v="250"/>
    <s v="2 PGs"/>
  </r>
  <r>
    <n v="2516"/>
    <s v="VIETNAM"/>
    <x v="2"/>
    <x v="2"/>
    <x v="12"/>
    <x v="32"/>
    <x v="7"/>
    <x v="0"/>
    <x v="6"/>
    <x v="89"/>
    <x v="0"/>
    <n v="1000"/>
    <n v="400"/>
    <m/>
    <n v="816"/>
    <n v="128"/>
    <n v="25"/>
    <n v="128"/>
    <n v="84"/>
    <n v="45"/>
    <n v="144.375"/>
    <n v="1.2377450980392157"/>
    <n v="0.4"/>
    <m/>
    <n v="0.22408963585434177"/>
    <n v="457"/>
    <n v="0.7"/>
    <n v="36"/>
    <n v="12"/>
    <n v="0"/>
    <n v="12"/>
    <n v="0"/>
    <n v="0"/>
    <n v="126"/>
    <n v="18"/>
    <n v="17"/>
    <n v="15"/>
    <n v="0"/>
    <n v="0"/>
    <m/>
    <m/>
    <m/>
    <n v="250"/>
    <n v="250"/>
    <s v="2 PGs"/>
  </r>
  <r>
    <n v="2517"/>
    <s v="VIETNAM"/>
    <x v="2"/>
    <x v="2"/>
    <x v="12"/>
    <x v="32"/>
    <x v="7"/>
    <x v="0"/>
    <x v="6"/>
    <x v="92"/>
    <x v="0"/>
    <n v="1000"/>
    <n v="400"/>
    <m/>
    <n v="392"/>
    <n v="80"/>
    <n v="16"/>
    <n v="49"/>
    <n v="52.5"/>
    <n v="11.75"/>
    <n v="37.875"/>
    <n v="0.76346153846153841"/>
    <n v="0.4"/>
    <m/>
    <n v="0.17857142857142858"/>
    <n v="782"/>
    <n v="0.65"/>
    <n v="10"/>
    <n v="1"/>
    <n v="0"/>
    <n v="3"/>
    <n v="0"/>
    <n v="0"/>
    <n v="33"/>
    <n v="2"/>
    <n v="1"/>
    <n v="8"/>
    <n v="0"/>
    <n v="0"/>
    <m/>
    <m/>
    <m/>
    <n v="150"/>
    <n v="150"/>
    <s v="1 PG"/>
  </r>
  <r>
    <n v="2518"/>
    <s v="VIETNAM"/>
    <x v="2"/>
    <x v="2"/>
    <x v="12"/>
    <x v="32"/>
    <x v="7"/>
    <x v="0"/>
    <x v="6"/>
    <x v="132"/>
    <x v="0"/>
    <n v="1000"/>
    <n v="400"/>
    <m/>
    <n v="372"/>
    <n v="80"/>
    <n v="11"/>
    <n v="62"/>
    <n v="52.5"/>
    <n v="8.75"/>
    <n v="43"/>
    <n v="0.70890410958904104"/>
    <n v="0.4"/>
    <m/>
    <n v="0.23809523809523811"/>
    <n v="730"/>
    <n v="0.6"/>
    <n v="8"/>
    <n v="0"/>
    <n v="2"/>
    <n v="0"/>
    <n v="0"/>
    <n v="0"/>
    <n v="41"/>
    <n v="0"/>
    <n v="0"/>
    <n v="4"/>
    <n v="0"/>
    <n v="0"/>
    <m/>
    <m/>
    <m/>
    <n v="150"/>
    <n v="150"/>
    <s v="1 PG"/>
  </r>
  <r>
    <n v="2519"/>
    <s v="VIETNAM"/>
    <x v="2"/>
    <x v="2"/>
    <x v="12"/>
    <x v="32"/>
    <x v="7"/>
    <x v="0"/>
    <x v="6"/>
    <x v="131"/>
    <x v="0"/>
    <n v="1000"/>
    <n v="400"/>
    <m/>
    <n v="400"/>
    <n v="80"/>
    <n v="4"/>
    <n v="34"/>
    <n v="52.5"/>
    <n v="3.09"/>
    <n v="29.5"/>
    <n v="0.85763157894736852"/>
    <n v="0.4"/>
    <m/>
    <n v="0.12142857142857143"/>
    <n v="568"/>
    <n v="0.6"/>
    <s v="2.84"/>
    <n v="1"/>
    <n v="0"/>
    <n v="0"/>
    <n v="0"/>
    <n v="0"/>
    <n v="28.5"/>
    <n v="2"/>
    <n v="0"/>
    <n v="1"/>
    <n v="0"/>
    <n v="0"/>
    <m/>
    <m/>
    <m/>
    <n v="150"/>
    <n v="150"/>
    <s v="1 PG"/>
  </r>
  <r>
    <n v="2520"/>
    <s v="VIETNAM"/>
    <x v="2"/>
    <x v="2"/>
    <x v="12"/>
    <x v="32"/>
    <x v="7"/>
    <x v="0"/>
    <x v="6"/>
    <x v="222"/>
    <x v="0"/>
    <n v="1000"/>
    <n v="400"/>
    <m/>
    <n v="328"/>
    <n v="80"/>
    <n v="6"/>
    <n v="36"/>
    <n v="52.5"/>
    <n v="8.33"/>
    <n v="38.700000000000003"/>
    <n v="1.1197619047619047"/>
    <n v="0.4"/>
    <m/>
    <n v="0.15679442508710803"/>
    <n v="437"/>
    <n v="0.6"/>
    <s v="8.33"/>
    <n v="0"/>
    <n v="0"/>
    <n v="0"/>
    <n v="0"/>
    <n v="0"/>
    <s v="35.2"/>
    <n v="0"/>
    <n v="0"/>
    <n v="7"/>
    <n v="0"/>
    <n v="0"/>
    <m/>
    <m/>
    <m/>
    <n v="150"/>
    <n v="150"/>
    <s v="1 PG"/>
  </r>
  <r>
    <n v="2521"/>
    <s v="VIETNAM"/>
    <x v="2"/>
    <x v="2"/>
    <x v="12"/>
    <x v="32"/>
    <x v="7"/>
    <x v="0"/>
    <x v="6"/>
    <x v="95"/>
    <x v="0"/>
    <n v="1000"/>
    <n v="400"/>
    <m/>
    <n v="392"/>
    <n v="80"/>
    <n v="10"/>
    <n v="34"/>
    <n v="52.5"/>
    <n v="9.33"/>
    <n v="25.4"/>
    <n v="0.7893181818181817"/>
    <n v="0.4"/>
    <m/>
    <n v="0.12390670553935861"/>
    <n v="303"/>
    <n v="0.6"/>
    <s v="9.33"/>
    <n v="0"/>
    <n v="0"/>
    <n v="0"/>
    <n v="0"/>
    <n v="0"/>
    <n v="25.4"/>
    <n v="0"/>
    <n v="0"/>
    <n v="0"/>
    <n v="0"/>
    <n v="0"/>
    <m/>
    <m/>
    <m/>
    <n v="150"/>
    <n v="150"/>
    <s v="1 PG"/>
  </r>
  <r>
    <n v="2522"/>
    <s v="VIETNAM"/>
    <x v="2"/>
    <x v="2"/>
    <x v="12"/>
    <x v="32"/>
    <x v="7"/>
    <x v="0"/>
    <x v="6"/>
    <x v="96"/>
    <x v="0"/>
    <n v="1000"/>
    <n v="400"/>
    <m/>
    <n v="340"/>
    <n v="80"/>
    <n v="12"/>
    <n v="44"/>
    <n v="52.5"/>
    <n v="0.5"/>
    <n v="42.5"/>
    <n v="0.7678571428571429"/>
    <n v="0.4"/>
    <m/>
    <n v="0.18487394957983194"/>
    <n v="475"/>
    <n v="0.6"/>
    <n v="0"/>
    <n v="0"/>
    <m/>
    <n v="1"/>
    <n v="0"/>
    <m/>
    <n v="41"/>
    <n v="0"/>
    <n v="0"/>
    <n v="3"/>
    <n v="0"/>
    <n v="0"/>
    <m/>
    <m/>
    <m/>
    <n v="150"/>
    <n v="150"/>
    <s v="1 PG"/>
  </r>
  <r>
    <n v="2523"/>
    <s v="VIETNAM"/>
    <x v="2"/>
    <x v="2"/>
    <x v="12"/>
    <x v="32"/>
    <x v="7"/>
    <x v="0"/>
    <x v="6"/>
    <x v="84"/>
    <x v="0"/>
    <n v="1000"/>
    <n v="400"/>
    <m/>
    <n v="376"/>
    <n v="80"/>
    <n v="8"/>
    <n v="43"/>
    <n v="52.5"/>
    <n v="9.3000000000000007"/>
    <n v="36.799999999999997"/>
    <n v="0.90392156862745088"/>
    <n v="0.4"/>
    <m/>
    <n v="0.16337386018237082"/>
    <n v="421"/>
    <n v="0.6"/>
    <s v="8.8"/>
    <n v="0"/>
    <n v="0"/>
    <n v="1"/>
    <n v="0"/>
    <n v="0"/>
    <s v="36.8"/>
    <n v="0"/>
    <n v="0"/>
    <n v="0"/>
    <n v="0"/>
    <n v="0"/>
    <m/>
    <m/>
    <m/>
    <n v="150"/>
    <n v="150"/>
    <s v="1 PG"/>
  </r>
  <r>
    <n v="2524"/>
    <s v="VIETNAM"/>
    <x v="2"/>
    <x v="2"/>
    <x v="12"/>
    <x v="32"/>
    <x v="7"/>
    <x v="0"/>
    <x v="6"/>
    <x v="286"/>
    <x v="0"/>
    <n v="1000"/>
    <n v="400"/>
    <m/>
    <n v="252"/>
    <n v="80"/>
    <n v="21"/>
    <n v="45"/>
    <n v="52.5"/>
    <n v="20.7"/>
    <n v="37"/>
    <n v="0.87424242424242427"/>
    <n v="0.4"/>
    <m/>
    <n v="0.25510204081632654"/>
    <n v="275"/>
    <n v="0.6"/>
    <s v="20.7"/>
    <n v="0"/>
    <n v="0"/>
    <n v="0"/>
    <n v="0"/>
    <n v="0"/>
    <n v="37"/>
    <n v="0"/>
    <n v="0"/>
    <n v="0"/>
    <n v="0"/>
    <n v="0"/>
    <m/>
    <m/>
    <m/>
    <n v="150"/>
    <n v="150"/>
    <s v="1 PG"/>
  </r>
  <r>
    <n v="2525"/>
    <s v="VIETNAM"/>
    <x v="2"/>
    <x v="2"/>
    <x v="12"/>
    <x v="32"/>
    <x v="7"/>
    <x v="0"/>
    <x v="6"/>
    <x v="126"/>
    <x v="0"/>
    <n v="1000"/>
    <n v="400"/>
    <m/>
    <n v="440"/>
    <n v="80"/>
    <n v="13"/>
    <n v="39"/>
    <n v="52.5"/>
    <n v="14.8"/>
    <n v="32.200000000000003"/>
    <n v="0.90384615384615385"/>
    <n v="0.4"/>
    <m/>
    <n v="0.12662337662337661"/>
    <n v="391"/>
    <n v="0.6"/>
    <s v="14.3"/>
    <n v="0"/>
    <n v="0"/>
    <n v="1"/>
    <n v="0"/>
    <n v="0"/>
    <s v="31.2"/>
    <n v="0"/>
    <n v="0"/>
    <n v="2"/>
    <n v="0"/>
    <n v="0"/>
    <m/>
    <m/>
    <m/>
    <n v="150"/>
    <n v="150"/>
    <s v="1 PG"/>
  </r>
  <r>
    <n v="2526"/>
    <s v="VIETNAM"/>
    <x v="2"/>
    <x v="2"/>
    <x v="12"/>
    <x v="32"/>
    <x v="7"/>
    <x v="0"/>
    <x v="6"/>
    <x v="90"/>
    <x v="0"/>
    <n v="1000"/>
    <n v="400"/>
    <m/>
    <n v="304"/>
    <n v="128"/>
    <n v="15"/>
    <n v="79"/>
    <n v="84"/>
    <n v="23.65"/>
    <n v="60.5"/>
    <n v="0.89521276595744692"/>
    <n v="0.4"/>
    <m/>
    <n v="0.37124060150375943"/>
    <n v="433"/>
    <n v="0.6"/>
    <n v="17.399999999999999"/>
    <n v="7"/>
    <n v="4"/>
    <n v="6"/>
    <n v="0"/>
    <m/>
    <n v="52"/>
    <n v="8"/>
    <n v="4"/>
    <n v="10"/>
    <n v="0"/>
    <n v="0"/>
    <m/>
    <m/>
    <m/>
    <n v="150"/>
    <n v="150"/>
    <s v="2 PGs"/>
  </r>
  <r>
    <n v="2527"/>
    <s v="VIETNAM"/>
    <x v="2"/>
    <x v="2"/>
    <x v="12"/>
    <x v="32"/>
    <x v="7"/>
    <x v="0"/>
    <x v="6"/>
    <x v="125"/>
    <x v="0"/>
    <n v="1000"/>
    <n v="400"/>
    <m/>
    <n v="356"/>
    <n v="80"/>
    <n v="16"/>
    <n v="41"/>
    <n v="52.5"/>
    <n v="15"/>
    <n v="30"/>
    <n v="0.78947368421052633"/>
    <n v="0.4"/>
    <m/>
    <n v="0.16452648475120385"/>
    <n v="233"/>
    <n v="0.6"/>
    <n v="15"/>
    <n v="0"/>
    <n v="0"/>
    <n v="0"/>
    <n v="0"/>
    <n v="0"/>
    <n v="30"/>
    <n v="0"/>
    <n v="0"/>
    <n v="0"/>
    <n v="0"/>
    <n v="0"/>
    <m/>
    <m/>
    <m/>
    <n v="150"/>
    <n v="150"/>
    <s v="1 PG"/>
  </r>
  <r>
    <n v="2528"/>
    <s v="VIETNAM"/>
    <x v="2"/>
    <x v="2"/>
    <x v="12"/>
    <x v="32"/>
    <x v="9"/>
    <x v="1"/>
    <x v="6"/>
    <x v="229"/>
    <x v="2"/>
    <n v="150"/>
    <n v="162"/>
    <m/>
    <n v="176"/>
    <n v="19.5"/>
    <n v="0"/>
    <n v="15"/>
    <n v="14"/>
    <n v="0"/>
    <n v="17"/>
    <n v="1.1333333333333333"/>
    <n v="0.4"/>
    <m/>
    <n v="0.12175324675324677"/>
    <n v="196"/>
    <n v="0.6"/>
    <n v="0"/>
    <n v="0"/>
    <n v="0"/>
    <n v="0"/>
    <n v="0"/>
    <n v="0"/>
    <n v="17"/>
    <n v="0"/>
    <n v="0"/>
    <n v="0"/>
    <n v="0"/>
    <n v="0"/>
    <m/>
    <m/>
    <m/>
    <n v="100"/>
    <n v="100"/>
    <s v="1 PG"/>
  </r>
  <r>
    <n v="2529"/>
    <s v="VIETNAM"/>
    <x v="2"/>
    <x v="2"/>
    <x v="12"/>
    <x v="32"/>
    <x v="9"/>
    <x v="1"/>
    <x v="6"/>
    <x v="226"/>
    <x v="2"/>
    <n v="150"/>
    <n v="162"/>
    <m/>
    <n v="176"/>
    <n v="19.5"/>
    <n v="1"/>
    <n v="17"/>
    <n v="14"/>
    <n v="1"/>
    <n v="22"/>
    <n v="1.2777777777777777"/>
    <n v="0.4"/>
    <m/>
    <n v="0.13798701298701299"/>
    <n v="130"/>
    <n v="0.5"/>
    <n v="1"/>
    <n v="0"/>
    <n v="0"/>
    <n v="0"/>
    <n v="0"/>
    <n v="0"/>
    <n v="22"/>
    <n v="0"/>
    <n v="0"/>
    <n v="0"/>
    <n v="0"/>
    <n v="0"/>
    <m/>
    <m/>
    <m/>
    <n v="100"/>
    <n v="100"/>
    <s v="1 PG"/>
  </r>
  <r>
    <n v="2530"/>
    <s v="VIETNAM"/>
    <x v="2"/>
    <x v="2"/>
    <x v="12"/>
    <x v="32"/>
    <x v="9"/>
    <x v="1"/>
    <x v="6"/>
    <x v="201"/>
    <x v="2"/>
    <n v="150"/>
    <n v="162"/>
    <m/>
    <n v="112"/>
    <n v="19.5"/>
    <n v="5"/>
    <n v="19"/>
    <n v="14"/>
    <n v="3.5"/>
    <n v="16"/>
    <n v="0.8125"/>
    <n v="0.4"/>
    <m/>
    <n v="0.24234693877551022"/>
    <n v="158"/>
    <n v="0.5"/>
    <n v="3.5"/>
    <n v="0"/>
    <n v="0"/>
    <n v="0"/>
    <n v="0"/>
    <n v="0"/>
    <n v="16"/>
    <n v="0"/>
    <n v="0"/>
    <n v="0"/>
    <n v="0"/>
    <n v="0"/>
    <m/>
    <m/>
    <m/>
    <n v="100"/>
    <n v="100"/>
    <s v="1 PG"/>
  </r>
  <r>
    <n v="2531"/>
    <s v="VIETNAM"/>
    <x v="2"/>
    <x v="2"/>
    <x v="12"/>
    <x v="32"/>
    <x v="9"/>
    <x v="1"/>
    <x v="6"/>
    <x v="240"/>
    <x v="2"/>
    <n v="150"/>
    <n v="162"/>
    <m/>
    <n v="176"/>
    <n v="19.5"/>
    <n v="14"/>
    <n v="29"/>
    <n v="14"/>
    <n v="15.8"/>
    <n v="22.1"/>
    <n v="0.88139534883720938"/>
    <n v="0.4"/>
    <m/>
    <n v="0.2353896103896104"/>
    <n v="240"/>
    <n v="0.5"/>
    <n v="15.8"/>
    <n v="0"/>
    <n v="0"/>
    <n v="0"/>
    <n v="0"/>
    <n v="0"/>
    <n v="19.600000000000001"/>
    <n v="0"/>
    <n v="0"/>
    <n v="5"/>
    <n v="0"/>
    <n v="0"/>
    <m/>
    <m/>
    <m/>
    <n v="100"/>
    <n v="100"/>
    <s v="1 PG"/>
  </r>
  <r>
    <n v="2532"/>
    <s v="VIETNAM"/>
    <x v="2"/>
    <x v="2"/>
    <x v="12"/>
    <x v="32"/>
    <x v="9"/>
    <x v="1"/>
    <x v="6"/>
    <x v="225"/>
    <x v="2"/>
    <n v="150"/>
    <n v="162"/>
    <m/>
    <n v="176"/>
    <n v="19.5"/>
    <n v="10"/>
    <n v="23"/>
    <n v="14"/>
    <n v="11"/>
    <n v="24.3"/>
    <n v="1.0696969696969696"/>
    <n v="0.4"/>
    <m/>
    <n v="0.18668831168831171"/>
    <n v="177"/>
    <n v="0.5"/>
    <n v="11"/>
    <n v="0"/>
    <n v="0"/>
    <n v="0"/>
    <n v="0"/>
    <n v="0"/>
    <n v="21.3"/>
    <n v="0"/>
    <n v="0"/>
    <n v="6"/>
    <n v="0"/>
    <n v="0"/>
    <m/>
    <m/>
    <m/>
    <n v="100"/>
    <n v="100"/>
    <s v="1 PG"/>
  </r>
  <r>
    <n v="2533"/>
    <s v="VIETNAM"/>
    <x v="2"/>
    <x v="2"/>
    <x v="12"/>
    <x v="32"/>
    <x v="9"/>
    <x v="1"/>
    <x v="6"/>
    <x v="223"/>
    <x v="2"/>
    <n v="150"/>
    <n v="162"/>
    <m/>
    <n v="196"/>
    <n v="19.5"/>
    <n v="5"/>
    <n v="16"/>
    <n v="14"/>
    <n v="3"/>
    <n v="13"/>
    <n v="0.76190476190476186"/>
    <n v="0.4"/>
    <m/>
    <n v="0.11661807580174928"/>
    <n v="160"/>
    <n v="0.5"/>
    <n v="3"/>
    <n v="0"/>
    <m/>
    <m/>
    <n v="0"/>
    <n v="0"/>
    <n v="13"/>
    <n v="0"/>
    <n v="0"/>
    <n v="0"/>
    <n v="0"/>
    <n v="0"/>
    <m/>
    <m/>
    <m/>
    <n v="100"/>
    <n v="100"/>
    <s v="1 PG"/>
  </r>
  <r>
    <n v="2534"/>
    <s v="VIETNAM"/>
    <x v="2"/>
    <x v="2"/>
    <x v="12"/>
    <x v="32"/>
    <x v="9"/>
    <x v="1"/>
    <x v="6"/>
    <x v="266"/>
    <x v="2"/>
    <n v="150"/>
    <n v="162"/>
    <m/>
    <n v="176"/>
    <n v="19.5"/>
    <n v="11"/>
    <n v="22"/>
    <n v="14"/>
    <n v="9.3000000000000007"/>
    <n v="20.6"/>
    <n v="0.90606060606060612"/>
    <n v="0.4"/>
    <m/>
    <n v="0.17857142857142858"/>
    <n v="138"/>
    <n v="0.5"/>
    <s v="9.3"/>
    <n v="0"/>
    <n v="0"/>
    <n v="0"/>
    <n v="0"/>
    <n v="0"/>
    <n v="20.6"/>
    <n v="0"/>
    <n v="0"/>
    <n v="0"/>
    <n v="0"/>
    <n v="0"/>
    <m/>
    <m/>
    <m/>
    <n v="100"/>
    <n v="100"/>
    <s v="1 PG"/>
  </r>
  <r>
    <n v="2535"/>
    <s v="VIETNAM"/>
    <x v="2"/>
    <x v="2"/>
    <x v="12"/>
    <x v="32"/>
    <x v="9"/>
    <x v="1"/>
    <x v="6"/>
    <x v="185"/>
    <x v="2"/>
    <n v="150"/>
    <n v="162"/>
    <m/>
    <n v="160"/>
    <n v="19.5"/>
    <n v="0"/>
    <n v="11"/>
    <n v="14"/>
    <n v="0"/>
    <n v="13"/>
    <n v="1.1818181818181819"/>
    <n v="0.4"/>
    <m/>
    <n v="9.8214285714285712E-2"/>
    <n v="238"/>
    <n v="0.5"/>
    <n v="0"/>
    <n v="0"/>
    <n v="0"/>
    <n v="0"/>
    <n v="0"/>
    <n v="0"/>
    <n v="13"/>
    <n v="0"/>
    <n v="0"/>
    <n v="0"/>
    <n v="0"/>
    <n v="0"/>
    <m/>
    <m/>
    <m/>
    <n v="100"/>
    <n v="100"/>
    <s v="1 PG"/>
  </r>
  <r>
    <n v="2536"/>
    <s v="VIETNAM"/>
    <x v="2"/>
    <x v="2"/>
    <x v="12"/>
    <x v="32"/>
    <x v="9"/>
    <x v="1"/>
    <x v="6"/>
    <x v="227"/>
    <x v="2"/>
    <n v="150"/>
    <n v="162"/>
    <m/>
    <n v="176"/>
    <n v="19.5"/>
    <n v="13"/>
    <n v="5"/>
    <n v="14"/>
    <n v="15.75"/>
    <n v="7"/>
    <n v="1.2638888888888888"/>
    <n v="0.4"/>
    <m/>
    <n v="4.0584415584415591E-2"/>
    <n v="120"/>
    <n v="0.5"/>
    <n v="14"/>
    <n v="3"/>
    <n v="0"/>
    <n v="2"/>
    <n v="0"/>
    <n v="0"/>
    <n v="4"/>
    <n v="2"/>
    <n v="0"/>
    <n v="5"/>
    <n v="0"/>
    <n v="0"/>
    <m/>
    <m/>
    <m/>
    <n v="100"/>
    <n v="100"/>
    <s v="1 PG"/>
  </r>
  <r>
    <n v="2537"/>
    <s v="VIETNAM"/>
    <x v="2"/>
    <x v="2"/>
    <x v="12"/>
    <x v="32"/>
    <x v="9"/>
    <x v="1"/>
    <x v="6"/>
    <x v="227"/>
    <x v="2"/>
    <n v="150"/>
    <n v="162"/>
    <m/>
    <n v="224"/>
    <n v="19.5"/>
    <n v="7"/>
    <n v="34"/>
    <n v="14"/>
    <n v="10"/>
    <n v="34"/>
    <n v="1.0731707317073171"/>
    <n v="0.4"/>
    <m/>
    <n v="0.21683673469387757"/>
    <n v="173"/>
    <n v="0.5"/>
    <n v="10"/>
    <n v="0"/>
    <n v="0"/>
    <n v="0"/>
    <n v="0"/>
    <n v="0"/>
    <n v="34"/>
    <n v="0"/>
    <n v="0"/>
    <n v="0"/>
    <n v="0"/>
    <n v="0"/>
    <m/>
    <m/>
    <m/>
    <n v="100"/>
    <n v="100"/>
    <s v="1 PG"/>
  </r>
  <r>
    <n v="2538"/>
    <s v="VIETNAM"/>
    <x v="2"/>
    <x v="2"/>
    <x v="12"/>
    <x v="32"/>
    <x v="9"/>
    <x v="1"/>
    <x v="6"/>
    <x v="202"/>
    <x v="2"/>
    <n v="150"/>
    <n v="162"/>
    <m/>
    <n v="208"/>
    <n v="19.5"/>
    <n v="1"/>
    <n v="15"/>
    <n v="14"/>
    <n v="1"/>
    <n v="22"/>
    <n v="1.4375"/>
    <n v="0.4"/>
    <m/>
    <n v="0.10302197802197803"/>
    <n v="166"/>
    <n v="0.5"/>
    <n v="1"/>
    <n v="0"/>
    <n v="0"/>
    <n v="0"/>
    <n v="0"/>
    <n v="0"/>
    <n v="20"/>
    <n v="2"/>
    <n v="0"/>
    <n v="3"/>
    <n v="0"/>
    <n v="0"/>
    <m/>
    <m/>
    <m/>
    <n v="100"/>
    <n v="100"/>
    <s v="1 PG"/>
  </r>
  <r>
    <n v="2539"/>
    <s v="VIETNAM"/>
    <x v="2"/>
    <x v="2"/>
    <x v="12"/>
    <x v="32"/>
    <x v="9"/>
    <x v="1"/>
    <x v="6"/>
    <x v="188"/>
    <x v="2"/>
    <n v="150"/>
    <n v="162"/>
    <m/>
    <n v="144"/>
    <n v="19.5"/>
    <n v="5"/>
    <n v="17"/>
    <n v="14"/>
    <n v="4"/>
    <n v="10.8"/>
    <n v="0.67272727272727273"/>
    <n v="0.4"/>
    <m/>
    <n v="0.16865079365079366"/>
    <n v="197"/>
    <n v="0.5"/>
    <n v="4"/>
    <n v="0"/>
    <n v="0"/>
    <n v="0"/>
    <n v="0"/>
    <n v="0"/>
    <n v="10.8"/>
    <n v="0"/>
    <n v="0"/>
    <n v="0"/>
    <n v="0"/>
    <n v="0"/>
    <m/>
    <m/>
    <m/>
    <n v="100"/>
    <n v="100"/>
    <s v="1 PG"/>
  </r>
  <r>
    <n v="2540"/>
    <s v="VIETNAM"/>
    <x v="2"/>
    <x v="2"/>
    <x v="12"/>
    <x v="32"/>
    <x v="9"/>
    <x v="1"/>
    <x v="6"/>
    <x v="191"/>
    <x v="2"/>
    <n v="150"/>
    <n v="162"/>
    <m/>
    <n v="176"/>
    <n v="19.5"/>
    <n v="23"/>
    <n v="39"/>
    <n v="14"/>
    <n v="13"/>
    <n v="32.659999999999997"/>
    <n v="0.73645161290322581"/>
    <n v="0.4"/>
    <m/>
    <n v="0.31655844155844159"/>
    <n v="174"/>
    <n v="0.5"/>
    <n v="12"/>
    <n v="0"/>
    <n v="0"/>
    <n v="2"/>
    <n v="0"/>
    <n v="0"/>
    <s v="31.16"/>
    <n v="2"/>
    <n v="0"/>
    <n v="2"/>
    <n v="0"/>
    <n v="0"/>
    <m/>
    <m/>
    <m/>
    <n v="100"/>
    <n v="100"/>
    <s v="1 PG"/>
  </r>
  <r>
    <n v="2541"/>
    <s v="VIETNAM"/>
    <x v="2"/>
    <x v="2"/>
    <x v="12"/>
    <x v="32"/>
    <x v="9"/>
    <x v="1"/>
    <x v="6"/>
    <x v="228"/>
    <x v="2"/>
    <n v="150"/>
    <n v="162"/>
    <m/>
    <n v="160"/>
    <n v="19.5"/>
    <n v="2"/>
    <n v="18"/>
    <n v="14"/>
    <n v="0"/>
    <n v="18.5"/>
    <n v="0.92500000000000004"/>
    <n v="0.4"/>
    <m/>
    <n v="0.16071428571428573"/>
    <n v="187"/>
    <n v="0.5"/>
    <m/>
    <m/>
    <m/>
    <m/>
    <n v="0"/>
    <m/>
    <n v="17"/>
    <n v="0"/>
    <n v="0"/>
    <n v="3"/>
    <n v="0"/>
    <n v="0"/>
    <m/>
    <m/>
    <m/>
    <n v="100"/>
    <n v="100"/>
    <s v="1 PG"/>
  </r>
  <r>
    <n v="2542"/>
    <s v="VIETNAM"/>
    <x v="2"/>
    <x v="2"/>
    <x v="12"/>
    <x v="32"/>
    <x v="9"/>
    <x v="1"/>
    <x v="6"/>
    <x v="238"/>
    <x v="2"/>
    <n v="150"/>
    <n v="162"/>
    <m/>
    <n v="176"/>
    <n v="19.5"/>
    <n v="6"/>
    <n v="25"/>
    <n v="14"/>
    <n v="5.8"/>
    <n v="24.5"/>
    <n v="0.97741935483870968"/>
    <n v="0.4"/>
    <m/>
    <n v="0.20292207792207795"/>
    <n v="101"/>
    <n v="0.5"/>
    <s v="5.8"/>
    <n v="0"/>
    <n v="0"/>
    <n v="0"/>
    <n v="0"/>
    <n v="0"/>
    <n v="24.5"/>
    <n v="0"/>
    <n v="0"/>
    <n v="0"/>
    <n v="0"/>
    <n v="0"/>
    <m/>
    <m/>
    <m/>
    <n v="100"/>
    <n v="100"/>
    <s v="1 PG"/>
  </r>
  <r>
    <n v="2543"/>
    <s v="VIETNAM"/>
    <x v="2"/>
    <x v="2"/>
    <x v="12"/>
    <x v="32"/>
    <x v="9"/>
    <x v="1"/>
    <x v="6"/>
    <x v="186"/>
    <x v="2"/>
    <n v="150"/>
    <n v="162"/>
    <m/>
    <n v="180"/>
    <n v="19.5"/>
    <n v="3"/>
    <n v="12"/>
    <n v="14"/>
    <n v="8.6999999999999993"/>
    <n v="16.5"/>
    <n v="1.68"/>
    <n v="0.4"/>
    <m/>
    <n v="9.5238095238095247E-2"/>
    <n v="161"/>
    <n v="0.5"/>
    <s v="8.7"/>
    <n v="0"/>
    <n v="0"/>
    <n v="0"/>
    <n v="0"/>
    <n v="0"/>
    <n v="16.5"/>
    <n v="0"/>
    <n v="0"/>
    <n v="0"/>
    <n v="0"/>
    <n v="0"/>
    <m/>
    <m/>
    <m/>
    <n v="100"/>
    <n v="100"/>
    <s v="1 PG"/>
  </r>
  <r>
    <n v="2544"/>
    <s v="VIETNAM"/>
    <x v="2"/>
    <x v="2"/>
    <x v="12"/>
    <x v="32"/>
    <x v="9"/>
    <x v="1"/>
    <x v="6"/>
    <x v="204"/>
    <x v="2"/>
    <n v="150"/>
    <n v="162"/>
    <m/>
    <n v="180"/>
    <n v="19.5"/>
    <n v="2"/>
    <n v="7"/>
    <n v="14"/>
    <n v="4.33"/>
    <n v="12.5"/>
    <n v="1.8699999999999999"/>
    <n v="0.4"/>
    <m/>
    <n v="5.5555555555555559E-2"/>
    <n v="177"/>
    <n v="0.5"/>
    <s v="4.33"/>
    <n v="0"/>
    <n v="0"/>
    <n v="0"/>
    <n v="0"/>
    <n v="0"/>
    <n v="12.5"/>
    <n v="0"/>
    <n v="0"/>
    <n v="0"/>
    <n v="0"/>
    <n v="0"/>
    <m/>
    <m/>
    <m/>
    <n v="100"/>
    <n v="100"/>
    <s v="1 PG"/>
  </r>
  <r>
    <n v="2545"/>
    <s v="VIETNAM"/>
    <x v="2"/>
    <x v="2"/>
    <x v="12"/>
    <x v="32"/>
    <x v="9"/>
    <x v="1"/>
    <x v="6"/>
    <x v="267"/>
    <x v="2"/>
    <n v="150"/>
    <n v="162"/>
    <m/>
    <n v="160"/>
    <n v="19.5"/>
    <n v="3"/>
    <n v="32"/>
    <n v="14"/>
    <n v="3"/>
    <n v="22.5"/>
    <n v="0.72857142857142854"/>
    <n v="0.4"/>
    <m/>
    <n v="0.2857142857142857"/>
    <n v="191"/>
    <n v="0.5"/>
    <n v="3"/>
    <n v="0"/>
    <n v="0"/>
    <n v="0"/>
    <n v="0"/>
    <n v="0"/>
    <n v="22.5"/>
    <n v="0"/>
    <n v="0"/>
    <n v="0"/>
    <n v="0"/>
    <n v="0"/>
    <m/>
    <m/>
    <m/>
    <n v="100"/>
    <n v="100"/>
    <s v="1 PG"/>
  </r>
  <r>
    <n v="2546"/>
    <s v="VIETNAM"/>
    <x v="2"/>
    <x v="2"/>
    <x v="12"/>
    <x v="32"/>
    <x v="9"/>
    <x v="1"/>
    <x v="6"/>
    <x v="224"/>
    <x v="2"/>
    <n v="150"/>
    <n v="162"/>
    <m/>
    <n v="160"/>
    <n v="19.5"/>
    <n v="2"/>
    <n v="18"/>
    <n v="14"/>
    <n v="1.5"/>
    <n v="12.2"/>
    <n v="0.68499999999999994"/>
    <n v="0.4"/>
    <m/>
    <n v="0.16071428571428573"/>
    <n v="174"/>
    <n v="0.5"/>
    <s v="1.5"/>
    <n v="0"/>
    <n v="0"/>
    <n v="0"/>
    <n v="0"/>
    <n v="0"/>
    <n v="9.1999999999999993"/>
    <n v="0"/>
    <n v="0"/>
    <n v="6"/>
    <n v="0"/>
    <n v="0"/>
    <m/>
    <m/>
    <m/>
    <n v="100"/>
    <n v="100"/>
    <s v="1 PG"/>
  </r>
  <r>
    <n v="2547"/>
    <s v="VIETNAM"/>
    <x v="2"/>
    <x v="2"/>
    <x v="12"/>
    <x v="32"/>
    <x v="9"/>
    <x v="1"/>
    <x v="6"/>
    <x v="268"/>
    <x v="2"/>
    <n v="150"/>
    <n v="162"/>
    <m/>
    <n v="108"/>
    <n v="19.5"/>
    <n v="4"/>
    <n v="12"/>
    <n v="14"/>
    <n v="4"/>
    <n v="11.9"/>
    <n v="0.99375000000000002"/>
    <n v="0.4"/>
    <m/>
    <n v="0.15873015873015875"/>
    <n v="195"/>
    <n v="0.5"/>
    <n v="4"/>
    <n v="0"/>
    <n v="0"/>
    <n v="0"/>
    <n v="0"/>
    <n v="0"/>
    <n v="11.9"/>
    <n v="0"/>
    <n v="0"/>
    <n v="0"/>
    <n v="0"/>
    <n v="0"/>
    <m/>
    <m/>
    <m/>
    <n v="100"/>
    <n v="100"/>
    <s v="1 PG"/>
  </r>
  <r>
    <n v="2548"/>
    <s v="VIETNAM"/>
    <x v="2"/>
    <x v="2"/>
    <x v="12"/>
    <x v="32"/>
    <x v="9"/>
    <x v="1"/>
    <x v="6"/>
    <x v="269"/>
    <x v="2"/>
    <n v="150"/>
    <n v="162"/>
    <m/>
    <n v="160"/>
    <n v="19.5"/>
    <n v="6"/>
    <n v="17"/>
    <n v="14"/>
    <n v="4.95"/>
    <n v="12.2"/>
    <n v="0.74565217391304339"/>
    <n v="0.4"/>
    <m/>
    <n v="0.15178571428571427"/>
    <n v="217"/>
    <n v="0.5"/>
    <s v="4.7"/>
    <n v="1"/>
    <n v="0"/>
    <n v="0"/>
    <n v="0"/>
    <n v="0"/>
    <n v="11.2"/>
    <n v="1"/>
    <n v="0"/>
    <n v="0"/>
    <n v="1"/>
    <n v="0"/>
    <m/>
    <m/>
    <m/>
    <n v="100"/>
    <n v="100"/>
    <s v="1 PG"/>
  </r>
  <r>
    <n v="2549"/>
    <s v="VIETNAM"/>
    <x v="2"/>
    <x v="2"/>
    <x v="12"/>
    <x v="32"/>
    <x v="9"/>
    <x v="1"/>
    <x v="6"/>
    <x v="205"/>
    <x v="2"/>
    <n v="150"/>
    <n v="162"/>
    <m/>
    <n v="112"/>
    <n v="19.5"/>
    <n v="1"/>
    <n v="11"/>
    <n v="14"/>
    <n v="0.75"/>
    <n v="9.9499999999999993"/>
    <n v="0.89166666666666661"/>
    <n v="0.4"/>
    <m/>
    <n v="0.14030612244897961"/>
    <n v="130"/>
    <n v="0.5"/>
    <n v="0"/>
    <n v="0"/>
    <n v="0"/>
    <n v="0"/>
    <n v="1"/>
    <n v="0"/>
    <n v="9.1999999999999993"/>
    <n v="0"/>
    <n v="0"/>
    <n v="0"/>
    <n v="1"/>
    <n v="0"/>
    <m/>
    <m/>
    <m/>
    <n v="100"/>
    <n v="100"/>
    <s v="1 PG"/>
  </r>
  <r>
    <n v="2550"/>
    <s v="VIETNAM"/>
    <x v="2"/>
    <x v="2"/>
    <x v="12"/>
    <x v="32"/>
    <x v="9"/>
    <x v="1"/>
    <x v="6"/>
    <x v="200"/>
    <x v="2"/>
    <n v="150"/>
    <n v="162"/>
    <m/>
    <n v="116"/>
    <n v="19.5"/>
    <n v="1"/>
    <n v="17"/>
    <n v="14"/>
    <n v="0.5"/>
    <n v="12.2"/>
    <n v="0.70555555555555549"/>
    <n v="0.4"/>
    <m/>
    <n v="0.20935960591133007"/>
    <n v="165"/>
    <n v="0.5"/>
    <s v="0.5"/>
    <n v="0"/>
    <n v="0"/>
    <n v="0"/>
    <n v="0"/>
    <n v="0"/>
    <n v="9.1999999999999993"/>
    <n v="0"/>
    <n v="0"/>
    <n v="6"/>
    <n v="0"/>
    <n v="0"/>
    <m/>
    <m/>
    <m/>
    <n v="100"/>
    <n v="100"/>
    <s v="1 PG"/>
  </r>
  <r>
    <n v="2551"/>
    <s v="VIETNAM"/>
    <x v="2"/>
    <x v="2"/>
    <x v="12"/>
    <x v="32"/>
    <x v="9"/>
    <x v="1"/>
    <x v="6"/>
    <x v="189"/>
    <x v="2"/>
    <n v="150"/>
    <n v="162"/>
    <m/>
    <n v="208"/>
    <n v="19.5"/>
    <n v="0"/>
    <n v="29"/>
    <n v="14"/>
    <n v="0"/>
    <n v="11.5"/>
    <n v="0.39655172413793105"/>
    <n v="0.4"/>
    <m/>
    <n v="0.19917582417582419"/>
    <n v="111"/>
    <n v="0.5"/>
    <n v="0"/>
    <n v="0"/>
    <n v="0"/>
    <n v="0"/>
    <n v="0"/>
    <n v="0"/>
    <n v="7"/>
    <n v="4"/>
    <n v="0"/>
    <n v="7"/>
    <n v="0"/>
    <n v="0"/>
    <m/>
    <m/>
    <m/>
    <n v="100"/>
    <n v="100"/>
    <s v="1 PG"/>
  </r>
  <r>
    <n v="2552"/>
    <s v="VIETNAM"/>
    <x v="2"/>
    <x v="2"/>
    <x v="12"/>
    <x v="32"/>
    <x v="9"/>
    <x v="1"/>
    <x v="6"/>
    <x v="287"/>
    <x v="2"/>
    <n v="150"/>
    <n v="162"/>
    <m/>
    <n v="160"/>
    <n v="19.5"/>
    <n v="18"/>
    <n v="28"/>
    <n v="14"/>
    <n v="11.75"/>
    <n v="14.5"/>
    <n v="0.57065217391304346"/>
    <n v="0.4"/>
    <m/>
    <n v="0.25"/>
    <n v="154"/>
    <n v="0.5"/>
    <n v="10"/>
    <n v="3"/>
    <n v="0"/>
    <n v="2"/>
    <n v="0"/>
    <n v="0"/>
    <n v="14"/>
    <n v="2"/>
    <n v="0"/>
    <n v="0"/>
    <n v="0"/>
    <n v="0"/>
    <m/>
    <m/>
    <m/>
    <n v="100"/>
    <n v="100"/>
    <s v="1 PG"/>
  </r>
  <r>
    <n v="2553"/>
    <s v="VIETNAM"/>
    <x v="2"/>
    <x v="2"/>
    <x v="12"/>
    <x v="32"/>
    <x v="0"/>
    <x v="1"/>
    <x v="12"/>
    <x v="73"/>
    <x v="0"/>
    <n v="1200"/>
    <n v="480"/>
    <m/>
    <n v="452"/>
    <n v="57.5"/>
    <m/>
    <n v="54"/>
    <n v="21"/>
    <n v="0"/>
    <n v="45.5"/>
    <n v="0.84259259259259256"/>
    <n v="0.24"/>
    <m/>
    <n v="0.17067003792667509"/>
    <n v="180"/>
    <n v="0.65"/>
    <n v="0"/>
    <n v="0"/>
    <n v="0"/>
    <n v="0"/>
    <n v="0"/>
    <n v="0"/>
    <n v="44"/>
    <n v="6"/>
    <n v="0"/>
    <n v="0"/>
    <n v="0"/>
    <n v="0"/>
    <m/>
    <m/>
    <m/>
    <n v="150"/>
    <n v="150"/>
    <s v="1 PG"/>
  </r>
  <r>
    <n v="2554"/>
    <s v="VIETNAM"/>
    <x v="2"/>
    <x v="2"/>
    <x v="12"/>
    <x v="32"/>
    <x v="0"/>
    <x v="1"/>
    <x v="15"/>
    <x v="76"/>
    <x v="0"/>
    <n v="1200"/>
    <n v="480"/>
    <m/>
    <n v="336"/>
    <n v="57.5"/>
    <n v="2"/>
    <n v="20"/>
    <n v="21"/>
    <n v="2"/>
    <n v="23"/>
    <n v="1.1363636363636365"/>
    <n v="0.24"/>
    <m/>
    <n v="8.5034013605442174E-2"/>
    <n v="426"/>
    <n v="0.6"/>
    <n v="0"/>
    <n v="0"/>
    <n v="0"/>
    <n v="4"/>
    <n v="0"/>
    <n v="0"/>
    <n v="21"/>
    <n v="0"/>
    <n v="0"/>
    <n v="4"/>
    <n v="0"/>
    <n v="0"/>
    <m/>
    <m/>
    <m/>
    <n v="150"/>
    <n v="150"/>
    <s v="1 PG"/>
  </r>
  <r>
    <n v="2555"/>
    <s v="VIETNAM"/>
    <x v="2"/>
    <x v="2"/>
    <x v="12"/>
    <x v="32"/>
    <x v="0"/>
    <x v="0"/>
    <x v="10"/>
    <x v="288"/>
    <x v="0"/>
    <n v="1200"/>
    <n v="480"/>
    <m/>
    <n v="336"/>
    <n v="57.5"/>
    <n v="5"/>
    <n v="73"/>
    <n v="21"/>
    <n v="1.625"/>
    <n v="50.625"/>
    <n v="0.66987179487179482"/>
    <n v="0.4"/>
    <m/>
    <n v="0.31037414965986398"/>
    <n v="350"/>
    <n v="0.6"/>
    <n v="0"/>
    <n v="3"/>
    <n v="1"/>
    <n v="1"/>
    <n v="0"/>
    <n v="0"/>
    <n v="46"/>
    <n v="7"/>
    <n v="3"/>
    <n v="2"/>
    <n v="1"/>
    <n v="0"/>
    <m/>
    <m/>
    <m/>
    <n v="150"/>
    <n v="150"/>
    <s v="1 PG"/>
  </r>
  <r>
    <n v="2556"/>
    <s v="VIETNAM"/>
    <x v="2"/>
    <x v="2"/>
    <x v="12"/>
    <x v="32"/>
    <x v="0"/>
    <x v="1"/>
    <x v="13"/>
    <x v="74"/>
    <x v="0"/>
    <n v="1200"/>
    <n v="480"/>
    <m/>
    <n v="360"/>
    <n v="57.5"/>
    <n v="28"/>
    <n v="28"/>
    <n v="21"/>
    <n v="0"/>
    <n v="19"/>
    <n v="0.3392857142857143"/>
    <n v="0.24"/>
    <m/>
    <n v="0.11111111111111112"/>
    <n v="424"/>
    <n v="0.6"/>
    <n v="0"/>
    <n v="0"/>
    <n v="0"/>
    <n v="0"/>
    <n v="0"/>
    <n v="0"/>
    <n v="19"/>
    <n v="0"/>
    <n v="0"/>
    <n v="0"/>
    <n v="0"/>
    <n v="0"/>
    <m/>
    <m/>
    <m/>
    <n v="150"/>
    <n v="150"/>
    <s v="1 PG"/>
  </r>
  <r>
    <n v="2557"/>
    <s v="VIETNAM"/>
    <x v="2"/>
    <x v="2"/>
    <x v="12"/>
    <x v="32"/>
    <x v="0"/>
    <x v="1"/>
    <x v="16"/>
    <x v="77"/>
    <x v="0"/>
    <n v="1200"/>
    <n v="480"/>
    <m/>
    <n v="480"/>
    <n v="57.5"/>
    <n v="9"/>
    <n v="49"/>
    <n v="21"/>
    <n v="4.25"/>
    <n v="32.299999999999997"/>
    <n v="0.6301724137931034"/>
    <n v="0.24"/>
    <m/>
    <n v="0.14583333333333334"/>
    <n v="482"/>
    <n v="0.6"/>
    <s v="3.5"/>
    <n v="3"/>
    <n v="0"/>
    <n v="0"/>
    <n v="0"/>
    <n v="0"/>
    <s v="30.3"/>
    <n v="4"/>
    <n v="0"/>
    <n v="2"/>
    <n v="0"/>
    <n v="0"/>
    <m/>
    <m/>
    <m/>
    <n v="150"/>
    <n v="150"/>
    <s v="1 PG"/>
  </r>
  <r>
    <n v="2558"/>
    <s v="VIETNAM"/>
    <x v="2"/>
    <x v="2"/>
    <x v="12"/>
    <x v="32"/>
    <x v="0"/>
    <x v="1"/>
    <x v="22"/>
    <x v="123"/>
    <x v="0"/>
    <n v="1200"/>
    <n v="480"/>
    <m/>
    <n v="384"/>
    <n v="57.5"/>
    <n v="5"/>
    <n v="37"/>
    <n v="21"/>
    <n v="5.375"/>
    <n v="29.375"/>
    <n v="0.82738095238095233"/>
    <n v="0.24"/>
    <m/>
    <n v="0.13764880952380953"/>
    <n v="450"/>
    <n v="0.6"/>
    <n v="1"/>
    <n v="3"/>
    <n v="3"/>
    <n v="5"/>
    <n v="0"/>
    <n v="0"/>
    <n v="26"/>
    <n v="4"/>
    <n v="1"/>
    <n v="4"/>
    <n v="0"/>
    <n v="0"/>
    <m/>
    <m/>
    <m/>
    <n v="150"/>
    <n v="150"/>
    <s v="1 PG"/>
  </r>
  <r>
    <n v="2559"/>
    <s v="VIETNAM"/>
    <x v="2"/>
    <x v="2"/>
    <x v="12"/>
    <x v="32"/>
    <x v="0"/>
    <x v="1"/>
    <x v="11"/>
    <x v="72"/>
    <x v="0"/>
    <n v="1200"/>
    <n v="480"/>
    <m/>
    <n v="368"/>
    <n v="57.5"/>
    <n v="7"/>
    <n v="20"/>
    <n v="21"/>
    <n v="3.3"/>
    <n v="23.675000000000001"/>
    <n v="0.99907407407407411"/>
    <n v="0.24"/>
    <m/>
    <n v="7.7639751552795039E-2"/>
    <n v="325"/>
    <n v="0.6"/>
    <s v="2.3"/>
    <n v="0"/>
    <n v="0"/>
    <n v="2"/>
    <n v="0"/>
    <n v="0"/>
    <s v="22.8"/>
    <n v="0"/>
    <n v="1"/>
    <n v="1"/>
    <n v="0"/>
    <n v="0"/>
    <m/>
    <m/>
    <m/>
    <n v="150"/>
    <n v="150"/>
    <s v="1 PG"/>
  </r>
  <r>
    <n v="2560"/>
    <s v="VIETNAM"/>
    <x v="2"/>
    <x v="2"/>
    <x v="12"/>
    <x v="32"/>
    <x v="0"/>
    <x v="1"/>
    <x v="14"/>
    <x v="75"/>
    <x v="0"/>
    <n v="1200"/>
    <n v="480"/>
    <m/>
    <n v="400"/>
    <n v="57.5"/>
    <n v="11"/>
    <n v="55"/>
    <n v="21"/>
    <n v="5"/>
    <n v="31.25"/>
    <n v="0.5492424242424242"/>
    <n v="0.24"/>
    <m/>
    <n v="0.19642857142857142"/>
    <n v="402"/>
    <n v="0.65"/>
    <n v="5"/>
    <n v="0"/>
    <n v="0"/>
    <n v="0"/>
    <n v="0"/>
    <n v="0"/>
    <n v="28"/>
    <n v="13"/>
    <n v="0"/>
    <n v="0"/>
    <n v="0"/>
    <n v="0"/>
    <m/>
    <m/>
    <m/>
    <n v="150"/>
    <n v="150"/>
    <s v="1 PG"/>
  </r>
  <r>
    <n v="2561"/>
    <s v="VIETNAM"/>
    <x v="2"/>
    <x v="2"/>
    <x v="12"/>
    <x v="32"/>
    <x v="0"/>
    <x v="1"/>
    <x v="21"/>
    <x v="122"/>
    <x v="0"/>
    <n v="1200"/>
    <n v="480"/>
    <m/>
    <n v="368"/>
    <n v="57.5"/>
    <n v="7"/>
    <n v="48"/>
    <n v="21"/>
    <n v="8.5"/>
    <n v="49.25"/>
    <n v="1.05"/>
    <n v="0.24"/>
    <m/>
    <n v="0.18633540372670809"/>
    <n v="592"/>
    <n v="0.6"/>
    <s v="8.5"/>
    <n v="0"/>
    <n v="0"/>
    <n v="0"/>
    <n v="0"/>
    <n v="0"/>
    <n v="49"/>
    <n v="1"/>
    <n v="0"/>
    <n v="0"/>
    <n v="0"/>
    <n v="0"/>
    <m/>
    <m/>
    <m/>
    <n v="150"/>
    <n v="150"/>
    <s v="1 PG"/>
  </r>
  <r>
    <n v="2562"/>
    <s v="VIETNAM"/>
    <x v="2"/>
    <x v="2"/>
    <x v="12"/>
    <x v="32"/>
    <x v="0"/>
    <x v="0"/>
    <x v="9"/>
    <x v="70"/>
    <x v="0"/>
    <n v="1200"/>
    <n v="480"/>
    <m/>
    <n v="360"/>
    <n v="57.5"/>
    <n v="14"/>
    <n v="50"/>
    <n v="21"/>
    <n v="20.25"/>
    <n v="58.25"/>
    <n v="1.2265625"/>
    <n v="0.24"/>
    <m/>
    <n v="0.19841269841269843"/>
    <n v="472"/>
    <n v="0.6"/>
    <n v="18"/>
    <n v="3"/>
    <n v="0"/>
    <n v="3"/>
    <n v="0"/>
    <n v="0"/>
    <n v="55"/>
    <n v="5"/>
    <n v="0"/>
    <n v="4"/>
    <n v="0"/>
    <n v="0"/>
    <m/>
    <m/>
    <m/>
    <n v="150"/>
    <n v="150"/>
    <s v="1 PG"/>
  </r>
  <r>
    <n v="2563"/>
    <s v="VIETNAM"/>
    <x v="2"/>
    <x v="2"/>
    <x v="12"/>
    <x v="32"/>
    <x v="6"/>
    <x v="0"/>
    <x v="9"/>
    <x v="82"/>
    <x v="1"/>
    <n v="1250"/>
    <n v="500"/>
    <m/>
    <n v="376"/>
    <n v="100"/>
    <n v="14"/>
    <n v="45"/>
    <n v="66"/>
    <n v="9.75"/>
    <n v="89.5"/>
    <n v="1.6822033898305084"/>
    <n v="0.24"/>
    <m/>
    <n v="0.17097264437689971"/>
    <n v="580"/>
    <n v="0.6"/>
    <s v="6.5"/>
    <n v="9"/>
    <n v="0"/>
    <n v="2"/>
    <n v="0"/>
    <n v="0"/>
    <n v="72"/>
    <n v="4"/>
    <n v="0"/>
    <n v="3"/>
    <n v="0"/>
    <n v="15"/>
    <m/>
    <m/>
    <m/>
    <n v="150"/>
    <n v="150"/>
    <s v="1 PG"/>
  </r>
  <r>
    <n v="2564"/>
    <s v="VIETNAM"/>
    <x v="2"/>
    <x v="2"/>
    <x v="12"/>
    <x v="33"/>
    <x v="7"/>
    <x v="0"/>
    <x v="6"/>
    <x v="95"/>
    <x v="0"/>
    <n v="1000"/>
    <n v="400"/>
    <m/>
    <n v="112"/>
    <n v="80"/>
    <n v="7"/>
    <n v="29"/>
    <n v="52.5"/>
    <n v="0"/>
    <n v="30.285714285714285"/>
    <n v="0.84126984126984128"/>
    <n v="0.4"/>
    <m/>
    <n v="0.36989795918367352"/>
    <n v="153"/>
    <n v="0.6"/>
    <n v="5"/>
    <m/>
    <m/>
    <m/>
    <m/>
    <m/>
    <n v="16.2"/>
    <m/>
    <m/>
    <m/>
    <m/>
    <m/>
    <m/>
    <m/>
    <m/>
    <n v="150"/>
    <n v="150"/>
    <s v="1 PG"/>
  </r>
  <r>
    <n v="2565"/>
    <s v="VIETNAM"/>
    <x v="0"/>
    <x v="2"/>
    <x v="12"/>
    <x v="34"/>
    <x v="2"/>
    <x v="0"/>
    <x v="4"/>
    <x v="111"/>
    <x v="1"/>
    <n v="1200"/>
    <n v="480"/>
    <m/>
    <n v="390"/>
    <n v="100"/>
    <n v="0"/>
    <n v="33"/>
    <n v="52.5"/>
    <n v="0"/>
    <n v="30.285714285714285"/>
    <n v="0.62878787878787878"/>
    <n v="0.4"/>
    <m/>
    <n v="0.12087912087912088"/>
    <n v="334"/>
    <n v="0.75"/>
    <n v="0"/>
    <n v="0"/>
    <n v="0"/>
    <n v="0"/>
    <n v="0"/>
    <n v="0"/>
    <n v="14"/>
    <n v="7"/>
    <n v="0"/>
    <n v="10"/>
    <n v="0"/>
    <n v="0"/>
    <m/>
    <m/>
    <m/>
    <n v="40"/>
    <n v="40"/>
    <s v="1 PG"/>
  </r>
  <r>
    <n v="2566"/>
    <s v="VIETNAM"/>
    <x v="0"/>
    <x v="2"/>
    <x v="12"/>
    <x v="35"/>
    <x v="2"/>
    <x v="0"/>
    <x v="4"/>
    <x v="111"/>
    <x v="1"/>
    <n v="1200"/>
    <n v="480"/>
    <m/>
    <n v="380"/>
    <n v="100"/>
    <n v="0"/>
    <n v="29"/>
    <n v="66"/>
    <n v="0"/>
    <n v="19.75"/>
    <n v="0.68103448275862066"/>
    <n v="0.4"/>
    <m/>
    <n v="0.10902255639097744"/>
    <n v="351"/>
    <n v="0.75"/>
    <n v="0"/>
    <n v="0"/>
    <n v="0"/>
    <n v="0"/>
    <n v="0"/>
    <n v="0"/>
    <n v="13"/>
    <n v="7"/>
    <n v="0"/>
    <n v="10"/>
    <n v="0"/>
    <n v="0"/>
    <m/>
    <m/>
    <m/>
    <n v="40"/>
    <n v="40"/>
    <s v="1 PG"/>
  </r>
  <r>
    <n v="2567"/>
    <s v="VIETNAM"/>
    <x v="0"/>
    <x v="3"/>
    <x v="13"/>
    <x v="36"/>
    <x v="0"/>
    <x v="0"/>
    <x v="1"/>
    <x v="17"/>
    <x v="0"/>
    <n v="1200"/>
    <n v="480"/>
    <n v="464"/>
    <m/>
    <n v="48"/>
    <n v="13"/>
    <n v="42"/>
    <n v="63.5"/>
    <n v="9"/>
    <n v="36"/>
    <n v="0.81818181818181823"/>
    <n v="0.4"/>
    <m/>
    <n v="0.16933497536945816"/>
    <n v="455"/>
    <n v="0.75"/>
    <n v="9"/>
    <n v="0"/>
    <n v="0"/>
    <n v="0"/>
    <n v="0"/>
    <n v="0"/>
    <n v="36"/>
    <n v="0"/>
    <n v="0"/>
    <n v="0"/>
    <n v="0"/>
    <n v="0"/>
    <m/>
    <m/>
    <m/>
    <n v="50"/>
    <n v="50"/>
    <s v="1 PG"/>
  </r>
  <r>
    <n v="2568"/>
    <s v="VIETNAM"/>
    <x v="0"/>
    <x v="3"/>
    <x v="13"/>
    <x v="36"/>
    <x v="0"/>
    <x v="0"/>
    <x v="3"/>
    <x v="6"/>
    <x v="0"/>
    <n v="1200"/>
    <n v="480"/>
    <n v="388"/>
    <m/>
    <n v="48"/>
    <n v="11"/>
    <n v="21"/>
    <n v="63.5"/>
    <n v="12"/>
    <n v="33.5"/>
    <n v="1.421875"/>
    <n v="0.4"/>
    <m/>
    <n v="0.11782032400589103"/>
    <n v="422"/>
    <n v="0.7"/>
    <n v="12"/>
    <n v="0"/>
    <n v="0"/>
    <n v="0"/>
    <n v="0"/>
    <n v="0"/>
    <n v="28"/>
    <n v="2"/>
    <n v="0"/>
    <n v="10"/>
    <n v="0"/>
    <n v="0"/>
    <m/>
    <m/>
    <m/>
    <n v="50"/>
    <n v="50"/>
    <s v="1 PG"/>
  </r>
  <r>
    <n v="2569"/>
    <s v="VIETNAM"/>
    <x v="0"/>
    <x v="3"/>
    <x v="13"/>
    <x v="36"/>
    <x v="0"/>
    <x v="0"/>
    <x v="2"/>
    <x v="5"/>
    <x v="0"/>
    <n v="1200"/>
    <n v="480"/>
    <m/>
    <n v="388"/>
    <n v="48"/>
    <n v="16"/>
    <n v="28"/>
    <n v="63.5"/>
    <n v="13"/>
    <n v="16.5"/>
    <n v="0.67045454545454541"/>
    <n v="0.4"/>
    <m/>
    <n v="0.16200294550810015"/>
    <n v="417"/>
    <n v="0.6"/>
    <n v="9"/>
    <n v="8"/>
    <n v="0"/>
    <n v="4"/>
    <n v="0"/>
    <n v="0"/>
    <n v="15"/>
    <n v="0"/>
    <n v="0"/>
    <n v="3"/>
    <n v="0"/>
    <n v="0"/>
    <m/>
    <m/>
    <m/>
    <n v="50"/>
    <n v="50"/>
    <s v="1 PG"/>
  </r>
  <r>
    <n v="2570"/>
    <s v="VIETNAM"/>
    <x v="0"/>
    <x v="3"/>
    <x v="13"/>
    <x v="36"/>
    <x v="6"/>
    <x v="0"/>
    <x v="1"/>
    <x v="49"/>
    <x v="1"/>
    <n v="1250"/>
    <n v="500"/>
    <n v="436"/>
    <m/>
    <n v="80"/>
    <n v="2"/>
    <n v="11"/>
    <n v="105.60000000000001"/>
    <n v="1.125"/>
    <n v="10.25"/>
    <n v="0.875"/>
    <n v="0.4"/>
    <m/>
    <n v="4.2595019659239841E-2"/>
    <n v="451"/>
    <n v="0.6"/>
    <n v="0"/>
    <n v="0"/>
    <n v="3"/>
    <n v="0"/>
    <n v="0"/>
    <n v="0"/>
    <n v="9.5"/>
    <n v="0"/>
    <n v="2"/>
    <n v="0"/>
    <n v="0"/>
    <n v="0"/>
    <m/>
    <m/>
    <m/>
    <n v="50"/>
    <n v="50"/>
    <s v="2 PGs"/>
  </r>
  <r>
    <n v="2571"/>
    <s v="VIETNAM"/>
    <x v="1"/>
    <x v="3"/>
    <x v="13"/>
    <x v="36"/>
    <x v="6"/>
    <x v="1"/>
    <x v="8"/>
    <x v="141"/>
    <x v="1"/>
    <n v="1250"/>
    <n v="500"/>
    <m/>
    <n v="388"/>
    <n v="100"/>
    <n v="20"/>
    <n v="24"/>
    <n v="66"/>
    <n v="10"/>
    <n v="18.25"/>
    <n v="0.64204545454545459"/>
    <n v="0.24"/>
    <m/>
    <n v="0.16200294550810015"/>
    <n v="435"/>
    <n v="0.7"/>
    <n v="7"/>
    <n v="6"/>
    <n v="0"/>
    <n v="3"/>
    <n v="0"/>
    <n v="0"/>
    <n v="11"/>
    <n v="1"/>
    <n v="0"/>
    <n v="4"/>
    <n v="4"/>
    <n v="2"/>
    <m/>
    <m/>
    <m/>
    <n v="50"/>
    <n v="50"/>
    <s v="1 PG"/>
  </r>
  <r>
    <n v="2572"/>
    <s v="VIETNAM"/>
    <x v="1"/>
    <x v="3"/>
    <x v="13"/>
    <x v="36"/>
    <x v="0"/>
    <x v="1"/>
    <x v="8"/>
    <x v="114"/>
    <x v="0"/>
    <n v="1200"/>
    <n v="480"/>
    <m/>
    <n v="376"/>
    <n v="57.5"/>
    <n v="18"/>
    <n v="34"/>
    <n v="21"/>
    <n v="10"/>
    <n v="21"/>
    <n v="0.59615384615384615"/>
    <n v="0.24"/>
    <m/>
    <n v="0.19756838905775076"/>
    <n v="421"/>
    <n v="0.65"/>
    <n v="7"/>
    <n v="4"/>
    <n v="0"/>
    <n v="4"/>
    <n v="0"/>
    <n v="0"/>
    <n v="16"/>
    <n v="4"/>
    <n v="0"/>
    <n v="8"/>
    <n v="0"/>
    <n v="0"/>
    <m/>
    <m/>
    <m/>
    <n v="50"/>
    <n v="50"/>
    <s v="1 PG"/>
  </r>
  <r>
    <n v="2573"/>
    <s v="VIETNAM"/>
    <x v="1"/>
    <x v="3"/>
    <x v="13"/>
    <x v="36"/>
    <x v="0"/>
    <x v="1"/>
    <x v="25"/>
    <x v="261"/>
    <x v="0"/>
    <n v="1200"/>
    <n v="480"/>
    <n v="384"/>
    <m/>
    <n v="57.5"/>
    <n v="15"/>
    <n v="17"/>
    <n v="21"/>
    <n v="7.25"/>
    <n v="12.75"/>
    <n v="0.625"/>
    <n v="0.24"/>
    <m/>
    <n v="0.11904761904761907"/>
    <n v="409"/>
    <n v="0.65"/>
    <n v="6"/>
    <n v="5"/>
    <n v="0"/>
    <n v="0"/>
    <n v="0"/>
    <n v="0"/>
    <n v="11"/>
    <n v="5"/>
    <n v="0"/>
    <n v="1"/>
    <n v="0"/>
    <n v="0"/>
    <m/>
    <m/>
    <m/>
    <n v="50"/>
    <n v="50"/>
    <s v="1 PG"/>
  </r>
  <r>
    <n v="2574"/>
    <s v="VIETNAM"/>
    <x v="2"/>
    <x v="3"/>
    <x v="13"/>
    <x v="36"/>
    <x v="6"/>
    <x v="1"/>
    <x v="10"/>
    <x v="146"/>
    <x v="1"/>
    <n v="1250"/>
    <n v="500"/>
    <n v="352"/>
    <m/>
    <n v="60"/>
    <n v="18"/>
    <n v="7"/>
    <n v="22"/>
    <n v="44.25"/>
    <n v="2.875"/>
    <n v="1.885"/>
    <n v="0.4"/>
    <m/>
    <n v="2.8409090909090912E-2"/>
    <n v="366"/>
    <n v="0.65"/>
    <n v="30"/>
    <m/>
    <n v="6"/>
    <n v="4"/>
    <n v="8"/>
    <n v="4"/>
    <m/>
    <n v="2"/>
    <n v="1"/>
    <n v="4"/>
    <m/>
    <m/>
    <m/>
    <m/>
    <m/>
    <n v="150"/>
    <n v="150"/>
    <s v="1 PG"/>
  </r>
  <r>
    <n v="2575"/>
    <s v="VIETNAM"/>
    <x v="2"/>
    <x v="3"/>
    <x v="13"/>
    <x v="36"/>
    <x v="13"/>
    <x v="1"/>
    <x v="9"/>
    <x v="280"/>
    <x v="0"/>
    <n v="700"/>
    <n v="350"/>
    <m/>
    <n v="360"/>
    <n v="42"/>
    <n v="4"/>
    <n v="52"/>
    <n v="15"/>
    <n v="3.6"/>
    <n v="54.75"/>
    <n v="1.0419642857142857"/>
    <n v="0.4"/>
    <m/>
    <n v="0.20634920634920637"/>
    <n v="348"/>
    <n v="0.6"/>
    <n v="2.1"/>
    <n v="2"/>
    <m/>
    <n v="2"/>
    <m/>
    <m/>
    <n v="36"/>
    <n v="13"/>
    <m/>
    <n v="13"/>
    <n v="12"/>
    <m/>
    <m/>
    <m/>
    <m/>
    <n v="150"/>
    <n v="150"/>
    <s v="1 PG"/>
  </r>
  <r>
    <n v="2576"/>
    <s v="VIETNAM"/>
    <x v="2"/>
    <x v="3"/>
    <x v="13"/>
    <x v="36"/>
    <x v="6"/>
    <x v="0"/>
    <x v="9"/>
    <x v="82"/>
    <x v="1"/>
    <n v="1250"/>
    <n v="500"/>
    <m/>
    <n v="424"/>
    <n v="100"/>
    <n v="13"/>
    <n v="42"/>
    <n v="105.60000000000001"/>
    <n v="12.625"/>
    <n v="48.25"/>
    <n v="1.1068181818181819"/>
    <n v="0.24"/>
    <m/>
    <n v="0.14150943396226418"/>
    <n v="434"/>
    <n v="0.65"/>
    <n v="11"/>
    <n v="5"/>
    <n v="1"/>
    <m/>
    <m/>
    <m/>
    <n v="44"/>
    <n v="3"/>
    <m/>
    <n v="3"/>
    <m/>
    <n v="2"/>
    <m/>
    <m/>
    <m/>
    <n v="150"/>
    <n v="150"/>
    <s v="1 PG"/>
  </r>
  <r>
    <n v="2577"/>
    <s v="VIETNAM"/>
    <x v="0"/>
    <x v="3"/>
    <x v="13"/>
    <x v="37"/>
    <x v="0"/>
    <x v="0"/>
    <x v="1"/>
    <x v="17"/>
    <x v="0"/>
    <n v="1200"/>
    <n v="480"/>
    <n v="424"/>
    <m/>
    <n v="48"/>
    <n v="23"/>
    <n v="50"/>
    <n v="63.5"/>
    <n v="17.5"/>
    <n v="48"/>
    <n v="0.89726027397260277"/>
    <n v="0.4"/>
    <m/>
    <n v="0.24595687331536392"/>
    <n v="421"/>
    <n v="0.75"/>
    <n v="17.5"/>
    <n v="0"/>
    <n v="0"/>
    <n v="0"/>
    <n v="0"/>
    <n v="0"/>
    <n v="48"/>
    <n v="0"/>
    <n v="0"/>
    <n v="0"/>
    <n v="0"/>
    <n v="0"/>
    <m/>
    <m/>
    <m/>
    <n v="50"/>
    <n v="50"/>
    <s v="1 PG"/>
  </r>
  <r>
    <n v="2578"/>
    <s v="VIETNAM"/>
    <x v="0"/>
    <x v="3"/>
    <x v="13"/>
    <x v="37"/>
    <x v="0"/>
    <x v="0"/>
    <x v="3"/>
    <x v="6"/>
    <x v="0"/>
    <n v="1200"/>
    <n v="480"/>
    <n v="376"/>
    <m/>
    <n v="48"/>
    <n v="11"/>
    <n v="18"/>
    <n v="63.5"/>
    <n v="9"/>
    <n v="21"/>
    <n v="1.0344827586206897"/>
    <n v="0.4"/>
    <m/>
    <n v="0.1101823708206687"/>
    <n v="378"/>
    <n v="0.7"/>
    <n v="9"/>
    <n v="0"/>
    <n v="0"/>
    <n v="0"/>
    <n v="0"/>
    <n v="0"/>
    <n v="20"/>
    <n v="2"/>
    <n v="0"/>
    <n v="1"/>
    <n v="0"/>
    <n v="0"/>
    <m/>
    <m/>
    <m/>
    <n v="50"/>
    <n v="50"/>
    <s v="1 PG"/>
  </r>
  <r>
    <n v="2579"/>
    <s v="VIETNAM"/>
    <x v="0"/>
    <x v="3"/>
    <x v="13"/>
    <x v="37"/>
    <x v="0"/>
    <x v="0"/>
    <x v="2"/>
    <x v="5"/>
    <x v="0"/>
    <n v="1200"/>
    <n v="480"/>
    <m/>
    <n v="376"/>
    <n v="48"/>
    <n v="13"/>
    <n v="23"/>
    <n v="63.5"/>
    <n v="12.5"/>
    <n v="14.5"/>
    <n v="0.75"/>
    <n v="0.4"/>
    <m/>
    <n v="0.13677811550151978"/>
    <n v="399"/>
    <n v="0.6"/>
    <n v="6"/>
    <n v="6"/>
    <n v="0"/>
    <n v="10"/>
    <n v="0"/>
    <n v="0"/>
    <n v="13"/>
    <n v="0"/>
    <n v="0"/>
    <n v="3"/>
    <n v="0"/>
    <n v="0"/>
    <m/>
    <m/>
    <m/>
    <n v="50"/>
    <n v="50"/>
    <s v="1 PG"/>
  </r>
  <r>
    <n v="2580"/>
    <s v="VIETNAM"/>
    <x v="0"/>
    <x v="3"/>
    <x v="13"/>
    <x v="37"/>
    <x v="6"/>
    <x v="0"/>
    <x v="1"/>
    <x v="49"/>
    <x v="1"/>
    <n v="1250"/>
    <n v="500"/>
    <n v="396"/>
    <m/>
    <n v="80"/>
    <n v="12"/>
    <n v="18"/>
    <n v="105.60000000000001"/>
    <n v="14"/>
    <n v="18"/>
    <n v="1.0666666666666667"/>
    <n v="0.4"/>
    <m/>
    <n v="0.10822510822510822"/>
    <n v="400"/>
    <n v="0.6"/>
    <n v="12.5"/>
    <n v="0"/>
    <n v="4"/>
    <n v="0"/>
    <n v="0"/>
    <n v="0"/>
    <n v="16.5"/>
    <n v="0"/>
    <n v="4"/>
    <n v="0"/>
    <n v="0"/>
    <n v="0"/>
    <m/>
    <m/>
    <m/>
    <n v="50"/>
    <n v="50"/>
    <s v="2 PGs"/>
  </r>
  <r>
    <n v="2581"/>
    <s v="VIETNAM"/>
    <x v="1"/>
    <x v="3"/>
    <x v="13"/>
    <x v="37"/>
    <x v="6"/>
    <x v="1"/>
    <x v="8"/>
    <x v="141"/>
    <x v="1"/>
    <n v="1250"/>
    <n v="500"/>
    <m/>
    <n v="388"/>
    <n v="100"/>
    <n v="14"/>
    <n v="25"/>
    <n v="66"/>
    <n v="7"/>
    <n v="17"/>
    <n v="0.61538461538461542"/>
    <n v="0.24"/>
    <m/>
    <n v="0.14359351988217969"/>
    <n v="403"/>
    <n v="0.7"/>
    <n v="5"/>
    <n v="4"/>
    <n v="0"/>
    <n v="2"/>
    <n v="0"/>
    <n v="0"/>
    <n v="11"/>
    <n v="1"/>
    <n v="0"/>
    <n v="4"/>
    <n v="1"/>
    <n v="3"/>
    <m/>
    <m/>
    <m/>
    <n v="50"/>
    <n v="50"/>
    <s v="1 PG"/>
  </r>
  <r>
    <n v="2582"/>
    <s v="VIETNAM"/>
    <x v="1"/>
    <x v="3"/>
    <x v="13"/>
    <x v="37"/>
    <x v="0"/>
    <x v="1"/>
    <x v="8"/>
    <x v="114"/>
    <x v="0"/>
    <n v="1200"/>
    <n v="480"/>
    <m/>
    <n v="380"/>
    <n v="57.5"/>
    <n v="19"/>
    <n v="34"/>
    <n v="21"/>
    <n v="8.75"/>
    <n v="24.5"/>
    <n v="0.62735849056603776"/>
    <n v="0.24"/>
    <m/>
    <n v="0.19924812030075187"/>
    <n v="411"/>
    <n v="0.65"/>
    <n v="6"/>
    <n v="5"/>
    <n v="0"/>
    <n v="3"/>
    <n v="0"/>
    <n v="0"/>
    <n v="21"/>
    <n v="4"/>
    <n v="0"/>
    <n v="5"/>
    <n v="0"/>
    <n v="0"/>
    <m/>
    <m/>
    <m/>
    <n v="50"/>
    <n v="50"/>
    <s v="1 PG"/>
  </r>
  <r>
    <n v="2583"/>
    <s v="VIETNAM"/>
    <x v="1"/>
    <x v="3"/>
    <x v="13"/>
    <x v="37"/>
    <x v="0"/>
    <x v="1"/>
    <x v="25"/>
    <x v="261"/>
    <x v="0"/>
    <n v="1200"/>
    <n v="480"/>
    <n v="388"/>
    <m/>
    <n v="57.5"/>
    <n v="20"/>
    <n v="31"/>
    <n v="21"/>
    <n v="13"/>
    <n v="29.5"/>
    <n v="0.83333333333333337"/>
    <n v="0.24"/>
    <m/>
    <n v="0.18777614138438883"/>
    <n v="399"/>
    <n v="0.65"/>
    <n v="12"/>
    <n v="2"/>
    <n v="0"/>
    <n v="1"/>
    <n v="0"/>
    <n v="0"/>
    <n v="26"/>
    <n v="8"/>
    <n v="0"/>
    <n v="3"/>
    <n v="0"/>
    <n v="0"/>
    <m/>
    <m/>
    <m/>
    <n v="50"/>
    <n v="50"/>
    <s v="1 PG"/>
  </r>
  <r>
    <n v="2584"/>
    <s v="VIETNAM"/>
    <x v="2"/>
    <x v="3"/>
    <x v="13"/>
    <x v="37"/>
    <x v="6"/>
    <x v="1"/>
    <x v="10"/>
    <x v="146"/>
    <x v="1"/>
    <n v="1250"/>
    <n v="500"/>
    <n v="368"/>
    <m/>
    <n v="60"/>
    <n v="23"/>
    <n v="17"/>
    <n v="22"/>
    <n v="11.375"/>
    <n v="12"/>
    <n v="0.58437499999999998"/>
    <n v="0.24"/>
    <m/>
    <n v="6.599378881987579E-2"/>
    <n v="375"/>
    <n v="0.65"/>
    <n v="0"/>
    <n v="16"/>
    <n v="9"/>
    <n v="2"/>
    <n v="0"/>
    <n v="3"/>
    <m/>
    <n v="0"/>
    <n v="16"/>
    <n v="9"/>
    <n v="2"/>
    <n v="0"/>
    <m/>
    <m/>
    <m/>
    <n v="150"/>
    <n v="150"/>
    <s v="1 PG"/>
  </r>
  <r>
    <n v="2585"/>
    <s v="VIETNAM"/>
    <x v="2"/>
    <x v="3"/>
    <x v="13"/>
    <x v="37"/>
    <x v="13"/>
    <x v="1"/>
    <x v="9"/>
    <x v="280"/>
    <x v="0"/>
    <n v="700"/>
    <n v="350"/>
    <m/>
    <n v="392"/>
    <n v="42"/>
    <n v="17"/>
    <n v="17"/>
    <n v="15"/>
    <n v="20.25"/>
    <n v="24.25"/>
    <n v="1.3088235294117647"/>
    <n v="0.24"/>
    <m/>
    <n v="6.1953352769679303E-2"/>
    <n v="391"/>
    <n v="0.6"/>
    <n v="18"/>
    <n v="5"/>
    <n v="0"/>
    <n v="2"/>
    <n v="0"/>
    <n v="0"/>
    <n v="19"/>
    <n v="9"/>
    <n v="0"/>
    <n v="6"/>
    <n v="0"/>
    <n v="0"/>
    <m/>
    <m/>
    <m/>
    <n v="150"/>
    <n v="150"/>
    <s v="1 PG"/>
  </r>
  <r>
    <n v="2586"/>
    <s v="VIETNAM"/>
    <x v="2"/>
    <x v="3"/>
    <x v="13"/>
    <x v="37"/>
    <x v="6"/>
    <x v="0"/>
    <x v="9"/>
    <x v="82"/>
    <x v="1"/>
    <n v="1250"/>
    <n v="500"/>
    <m/>
    <n v="392"/>
    <n v="100"/>
    <n v="8"/>
    <n v="41"/>
    <n v="105.60000000000001"/>
    <n v="8.125"/>
    <n v="40"/>
    <n v="0.9821428571428571"/>
    <n v="0.4"/>
    <m/>
    <n v="0.14941690962099127"/>
    <n v="382"/>
    <n v="0.65"/>
    <n v="7"/>
    <n v="0"/>
    <n v="3"/>
    <n v="0"/>
    <n v="0"/>
    <n v="0"/>
    <n v="39"/>
    <n v="4"/>
    <n v="0"/>
    <n v="0"/>
    <n v="0"/>
    <n v="0"/>
    <m/>
    <m/>
    <m/>
    <n v="150"/>
    <n v="150"/>
    <s v="1 PG"/>
  </r>
  <r>
    <n v="2587"/>
    <s v="VIETNAM"/>
    <x v="0"/>
    <x v="3"/>
    <x v="14"/>
    <x v="38"/>
    <x v="3"/>
    <x v="0"/>
    <x v="0"/>
    <x v="32"/>
    <x v="1"/>
    <n v="2700"/>
    <n v="405"/>
    <m/>
    <n v="356"/>
    <n v="162"/>
    <n v="33"/>
    <n v="48"/>
    <n v="106.92"/>
    <n v="60.5"/>
    <n v="86"/>
    <n v="1.808641975308642"/>
    <n v="0.4"/>
    <n v="0.13242375601926165"/>
    <n v="0.1926163723916533"/>
    <n v="561"/>
    <n v="0.8"/>
    <n v="31"/>
    <n v="14"/>
    <n v="0"/>
    <n v="52"/>
    <n v="0"/>
    <n v="0"/>
    <n v="54"/>
    <n v="16"/>
    <n v="0"/>
    <n v="56"/>
    <n v="0"/>
    <n v="0"/>
    <m/>
    <m/>
    <m/>
    <n v="50"/>
    <n v="50"/>
    <s v="1 PG"/>
  </r>
  <r>
    <n v="2588"/>
    <s v="VIETNAM"/>
    <x v="0"/>
    <x v="3"/>
    <x v="14"/>
    <x v="38"/>
    <x v="1"/>
    <x v="0"/>
    <x v="0"/>
    <x v="7"/>
    <x v="1"/>
    <n v="4200"/>
    <n v="630"/>
    <m/>
    <n v="492"/>
    <n v="252"/>
    <n v="28"/>
    <n v="89"/>
    <n v="166.32"/>
    <n v="6.5"/>
    <n v="72.25"/>
    <n v="0.67307692307692313"/>
    <n v="0.4"/>
    <n v="8.1300813008130093E-2"/>
    <n v="0.25842044134727066"/>
    <n v="365"/>
    <n v="0.8"/>
    <n v="0"/>
    <n v="2"/>
    <n v="0"/>
    <n v="12"/>
    <n v="0"/>
    <n v="0"/>
    <n v="65"/>
    <n v="7"/>
    <n v="0"/>
    <n v="11"/>
    <n v="0"/>
    <n v="0"/>
    <m/>
    <m/>
    <m/>
    <n v="50"/>
    <n v="50"/>
    <s v="1 PG"/>
  </r>
  <r>
    <n v="2589"/>
    <s v="VIETNAM"/>
    <x v="0"/>
    <x v="3"/>
    <x v="14"/>
    <x v="38"/>
    <x v="2"/>
    <x v="0"/>
    <x v="0"/>
    <x v="20"/>
    <x v="1"/>
    <n v="1200"/>
    <n v="240"/>
    <n v="288"/>
    <m/>
    <n v="96"/>
    <n v="7"/>
    <n v="28"/>
    <n v="63.36"/>
    <n v="32.5"/>
    <n v="16"/>
    <n v="1.3857142857142857"/>
    <n v="0.4"/>
    <n v="3.4722222222222224E-2"/>
    <n v="0.1388888888888889"/>
    <n v="398"/>
    <n v="0.8"/>
    <n v="7"/>
    <n v="0"/>
    <n v="0"/>
    <n v="51"/>
    <n v="0"/>
    <n v="0"/>
    <n v="7"/>
    <n v="0"/>
    <n v="0"/>
    <n v="18"/>
    <n v="0"/>
    <n v="0"/>
    <m/>
    <m/>
    <m/>
    <n v="50"/>
    <n v="50"/>
    <s v="1 PG"/>
  </r>
  <r>
    <n v="2590"/>
    <s v="VIETNAM"/>
    <x v="0"/>
    <x v="3"/>
    <x v="14"/>
    <x v="38"/>
    <x v="2"/>
    <x v="0"/>
    <x v="0"/>
    <x v="8"/>
    <x v="1"/>
    <n v="1200"/>
    <n v="240"/>
    <n v="216"/>
    <m/>
    <n v="96"/>
    <n v="18"/>
    <n v="32"/>
    <n v="63.36"/>
    <n v="46"/>
    <n v="51.5"/>
    <n v="1.95"/>
    <n v="0.4"/>
    <n v="0.11904761904761905"/>
    <n v="0.21164021164021166"/>
    <n v="263"/>
    <n v="0.8"/>
    <n v="23"/>
    <n v="0"/>
    <n v="0"/>
    <n v="46"/>
    <n v="0"/>
    <n v="0"/>
    <n v="31"/>
    <n v="0"/>
    <n v="0"/>
    <n v="41"/>
    <n v="0"/>
    <n v="0"/>
    <m/>
    <m/>
    <m/>
    <n v="50"/>
    <n v="50"/>
    <s v="1 PG"/>
  </r>
  <r>
    <n v="2591"/>
    <s v="VIETNAM"/>
    <x v="0"/>
    <x v="3"/>
    <x v="14"/>
    <x v="38"/>
    <x v="2"/>
    <x v="0"/>
    <x v="0"/>
    <x v="21"/>
    <x v="1"/>
    <n v="1200"/>
    <n v="240"/>
    <n v="192"/>
    <m/>
    <n v="96"/>
    <n v="15"/>
    <n v="30"/>
    <n v="63.36"/>
    <n v="9"/>
    <n v="18"/>
    <n v="0.6"/>
    <n v="0.4"/>
    <n v="0.11160714285714288"/>
    <n v="0.22321428571428575"/>
    <n v="248"/>
    <n v="0.8"/>
    <n v="9"/>
    <n v="0"/>
    <n v="0"/>
    <n v="0"/>
    <n v="0"/>
    <n v="0"/>
    <n v="18"/>
    <n v="0"/>
    <n v="0"/>
    <n v="0"/>
    <n v="0"/>
    <n v="0"/>
    <m/>
    <m/>
    <m/>
    <n v="50"/>
    <n v="50"/>
    <s v="1 PG"/>
  </r>
  <r>
    <n v="2592"/>
    <s v="VIETNAM"/>
    <x v="0"/>
    <x v="3"/>
    <x v="14"/>
    <x v="38"/>
    <x v="2"/>
    <x v="0"/>
    <x v="0"/>
    <x v="22"/>
    <x v="1"/>
    <n v="1200"/>
    <n v="240"/>
    <n v="212"/>
    <m/>
    <n v="96"/>
    <n v="21"/>
    <n v="39"/>
    <n v="63.36"/>
    <n v="7"/>
    <n v="25"/>
    <n v="0.53333333333333333"/>
    <n v="0.4"/>
    <n v="0.14150943396226418"/>
    <n v="0.26280323450134774"/>
    <n v="574"/>
    <n v="0.8"/>
    <n v="4"/>
    <n v="0"/>
    <n v="0"/>
    <n v="6"/>
    <n v="0"/>
    <n v="0"/>
    <n v="13"/>
    <n v="0"/>
    <n v="0"/>
    <n v="24"/>
    <n v="0"/>
    <n v="0"/>
    <m/>
    <m/>
    <m/>
    <n v="50"/>
    <n v="50"/>
    <s v="1 PG"/>
  </r>
  <r>
    <n v="2593"/>
    <s v="VIETNAM"/>
    <x v="0"/>
    <x v="3"/>
    <x v="14"/>
    <x v="38"/>
    <x v="2"/>
    <x v="0"/>
    <x v="1"/>
    <x v="9"/>
    <x v="1"/>
    <n v="1200"/>
    <n v="240"/>
    <n v="244"/>
    <m/>
    <n v="96"/>
    <n v="19"/>
    <n v="20"/>
    <n v="63.36"/>
    <n v="29.875"/>
    <n v="32.75"/>
    <n v="1.6057692307692308"/>
    <n v="0.4"/>
    <n v="0.11124121779859486"/>
    <n v="0.117096018735363"/>
    <n v="348"/>
    <n v="0.7"/>
    <n v="17"/>
    <n v="2"/>
    <n v="1"/>
    <n v="3"/>
    <n v="10"/>
    <n v="3"/>
    <n v="18"/>
    <n v="2"/>
    <n v="4"/>
    <n v="0"/>
    <n v="5"/>
    <n v="9"/>
    <m/>
    <m/>
    <m/>
    <n v="50"/>
    <n v="50"/>
    <s v="1 PG"/>
  </r>
  <r>
    <n v="2594"/>
    <s v="VIETNAM"/>
    <x v="0"/>
    <x v="3"/>
    <x v="14"/>
    <x v="38"/>
    <x v="2"/>
    <x v="0"/>
    <x v="4"/>
    <x v="111"/>
    <x v="1"/>
    <n v="1200"/>
    <n v="240"/>
    <n v="212"/>
    <m/>
    <n v="96"/>
    <n v="10"/>
    <n v="15"/>
    <n v="63.36"/>
    <n v="8"/>
    <n v="18.75"/>
    <n v="1.07"/>
    <n v="0.4"/>
    <n v="6.7385444743935319E-2"/>
    <n v="0.10107816711590298"/>
    <n v="247"/>
    <n v="0.7"/>
    <n v="8"/>
    <n v="0"/>
    <n v="0"/>
    <n v="0"/>
    <n v="0"/>
    <n v="0"/>
    <n v="17"/>
    <n v="3"/>
    <n v="0"/>
    <n v="2"/>
    <n v="0"/>
    <n v="0"/>
    <m/>
    <m/>
    <m/>
    <n v="50"/>
    <n v="50"/>
    <s v="1 PG"/>
  </r>
  <r>
    <n v="2595"/>
    <s v="VIETNAM"/>
    <x v="0"/>
    <x v="3"/>
    <x v="14"/>
    <x v="38"/>
    <x v="6"/>
    <x v="0"/>
    <x v="0"/>
    <x v="47"/>
    <x v="1"/>
    <n v="1250"/>
    <n v="250"/>
    <m/>
    <n v="244"/>
    <n v="100"/>
    <n v="0"/>
    <n v="19"/>
    <n v="66"/>
    <n v="0"/>
    <n v="17.75"/>
    <n v="0.93421052631578949"/>
    <n v="0.4"/>
    <n v="0"/>
    <n v="0.11124121779859486"/>
    <n v="267"/>
    <n v="0.7"/>
    <n v="0"/>
    <n v="0"/>
    <n v="0"/>
    <n v="0"/>
    <n v="0"/>
    <n v="0"/>
    <n v="17"/>
    <n v="1"/>
    <n v="0"/>
    <n v="1"/>
    <n v="0"/>
    <n v="0"/>
    <m/>
    <m/>
    <m/>
    <n v="50"/>
    <n v="50"/>
    <s v="1 PG"/>
  </r>
  <r>
    <n v="2596"/>
    <s v="VIETNAM"/>
    <x v="0"/>
    <x v="3"/>
    <x v="14"/>
    <x v="38"/>
    <x v="7"/>
    <x v="0"/>
    <x v="0"/>
    <x v="51"/>
    <x v="0"/>
    <n v="1000"/>
    <n v="200"/>
    <m/>
    <n v="172"/>
    <n v="80"/>
    <n v="2"/>
    <n v="13"/>
    <n v="52.8"/>
    <n v="3"/>
    <n v="7.75"/>
    <n v="0.71666666666666667"/>
    <n v="0.4"/>
    <n v="1.6611295681063124E-2"/>
    <n v="0.10797342192691031"/>
    <n v="206"/>
    <n v="0.7"/>
    <n v="2"/>
    <n v="0"/>
    <n v="0"/>
    <n v="2"/>
    <n v="0"/>
    <n v="0"/>
    <n v="6"/>
    <n v="3"/>
    <n v="0"/>
    <n v="2"/>
    <n v="0"/>
    <n v="0"/>
    <m/>
    <m/>
    <m/>
    <n v="50"/>
    <n v="50"/>
    <s v="1 PG"/>
  </r>
  <r>
    <n v="2597"/>
    <s v="VIETNAM"/>
    <x v="0"/>
    <x v="3"/>
    <x v="14"/>
    <x v="38"/>
    <x v="7"/>
    <x v="0"/>
    <x v="0"/>
    <x v="52"/>
    <x v="0"/>
    <n v="1000"/>
    <n v="200"/>
    <m/>
    <n v="170"/>
    <n v="80"/>
    <n v="11"/>
    <n v="16"/>
    <n v="52.8"/>
    <n v="6"/>
    <n v="13"/>
    <n v="0.70370370370370372"/>
    <n v="0.4"/>
    <n v="9.2436974789915971E-2"/>
    <n v="0.13445378151260506"/>
    <n v="247"/>
    <n v="0.7"/>
    <n v="6"/>
    <n v="0"/>
    <n v="0"/>
    <n v="0"/>
    <n v="0"/>
    <n v="0"/>
    <n v="13"/>
    <n v="0"/>
    <n v="0"/>
    <n v="0"/>
    <n v="0"/>
    <n v="0"/>
    <m/>
    <m/>
    <m/>
    <n v="50"/>
    <n v="50"/>
    <s v="1 PG"/>
  </r>
  <r>
    <n v="2598"/>
    <s v="VIETNAM"/>
    <x v="0"/>
    <x v="3"/>
    <x v="14"/>
    <x v="38"/>
    <x v="7"/>
    <x v="0"/>
    <x v="0"/>
    <x v="53"/>
    <x v="0"/>
    <n v="1000"/>
    <n v="200"/>
    <m/>
    <n v="166"/>
    <n v="80"/>
    <n v="3"/>
    <n v="14"/>
    <n v="52.8"/>
    <n v="4.58"/>
    <n v="14.42"/>
    <n v="1.1176470588235294"/>
    <n v="0.4"/>
    <n v="2.5817555938037869E-2"/>
    <n v="0.12048192771084339"/>
    <n v="267"/>
    <n v="0.6"/>
    <n v="2.33"/>
    <n v="1"/>
    <n v="0"/>
    <n v="4"/>
    <n v="0"/>
    <n v="0"/>
    <n v="11.67"/>
    <n v="1"/>
    <n v="0"/>
    <n v="5"/>
    <n v="0"/>
    <n v="0"/>
    <m/>
    <m/>
    <m/>
    <n v="50"/>
    <n v="50"/>
    <s v="1 PG"/>
  </r>
  <r>
    <n v="2599"/>
    <s v="VIETNAM"/>
    <x v="0"/>
    <x v="3"/>
    <x v="14"/>
    <x v="38"/>
    <x v="7"/>
    <x v="0"/>
    <x v="0"/>
    <x v="54"/>
    <x v="0"/>
    <n v="1000"/>
    <n v="200"/>
    <m/>
    <n v="256"/>
    <n v="80"/>
    <n v="6"/>
    <n v="28"/>
    <n v="52.8"/>
    <n v="3"/>
    <n v="33.5"/>
    <n v="1.0735294117647058"/>
    <n v="0.4"/>
    <n v="3.3482142857142856E-2"/>
    <n v="0.15625"/>
    <n v="360"/>
    <n v="0.7"/>
    <n v="3"/>
    <n v="0"/>
    <n v="0"/>
    <n v="0"/>
    <n v="0"/>
    <n v="0"/>
    <n v="30"/>
    <n v="2"/>
    <n v="0"/>
    <n v="6"/>
    <n v="0"/>
    <n v="0"/>
    <m/>
    <m/>
    <m/>
    <n v="50"/>
    <n v="50"/>
    <s v="1 PG"/>
  </r>
  <r>
    <n v="2600"/>
    <s v="VIETNAM"/>
    <x v="0"/>
    <x v="3"/>
    <x v="14"/>
    <x v="38"/>
    <x v="7"/>
    <x v="0"/>
    <x v="0"/>
    <x v="55"/>
    <x v="0"/>
    <n v="1000"/>
    <n v="200"/>
    <m/>
    <n v="176"/>
    <n v="80"/>
    <n v="13"/>
    <n v="36"/>
    <n v="52.8"/>
    <n v="11"/>
    <n v="25"/>
    <n v="0.73469387755102045"/>
    <n v="0.4"/>
    <n v="0.10551948051948053"/>
    <n v="0.29220779220779225"/>
    <n v="265"/>
    <n v="0.7"/>
    <n v="11"/>
    <n v="0"/>
    <n v="0"/>
    <n v="0"/>
    <n v="0"/>
    <n v="0"/>
    <n v="25"/>
    <n v="0"/>
    <n v="0"/>
    <n v="0"/>
    <n v="0"/>
    <n v="0"/>
    <m/>
    <m/>
    <m/>
    <n v="50"/>
    <n v="50"/>
    <s v="1 PG"/>
  </r>
  <r>
    <n v="2601"/>
    <s v="VIETNAM"/>
    <x v="0"/>
    <x v="3"/>
    <x v="14"/>
    <x v="38"/>
    <x v="7"/>
    <x v="0"/>
    <x v="0"/>
    <x v="57"/>
    <x v="0"/>
    <n v="1000"/>
    <n v="200"/>
    <m/>
    <n v="158"/>
    <n v="80"/>
    <n v="12"/>
    <n v="49"/>
    <n v="52.8"/>
    <n v="7.5"/>
    <n v="38.25"/>
    <n v="0.75"/>
    <n v="0.4"/>
    <n v="0.108499095840868"/>
    <n v="0.44303797468354433"/>
    <n v="263"/>
    <n v="0.65"/>
    <n v="7.5"/>
    <n v="0"/>
    <n v="0"/>
    <n v="0"/>
    <n v="0"/>
    <n v="0"/>
    <n v="26.5"/>
    <n v="9"/>
    <n v="0"/>
    <n v="19"/>
    <n v="0"/>
    <n v="0"/>
    <m/>
    <m/>
    <m/>
    <n v="50"/>
    <n v="50"/>
    <s v="1 PG"/>
  </r>
  <r>
    <n v="2602"/>
    <s v="VIETNAM"/>
    <x v="0"/>
    <x v="3"/>
    <x v="14"/>
    <x v="38"/>
    <x v="7"/>
    <x v="0"/>
    <x v="0"/>
    <x v="250"/>
    <x v="0"/>
    <n v="1000"/>
    <n v="200"/>
    <m/>
    <n v="176"/>
    <n v="80"/>
    <n v="8"/>
    <n v="24"/>
    <n v="52.8"/>
    <n v="13.25"/>
    <n v="8.1999999999999993"/>
    <n v="0.67031249999999998"/>
    <n v="0.4"/>
    <n v="6.4935064935064943E-2"/>
    <n v="0.19480519480519481"/>
    <n v="325"/>
    <n v="0.7"/>
    <n v="12"/>
    <n v="3"/>
    <n v="0"/>
    <n v="1"/>
    <n v="0"/>
    <n v="0"/>
    <n v="5.2"/>
    <n v="4"/>
    <n v="0"/>
    <n v="4"/>
    <n v="0"/>
    <n v="0"/>
    <m/>
    <m/>
    <m/>
    <n v="50"/>
    <n v="50"/>
    <s v="1 PG"/>
  </r>
  <r>
    <n v="2603"/>
    <s v="VIETNAM"/>
    <x v="0"/>
    <x v="3"/>
    <x v="14"/>
    <x v="38"/>
    <x v="7"/>
    <x v="0"/>
    <x v="0"/>
    <x v="251"/>
    <x v="0"/>
    <n v="1000"/>
    <n v="200"/>
    <m/>
    <n v="192"/>
    <n v="80"/>
    <n v="12"/>
    <n v="26"/>
    <n v="52.8"/>
    <n v="12.5"/>
    <n v="22.5"/>
    <n v="0.92105263157894735"/>
    <n v="0.4"/>
    <n v="8.9285714285714302E-2"/>
    <n v="0.19345238095238099"/>
    <n v="268"/>
    <n v="0.7"/>
    <n v="11"/>
    <n v="0"/>
    <n v="0"/>
    <n v="3"/>
    <n v="0"/>
    <n v="0"/>
    <n v="20"/>
    <n v="6"/>
    <n v="0"/>
    <n v="2"/>
    <n v="0"/>
    <n v="0"/>
    <m/>
    <m/>
    <m/>
    <n v="50"/>
    <n v="50"/>
    <s v="1 PG"/>
  </r>
  <r>
    <n v="2604"/>
    <s v="VIETNAM"/>
    <x v="0"/>
    <x v="3"/>
    <x v="14"/>
    <x v="38"/>
    <x v="7"/>
    <x v="0"/>
    <x v="0"/>
    <x v="252"/>
    <x v="0"/>
    <n v="1000"/>
    <n v="200"/>
    <m/>
    <n v="176"/>
    <n v="80"/>
    <n v="7"/>
    <n v="19"/>
    <n v="52.8"/>
    <n v="3"/>
    <n v="15"/>
    <n v="0.69230769230769229"/>
    <n v="0.4"/>
    <n v="5.6818181818181823E-2"/>
    <n v="0.15422077922077923"/>
    <n v="297"/>
    <n v="0.7"/>
    <n v="3"/>
    <n v="0"/>
    <n v="0"/>
    <n v="0"/>
    <n v="0"/>
    <n v="0"/>
    <n v="14"/>
    <n v="0"/>
    <n v="0"/>
    <n v="2"/>
    <n v="0"/>
    <n v="0"/>
    <m/>
    <m/>
    <m/>
    <n v="50"/>
    <n v="50"/>
    <s v="1 PG"/>
  </r>
  <r>
    <n v="2605"/>
    <s v="VIETNAM"/>
    <x v="0"/>
    <x v="3"/>
    <x v="14"/>
    <x v="38"/>
    <x v="7"/>
    <x v="0"/>
    <x v="0"/>
    <x v="58"/>
    <x v="0"/>
    <n v="1000"/>
    <n v="200"/>
    <m/>
    <n v="180"/>
    <n v="80"/>
    <n v="10"/>
    <n v="15"/>
    <n v="52.8"/>
    <n v="10.25"/>
    <n v="11"/>
    <n v="0.85"/>
    <n v="0.4"/>
    <n v="7.9365079365079375E-2"/>
    <n v="0.11904761904761905"/>
    <n v="470"/>
    <n v="0.65"/>
    <n v="8"/>
    <n v="3"/>
    <n v="0"/>
    <n v="3"/>
    <n v="0"/>
    <n v="0"/>
    <n v="8"/>
    <n v="4"/>
    <n v="0"/>
    <n v="4"/>
    <n v="0"/>
    <n v="0"/>
    <m/>
    <m/>
    <m/>
    <n v="50"/>
    <n v="50"/>
    <s v="1 PG"/>
  </r>
  <r>
    <n v="2606"/>
    <s v="VIETNAM"/>
    <x v="0"/>
    <x v="3"/>
    <x v="14"/>
    <x v="38"/>
    <x v="7"/>
    <x v="0"/>
    <x v="1"/>
    <x v="59"/>
    <x v="0"/>
    <n v="1000"/>
    <n v="200"/>
    <n v="168"/>
    <m/>
    <n v="80"/>
    <n v="8"/>
    <n v="18"/>
    <n v="52.8"/>
    <n v="4"/>
    <n v="7.25"/>
    <n v="0.43269230769230771"/>
    <n v="0.4"/>
    <n v="6.8027210884353748E-2"/>
    <n v="0.15306122448979592"/>
    <n v="125"/>
    <n v="0.7"/>
    <n v="4"/>
    <n v="0"/>
    <n v="0"/>
    <n v="0"/>
    <n v="0"/>
    <n v="0"/>
    <n v="7"/>
    <n v="1"/>
    <n v="0"/>
    <n v="0"/>
    <n v="0"/>
    <n v="0"/>
    <m/>
    <m/>
    <m/>
    <n v="50"/>
    <n v="50"/>
    <s v="1 PG"/>
  </r>
  <r>
    <n v="2607"/>
    <s v="VIETNAM"/>
    <x v="0"/>
    <x v="3"/>
    <x v="14"/>
    <x v="38"/>
    <x v="7"/>
    <x v="0"/>
    <x v="4"/>
    <x v="60"/>
    <x v="0"/>
    <n v="1000"/>
    <n v="200"/>
    <n v="160"/>
    <m/>
    <n v="80"/>
    <n v="25"/>
    <n v="30"/>
    <n v="52.8"/>
    <n v="25"/>
    <n v="43.25"/>
    <n v="1.240909090909091"/>
    <n v="0.4"/>
    <n v="0.22321428571428573"/>
    <n v="0.26785714285714285"/>
    <n v="238"/>
    <n v="0.7"/>
    <n v="25"/>
    <n v="0"/>
    <n v="0"/>
    <n v="0"/>
    <n v="0"/>
    <n v="0"/>
    <n v="40"/>
    <n v="5"/>
    <n v="0"/>
    <n v="4"/>
    <n v="0"/>
    <n v="0"/>
    <m/>
    <m/>
    <m/>
    <n v="50"/>
    <n v="50"/>
    <s v="1 PG"/>
  </r>
  <r>
    <n v="2608"/>
    <s v="VIETNAM"/>
    <x v="0"/>
    <x v="3"/>
    <x v="14"/>
    <x v="38"/>
    <x v="7"/>
    <x v="1"/>
    <x v="0"/>
    <x v="255"/>
    <x v="0"/>
    <n v="1000"/>
    <n v="200"/>
    <m/>
    <n v="122"/>
    <n v="48"/>
    <n v="9"/>
    <n v="21"/>
    <n v="17.600000000000001"/>
    <n v="5"/>
    <n v="7.84"/>
    <n v="0.42799999999999999"/>
    <n v="0.24"/>
    <n v="0.1053864168618267"/>
    <n v="0.24590163934426232"/>
    <n v="239"/>
    <n v="0.7"/>
    <n v="4.5"/>
    <n v="2"/>
    <n v="0"/>
    <n v="0"/>
    <n v="0"/>
    <n v="0"/>
    <n v="7.34"/>
    <n v="2"/>
    <n v="0"/>
    <n v="0"/>
    <n v="0"/>
    <n v="0"/>
    <m/>
    <m/>
    <m/>
    <n v="50"/>
    <n v="50"/>
    <s v="1 PG"/>
  </r>
  <r>
    <n v="2609"/>
    <s v="VIETNAM"/>
    <x v="0"/>
    <x v="3"/>
    <x v="14"/>
    <x v="38"/>
    <x v="7"/>
    <x v="1"/>
    <x v="1"/>
    <x v="259"/>
    <x v="0"/>
    <n v="1000"/>
    <n v="200"/>
    <n v="164"/>
    <m/>
    <n v="48"/>
    <n v="0"/>
    <n v="9"/>
    <n v="17.600000000000001"/>
    <n v="0"/>
    <n v="6"/>
    <n v="0.66666666666666663"/>
    <n v="0.24"/>
    <n v="0"/>
    <n v="7.8397212543554015E-2"/>
    <n v="198"/>
    <n v="0.7"/>
    <n v="0"/>
    <n v="0"/>
    <n v="0"/>
    <n v="0"/>
    <n v="0"/>
    <n v="0"/>
    <n v="6"/>
    <n v="0"/>
    <n v="0"/>
    <n v="0"/>
    <n v="0"/>
    <n v="0"/>
    <m/>
    <m/>
    <m/>
    <n v="50"/>
    <n v="50"/>
    <s v="1 PG"/>
  </r>
  <r>
    <n v="2610"/>
    <s v="VIETNAM"/>
    <x v="0"/>
    <x v="3"/>
    <x v="14"/>
    <x v="38"/>
    <x v="7"/>
    <x v="1"/>
    <x v="4"/>
    <x v="219"/>
    <x v="0"/>
    <n v="1000"/>
    <n v="200"/>
    <n v="256"/>
    <m/>
    <n v="48"/>
    <n v="30"/>
    <n v="35"/>
    <n v="17.600000000000001"/>
    <n v="25"/>
    <n v="42"/>
    <n v="1.0307692307692307"/>
    <n v="0.24"/>
    <n v="0.1674107142857143"/>
    <n v="0.1953125"/>
    <n v="369"/>
    <n v="0.75"/>
    <n v="25"/>
    <n v="0"/>
    <n v="0"/>
    <n v="0"/>
    <n v="0"/>
    <n v="0"/>
    <n v="40"/>
    <n v="4"/>
    <n v="0"/>
    <n v="2"/>
    <n v="0"/>
    <n v="0"/>
    <m/>
    <m/>
    <m/>
    <n v="50"/>
    <n v="50"/>
    <s v="1 PG"/>
  </r>
  <r>
    <n v="2611"/>
    <s v="VIETNAM"/>
    <x v="0"/>
    <x v="3"/>
    <x v="14"/>
    <x v="38"/>
    <x v="10"/>
    <x v="1"/>
    <x v="0"/>
    <x v="260"/>
    <x v="2"/>
    <n v="320"/>
    <n v="144"/>
    <m/>
    <n v="144"/>
    <n v="34.56"/>
    <n v="7"/>
    <n v="8"/>
    <n v="12.672000000000001"/>
    <n v="2.8"/>
    <n v="3.2"/>
    <n v="0.4"/>
    <n v="0.24"/>
    <n v="6.9444444444444448E-2"/>
    <n v="7.9365079365079361E-2"/>
    <n v="198"/>
    <n v="0.6"/>
    <n v="2.8"/>
    <n v="0"/>
    <n v="0"/>
    <n v="0"/>
    <n v="0"/>
    <n v="0"/>
    <n v="3.2"/>
    <n v="0"/>
    <n v="0"/>
    <n v="0"/>
    <n v="0"/>
    <n v="0"/>
    <m/>
    <m/>
    <m/>
    <n v="50"/>
    <n v="50"/>
    <s v="1 PG"/>
  </r>
  <r>
    <n v="2612"/>
    <s v="VIETNAM"/>
    <x v="0"/>
    <x v="3"/>
    <x v="14"/>
    <x v="38"/>
    <x v="2"/>
    <x v="0"/>
    <x v="17"/>
    <x v="112"/>
    <x v="1"/>
    <n v="1200"/>
    <n v="240"/>
    <n v="306"/>
    <m/>
    <n v="96"/>
    <n v="8"/>
    <n v="11"/>
    <n v="63"/>
    <n v="19.5"/>
    <n v="25.75"/>
    <n v="2.3815789473684212"/>
    <n v="0.4"/>
    <n v="3.7348272642390289E-2"/>
    <n v="5.1353874883286653E-2"/>
    <n v="458"/>
    <n v="0.6"/>
    <n v="13"/>
    <n v="12"/>
    <n v="0"/>
    <n v="7"/>
    <n v="0"/>
    <n v="0"/>
    <n v="13"/>
    <n v="5"/>
    <n v="0"/>
    <n v="23"/>
    <n v="0"/>
    <n v="0"/>
    <m/>
    <m/>
    <m/>
    <n v="50"/>
    <n v="50"/>
    <s v="1 PG"/>
  </r>
  <r>
    <n v="2613"/>
    <s v="VIETNAM"/>
    <x v="0"/>
    <x v="3"/>
    <x v="14"/>
    <x v="38"/>
    <x v="2"/>
    <x v="1"/>
    <x v="2"/>
    <x v="113"/>
    <x v="1"/>
    <n v="1200"/>
    <n v="240"/>
    <m/>
    <n v="208"/>
    <n v="96"/>
    <n v="1"/>
    <n v="10"/>
    <n v="63"/>
    <n v="1.5"/>
    <n v="5"/>
    <n v="0.59090909090909094"/>
    <n v="0.24"/>
    <n v="6.868131868131868E-3"/>
    <n v="6.8681318681318687E-2"/>
    <n v="269"/>
    <n v="0.6"/>
    <n v="0"/>
    <n v="0"/>
    <n v="0"/>
    <n v="3"/>
    <n v="0"/>
    <n v="0"/>
    <n v="0"/>
    <n v="0"/>
    <n v="0"/>
    <n v="10"/>
    <n v="0"/>
    <n v="0"/>
    <m/>
    <m/>
    <m/>
    <n v="50"/>
    <n v="50"/>
    <s v="1 PG"/>
  </r>
  <r>
    <n v="2614"/>
    <s v="VIETNAM"/>
    <x v="0"/>
    <x v="3"/>
    <x v="14"/>
    <x v="38"/>
    <x v="6"/>
    <x v="1"/>
    <x v="2"/>
    <x v="136"/>
    <x v="1"/>
    <n v="1250"/>
    <n v="250"/>
    <m/>
    <n v="208"/>
    <n v="100"/>
    <n v="0"/>
    <n v="38"/>
    <n v="66"/>
    <n v="0"/>
    <n v="19.25"/>
    <n v="0.50657894736842102"/>
    <n v="0.24"/>
    <n v="0"/>
    <n v="0.26098901098901101"/>
    <n v="258"/>
    <n v="0.6"/>
    <n v="0"/>
    <n v="0"/>
    <n v="0"/>
    <n v="0"/>
    <n v="0"/>
    <n v="0"/>
    <n v="18"/>
    <n v="1"/>
    <n v="0"/>
    <n v="2"/>
    <n v="0"/>
    <n v="0"/>
    <m/>
    <m/>
    <m/>
    <n v="50"/>
    <n v="50"/>
    <s v="1 PG"/>
  </r>
  <r>
    <n v="2615"/>
    <s v="VIETNAM"/>
    <x v="0"/>
    <x v="3"/>
    <x v="14"/>
    <x v="38"/>
    <x v="6"/>
    <x v="1"/>
    <x v="23"/>
    <x v="137"/>
    <x v="1"/>
    <n v="1250"/>
    <n v="250"/>
    <n v="208"/>
    <m/>
    <n v="100"/>
    <n v="5"/>
    <n v="6"/>
    <n v="66"/>
    <n v="7.2"/>
    <n v="2.75"/>
    <n v="0.90454545454545443"/>
    <n v="0.24"/>
    <n v="3.4340659340659344E-2"/>
    <n v="4.1208791208791208E-2"/>
    <n v="219"/>
    <n v="0.6"/>
    <n v="4.2"/>
    <n v="8"/>
    <n v="0"/>
    <n v="2"/>
    <n v="0"/>
    <n v="0"/>
    <n v="0"/>
    <n v="5"/>
    <n v="0"/>
    <n v="3"/>
    <n v="0"/>
    <n v="0"/>
    <m/>
    <m/>
    <m/>
    <n v="50"/>
    <n v="50"/>
    <s v="1 PG"/>
  </r>
  <r>
    <n v="2616"/>
    <s v="VIETNAM"/>
    <x v="1"/>
    <x v="3"/>
    <x v="14"/>
    <x v="38"/>
    <x v="2"/>
    <x v="1"/>
    <x v="8"/>
    <x v="118"/>
    <x v="1"/>
    <n v="1200"/>
    <n v="240"/>
    <n v="192"/>
    <m/>
    <n v="57.5"/>
    <n v="21"/>
    <n v="17"/>
    <n v="21"/>
    <n v="10.25"/>
    <n v="10.5"/>
    <n v="0.54605263157894735"/>
    <n v="0.24"/>
    <n v="0.15625000000000003"/>
    <n v="0.12648809523809526"/>
    <n v="213"/>
    <n v="0.6"/>
    <n v="8"/>
    <n v="5"/>
    <n v="0"/>
    <n v="2"/>
    <n v="0"/>
    <n v="0"/>
    <n v="8"/>
    <n v="2"/>
    <n v="0"/>
    <n v="4"/>
    <n v="0"/>
    <n v="0"/>
    <m/>
    <m/>
    <m/>
    <n v="50"/>
    <n v="50"/>
    <s v="1 PG"/>
  </r>
  <r>
    <n v="2617"/>
    <s v="VIETNAM"/>
    <x v="2"/>
    <x v="3"/>
    <x v="14"/>
    <x v="38"/>
    <x v="3"/>
    <x v="0"/>
    <x v="6"/>
    <x v="121"/>
    <x v="1"/>
    <n v="2700"/>
    <n v="405"/>
    <m/>
    <n v="352"/>
    <n v="162"/>
    <n v="17"/>
    <n v="78"/>
    <n v="106"/>
    <n v="16.600000000000001"/>
    <n v="82"/>
    <n v="1.0378947368421052"/>
    <n v="0.4"/>
    <n v="6.8993506493506496E-2"/>
    <n v="0.31655844155844159"/>
    <n v="410"/>
    <n v="0.7"/>
    <n v="13.6"/>
    <n v="0"/>
    <n v="0"/>
    <n v="6"/>
    <n v="0"/>
    <n v="0"/>
    <n v="74"/>
    <n v="10"/>
    <n v="0"/>
    <n v="11"/>
    <n v="0"/>
    <n v="0"/>
    <m/>
    <m/>
    <m/>
    <n v="250"/>
    <n v="250"/>
    <s v="1 PG"/>
  </r>
  <r>
    <n v="2618"/>
    <s v="VIETNAM"/>
    <x v="2"/>
    <x v="3"/>
    <x v="14"/>
    <x v="38"/>
    <x v="0"/>
    <x v="0"/>
    <x v="6"/>
    <x v="69"/>
    <x v="0"/>
    <n v="1200"/>
    <n v="240"/>
    <m/>
    <n v="176"/>
    <n v="96"/>
    <n v="13"/>
    <n v="51"/>
    <n v="63"/>
    <n v="11"/>
    <n v="45.8"/>
    <n v="0.88749999999999996"/>
    <n v="0.4"/>
    <n v="0.10551948051948053"/>
    <n v="0.41396103896103897"/>
    <n v="170"/>
    <n v="0.65"/>
    <n v="11"/>
    <n v="0"/>
    <n v="0"/>
    <n v="0"/>
    <n v="0"/>
    <n v="0"/>
    <n v="45.8"/>
    <n v="0"/>
    <n v="0"/>
    <n v="0"/>
    <n v="0"/>
    <n v="0"/>
    <m/>
    <m/>
    <m/>
    <n v="150"/>
    <n v="150"/>
    <s v="1 PG"/>
  </r>
  <r>
    <n v="2619"/>
    <s v="VIETNAM"/>
    <x v="2"/>
    <x v="3"/>
    <x v="14"/>
    <x v="38"/>
    <x v="2"/>
    <x v="0"/>
    <x v="6"/>
    <x v="31"/>
    <x v="1"/>
    <n v="1200"/>
    <n v="240"/>
    <n v="320"/>
    <m/>
    <n v="96"/>
    <n v="32"/>
    <n v="27"/>
    <n v="63"/>
    <n v="26"/>
    <n v="21.5"/>
    <n v="0.80508474576271183"/>
    <n v="0.4"/>
    <n v="0.14285714285714285"/>
    <n v="0.12053571428571429"/>
    <n v="295"/>
    <n v="0.65"/>
    <n v="18"/>
    <n v="0"/>
    <n v="0"/>
    <n v="16"/>
    <n v="0"/>
    <n v="0"/>
    <n v="17"/>
    <n v="6"/>
    <n v="0"/>
    <n v="6"/>
    <n v="0"/>
    <n v="0"/>
    <m/>
    <m/>
    <m/>
    <n v="150"/>
    <n v="150"/>
    <s v="1 PG"/>
  </r>
  <r>
    <n v="2620"/>
    <s v="VIETNAM"/>
    <x v="2"/>
    <x v="3"/>
    <x v="14"/>
    <x v="38"/>
    <x v="2"/>
    <x v="0"/>
    <x v="6"/>
    <x v="29"/>
    <x v="1"/>
    <n v="1200"/>
    <n v="240"/>
    <n v="160"/>
    <m/>
    <n v="96"/>
    <n v="58"/>
    <n v="12"/>
    <n v="63"/>
    <n v="32.6"/>
    <n v="17"/>
    <n v="0.70857142857142863"/>
    <n v="0.4"/>
    <n v="0.5178571428571429"/>
    <n v="0.10714285714285714"/>
    <n v="252"/>
    <n v="0.65"/>
    <n v="11.6"/>
    <n v="0"/>
    <n v="0"/>
    <n v="42"/>
    <n v="0"/>
    <n v="0"/>
    <n v="16"/>
    <n v="0"/>
    <n v="0"/>
    <n v="2"/>
    <n v="0"/>
    <n v="0"/>
    <m/>
    <m/>
    <m/>
    <n v="150"/>
    <n v="150"/>
    <s v="1 PG"/>
  </r>
  <r>
    <n v="2621"/>
    <s v="VIETNAM"/>
    <x v="2"/>
    <x v="3"/>
    <x v="14"/>
    <x v="38"/>
    <x v="2"/>
    <x v="0"/>
    <x v="6"/>
    <x v="30"/>
    <x v="1"/>
    <n v="1200"/>
    <n v="240"/>
    <n v="192"/>
    <m/>
    <n v="96"/>
    <n v="52"/>
    <n v="37"/>
    <n v="63"/>
    <n v="83"/>
    <n v="56.5"/>
    <n v="1.5674157303370786"/>
    <n v="0.4"/>
    <n v="0.38690476190476197"/>
    <n v="0.27529761904761907"/>
    <n v="221"/>
    <n v="0.65"/>
    <n v="25"/>
    <n v="0"/>
    <n v="0"/>
    <n v="116"/>
    <n v="0"/>
    <n v="0"/>
    <n v="31"/>
    <n v="6"/>
    <n v="0"/>
    <n v="48"/>
    <n v="0"/>
    <n v="0"/>
    <m/>
    <m/>
    <m/>
    <n v="150"/>
    <n v="150"/>
    <s v="1 PG"/>
  </r>
  <r>
    <n v="2622"/>
    <s v="VIETNAM"/>
    <x v="2"/>
    <x v="3"/>
    <x v="14"/>
    <x v="38"/>
    <x v="6"/>
    <x v="0"/>
    <x v="6"/>
    <x v="80"/>
    <x v="1"/>
    <n v="1250"/>
    <n v="250"/>
    <m/>
    <n v="196"/>
    <n v="100"/>
    <n v="0"/>
    <n v="37"/>
    <n v="66"/>
    <n v="0"/>
    <n v="34"/>
    <n v="0.91891891891891897"/>
    <n v="0.4"/>
    <n v="0"/>
    <n v="0.26967930029154519"/>
    <n v="165"/>
    <n v="0.65"/>
    <n v="0"/>
    <n v="0"/>
    <n v="0"/>
    <n v="0"/>
    <n v="0"/>
    <n v="0"/>
    <n v="34"/>
    <n v="0"/>
    <n v="0"/>
    <n v="0"/>
    <n v="0"/>
    <n v="0"/>
    <m/>
    <m/>
    <m/>
    <n v="150"/>
    <n v="150"/>
    <s v="1 PG"/>
  </r>
  <r>
    <n v="2623"/>
    <s v="VIETNAM"/>
    <x v="2"/>
    <x v="3"/>
    <x v="14"/>
    <x v="38"/>
    <x v="7"/>
    <x v="0"/>
    <x v="6"/>
    <x v="125"/>
    <x v="0"/>
    <n v="1000"/>
    <n v="200"/>
    <m/>
    <n v="144"/>
    <n v="80"/>
    <n v="5"/>
    <n v="30"/>
    <n v="52"/>
    <n v="4"/>
    <n v="26.5"/>
    <n v="0.87142857142857144"/>
    <n v="0.4"/>
    <n v="4.9603174603174607E-2"/>
    <n v="0.29761904761904762"/>
    <n v="154"/>
    <n v="0.6"/>
    <n v="4"/>
    <n v="0"/>
    <n v="0"/>
    <n v="0"/>
    <n v="0"/>
    <n v="0"/>
    <n v="26"/>
    <n v="0"/>
    <n v="0"/>
    <n v="1"/>
    <n v="0"/>
    <n v="0"/>
    <m/>
    <m/>
    <m/>
    <n v="150"/>
    <n v="150"/>
    <s v="1 PG"/>
  </r>
  <r>
    <n v="2624"/>
    <s v="VIETNAM"/>
    <x v="2"/>
    <x v="3"/>
    <x v="14"/>
    <x v="38"/>
    <x v="7"/>
    <x v="0"/>
    <x v="6"/>
    <x v="84"/>
    <x v="0"/>
    <n v="1000"/>
    <n v="200"/>
    <m/>
    <n v="144"/>
    <n v="80"/>
    <n v="3"/>
    <n v="44"/>
    <n v="52"/>
    <n v="2"/>
    <n v="51"/>
    <n v="1.1276595744680851"/>
    <n v="0.4"/>
    <n v="2.9761904761904764E-2"/>
    <n v="0.43650793650793651"/>
    <n v="231"/>
    <n v="0.6"/>
    <n v="2"/>
    <n v="0"/>
    <n v="0"/>
    <n v="0"/>
    <n v="0"/>
    <n v="0"/>
    <n v="51"/>
    <n v="0"/>
    <n v="0"/>
    <n v="0"/>
    <n v="0"/>
    <n v="0"/>
    <m/>
    <m/>
    <m/>
    <n v="150"/>
    <n v="150"/>
    <s v="1 PG"/>
  </r>
  <r>
    <n v="2625"/>
    <s v="VIETNAM"/>
    <x v="2"/>
    <x v="3"/>
    <x v="14"/>
    <x v="38"/>
    <x v="7"/>
    <x v="0"/>
    <x v="6"/>
    <x v="126"/>
    <x v="0"/>
    <n v="1000"/>
    <n v="200"/>
    <m/>
    <n v="196"/>
    <n v="80"/>
    <n v="0"/>
    <n v="33"/>
    <n v="52"/>
    <n v="0"/>
    <n v="39.5"/>
    <n v="1.196969696969697"/>
    <n v="0.4"/>
    <n v="0"/>
    <n v="0.24052478134110788"/>
    <n v="198"/>
    <n v="0.6"/>
    <n v="0"/>
    <n v="0"/>
    <n v="0"/>
    <n v="0"/>
    <n v="0"/>
    <n v="0"/>
    <n v="38"/>
    <n v="0"/>
    <n v="0"/>
    <n v="3"/>
    <n v="0"/>
    <n v="0"/>
    <m/>
    <m/>
    <m/>
    <n v="150"/>
    <n v="150"/>
    <s v="1 PG"/>
  </r>
  <r>
    <n v="2626"/>
    <s v="VIETNAM"/>
    <x v="2"/>
    <x v="3"/>
    <x v="14"/>
    <x v="38"/>
    <x v="7"/>
    <x v="0"/>
    <x v="6"/>
    <x v="85"/>
    <x v="0"/>
    <n v="1000"/>
    <n v="200"/>
    <m/>
    <n v="160"/>
    <n v="80"/>
    <n v="4"/>
    <n v="56"/>
    <n v="52"/>
    <n v="3"/>
    <n v="49"/>
    <n v="0.8666666666666667"/>
    <n v="0.4"/>
    <n v="3.5714285714285712E-2"/>
    <n v="0.5"/>
    <n v="170"/>
    <n v="0.65"/>
    <n v="3"/>
    <n v="0"/>
    <n v="0"/>
    <n v="0"/>
    <n v="0"/>
    <n v="0"/>
    <n v="49"/>
    <n v="0"/>
    <n v="0"/>
    <n v="0"/>
    <n v="0"/>
    <n v="0"/>
    <m/>
    <m/>
    <m/>
    <n v="150"/>
    <n v="150"/>
    <s v="1 PG"/>
  </r>
  <r>
    <n v="2627"/>
    <s v="VIETNAM"/>
    <x v="2"/>
    <x v="3"/>
    <x v="14"/>
    <x v="38"/>
    <x v="7"/>
    <x v="0"/>
    <x v="6"/>
    <x v="86"/>
    <x v="0"/>
    <n v="1000"/>
    <n v="200"/>
    <m/>
    <n v="185"/>
    <n v="80"/>
    <n v="16"/>
    <n v="41"/>
    <n v="52"/>
    <n v="18.5"/>
    <n v="59.5"/>
    <n v="1.368421052631579"/>
    <n v="0.4"/>
    <n v="0.12355212355212356"/>
    <n v="0.31660231660231658"/>
    <n v="226"/>
    <n v="0.65"/>
    <n v="17"/>
    <n v="0"/>
    <n v="0"/>
    <n v="3"/>
    <n v="0"/>
    <n v="0"/>
    <n v="56"/>
    <n v="0"/>
    <n v="0"/>
    <n v="7"/>
    <n v="0"/>
    <n v="0"/>
    <m/>
    <m/>
    <m/>
    <n v="150"/>
    <n v="150"/>
    <s v="1 PG"/>
  </r>
  <r>
    <n v="2628"/>
    <s v="VIETNAM"/>
    <x v="2"/>
    <x v="3"/>
    <x v="14"/>
    <x v="38"/>
    <x v="7"/>
    <x v="0"/>
    <x v="6"/>
    <x v="87"/>
    <x v="0"/>
    <n v="1000"/>
    <n v="200"/>
    <m/>
    <n v="180"/>
    <n v="80"/>
    <n v="6"/>
    <n v="16"/>
    <n v="52"/>
    <n v="4.5"/>
    <n v="18"/>
    <n v="1.0227272727272727"/>
    <n v="0.4"/>
    <n v="4.7619047619047623E-2"/>
    <n v="0.126984126984127"/>
    <n v="274"/>
    <n v="0.65"/>
    <n v="3.5"/>
    <n v="0"/>
    <n v="0"/>
    <n v="2"/>
    <n v="0"/>
    <n v="0"/>
    <n v="15"/>
    <n v="0"/>
    <n v="0"/>
    <n v="6"/>
    <n v="0"/>
    <n v="0"/>
    <m/>
    <m/>
    <m/>
    <n v="250"/>
    <n v="250"/>
    <s v="1 PG"/>
  </r>
  <r>
    <n v="2629"/>
    <s v="VIETNAM"/>
    <x v="2"/>
    <x v="3"/>
    <x v="14"/>
    <x v="38"/>
    <x v="7"/>
    <x v="0"/>
    <x v="6"/>
    <x v="88"/>
    <x v="0"/>
    <n v="1000"/>
    <n v="200"/>
    <m/>
    <n v="144"/>
    <n v="80"/>
    <n v="2"/>
    <n v="64"/>
    <n v="52"/>
    <n v="1"/>
    <n v="69.5"/>
    <n v="1.0681818181818181"/>
    <n v="0.4"/>
    <n v="1.984126984126984E-2"/>
    <n v="0.63492063492063489"/>
    <n v="214"/>
    <n v="0.7"/>
    <n v="0"/>
    <n v="4"/>
    <n v="0"/>
    <n v="0"/>
    <n v="0"/>
    <n v="0"/>
    <n v="69"/>
    <n v="2"/>
    <n v="0"/>
    <n v="0"/>
    <n v="0"/>
    <n v="0"/>
    <m/>
    <m/>
    <m/>
    <n v="250"/>
    <n v="250"/>
    <s v="1 PG"/>
  </r>
  <r>
    <n v="2630"/>
    <s v="VIETNAM"/>
    <x v="2"/>
    <x v="3"/>
    <x v="14"/>
    <x v="38"/>
    <x v="7"/>
    <x v="0"/>
    <x v="6"/>
    <x v="132"/>
    <x v="0"/>
    <n v="1000"/>
    <n v="200"/>
    <m/>
    <n v="176"/>
    <n v="80"/>
    <n v="7"/>
    <n v="26"/>
    <n v="52"/>
    <n v="3.375"/>
    <n v="13"/>
    <n v="0.49621212121212122"/>
    <n v="0.4"/>
    <n v="5.6818181818181823E-2"/>
    <n v="0.21103896103896105"/>
    <n v="180"/>
    <n v="0.65"/>
    <n v="3"/>
    <n v="0"/>
    <n v="1"/>
    <n v="0"/>
    <n v="0"/>
    <n v="0"/>
    <n v="12"/>
    <n v="0"/>
    <n v="0"/>
    <n v="2"/>
    <n v="0"/>
    <n v="0"/>
    <m/>
    <m/>
    <m/>
    <n v="150"/>
    <n v="150"/>
    <s v="1 PG"/>
  </r>
  <r>
    <n v="2631"/>
    <s v="VIETNAM"/>
    <x v="2"/>
    <x v="3"/>
    <x v="14"/>
    <x v="38"/>
    <x v="7"/>
    <x v="0"/>
    <x v="6"/>
    <x v="93"/>
    <x v="0"/>
    <n v="1000"/>
    <n v="200"/>
    <m/>
    <n v="160"/>
    <n v="80"/>
    <n v="4"/>
    <n v="30"/>
    <n v="52"/>
    <n v="2.75"/>
    <n v="25.5"/>
    <n v="0.83088235294117652"/>
    <n v="0.4"/>
    <n v="3.5714285714285712E-2"/>
    <n v="0.26785714285714285"/>
    <n v="165"/>
    <n v="0.65"/>
    <n v="2"/>
    <n v="1"/>
    <n v="0"/>
    <n v="1"/>
    <n v="0"/>
    <n v="0"/>
    <n v="24"/>
    <n v="2"/>
    <n v="0"/>
    <n v="2"/>
    <n v="0"/>
    <n v="0"/>
    <m/>
    <m/>
    <m/>
    <n v="150"/>
    <n v="150"/>
    <s v="1 PG"/>
  </r>
  <r>
    <n v="2632"/>
    <s v="VIETNAM"/>
    <x v="2"/>
    <x v="3"/>
    <x v="14"/>
    <x v="38"/>
    <x v="7"/>
    <x v="0"/>
    <x v="6"/>
    <x v="286"/>
    <x v="0"/>
    <n v="1000"/>
    <n v="200"/>
    <m/>
    <n v="160"/>
    <n v="80"/>
    <n v="3"/>
    <n v="37"/>
    <n v="52"/>
    <n v="2"/>
    <n v="43"/>
    <n v="1.125"/>
    <n v="0.4"/>
    <n v="2.6785714285714284E-2"/>
    <n v="0.33035714285714285"/>
    <n v="197"/>
    <n v="0.6"/>
    <n v="2"/>
    <n v="0"/>
    <n v="0"/>
    <n v="0"/>
    <n v="0"/>
    <n v="0"/>
    <n v="43"/>
    <n v="0"/>
    <n v="0"/>
    <n v="0"/>
    <n v="0"/>
    <n v="0"/>
    <m/>
    <m/>
    <m/>
    <n v="150"/>
    <n v="150"/>
    <s v="1 PG"/>
  </r>
  <r>
    <n v="2633"/>
    <s v="VIETNAM"/>
    <x v="2"/>
    <x v="3"/>
    <x v="14"/>
    <x v="38"/>
    <x v="7"/>
    <x v="0"/>
    <x v="6"/>
    <x v="96"/>
    <x v="0"/>
    <n v="1000"/>
    <n v="200"/>
    <m/>
    <n v="144"/>
    <n v="80"/>
    <n v="3"/>
    <n v="37"/>
    <n v="52"/>
    <n v="2"/>
    <n v="50"/>
    <n v="1.3"/>
    <n v="0.4"/>
    <n v="2.9761904761904764E-2"/>
    <n v="0.36706349206349209"/>
    <n v="204"/>
    <n v="0.6"/>
    <n v="2"/>
    <n v="0"/>
    <n v="0"/>
    <n v="0"/>
    <n v="0"/>
    <n v="0"/>
    <n v="50"/>
    <n v="0"/>
    <n v="0"/>
    <n v="0"/>
    <n v="0"/>
    <n v="0"/>
    <m/>
    <m/>
    <m/>
    <n v="150"/>
    <n v="150"/>
    <s v="1 PG"/>
  </r>
  <r>
    <n v="2634"/>
    <s v="VIETNAM"/>
    <x v="2"/>
    <x v="3"/>
    <x v="14"/>
    <x v="38"/>
    <x v="7"/>
    <x v="0"/>
    <x v="6"/>
    <x v="222"/>
    <x v="0"/>
    <n v="1000"/>
    <n v="200"/>
    <m/>
    <n v="160"/>
    <n v="80"/>
    <n v="40"/>
    <n v="8"/>
    <n v="52"/>
    <n v="5.6"/>
    <n v="54"/>
    <n v="1.2416666666666667"/>
    <n v="0.4"/>
    <n v="0.35714285714285715"/>
    <n v="7.1428571428571425E-2"/>
    <n v="235"/>
    <n v="0.6"/>
    <n v="3.6"/>
    <n v="0"/>
    <n v="0"/>
    <n v="4"/>
    <n v="0"/>
    <n v="0"/>
    <n v="51"/>
    <n v="0"/>
    <n v="0"/>
    <n v="6"/>
    <n v="0"/>
    <n v="0"/>
    <m/>
    <m/>
    <m/>
    <n v="150"/>
    <n v="150"/>
    <s v="1 PG"/>
  </r>
  <r>
    <n v="2635"/>
    <s v="VIETNAM"/>
    <x v="2"/>
    <x v="3"/>
    <x v="14"/>
    <x v="38"/>
    <x v="7"/>
    <x v="0"/>
    <x v="6"/>
    <x v="131"/>
    <x v="0"/>
    <n v="1000"/>
    <n v="200"/>
    <m/>
    <n v="112"/>
    <n v="80"/>
    <n v="9"/>
    <n v="40"/>
    <n v="52"/>
    <n v="6.8"/>
    <n v="34"/>
    <n v="0.83265306122448979"/>
    <n v="0.4"/>
    <n v="0.11479591836734696"/>
    <n v="0.51020408163265307"/>
    <n v="164"/>
    <n v="0.6"/>
    <n v="6.8"/>
    <n v="0"/>
    <n v="0"/>
    <n v="0"/>
    <n v="0"/>
    <n v="0"/>
    <n v="32"/>
    <n v="0"/>
    <n v="0"/>
    <n v="1"/>
    <n v="2"/>
    <n v="0"/>
    <m/>
    <m/>
    <m/>
    <n v="150"/>
    <n v="150"/>
    <s v="1 PG"/>
  </r>
  <r>
    <n v="2636"/>
    <s v="VIETNAM"/>
    <x v="2"/>
    <x v="3"/>
    <x v="14"/>
    <x v="38"/>
    <x v="7"/>
    <x v="0"/>
    <x v="6"/>
    <x v="89"/>
    <x v="0"/>
    <n v="1000"/>
    <n v="200"/>
    <m/>
    <n v="160"/>
    <n v="80"/>
    <n v="0"/>
    <n v="98"/>
    <n v="52"/>
    <n v="0"/>
    <n v="127"/>
    <n v="1.2959183673469388"/>
    <n v="0.4"/>
    <n v="0"/>
    <n v="0.875"/>
    <n v="345"/>
    <n v="0.7"/>
    <n v="0"/>
    <n v="0"/>
    <n v="0"/>
    <n v="0"/>
    <n v="0"/>
    <n v="0"/>
    <n v="117"/>
    <n v="0"/>
    <n v="0"/>
    <n v="20"/>
    <n v="0"/>
    <n v="0"/>
    <m/>
    <m/>
    <m/>
    <n v="250"/>
    <n v="250"/>
    <s v="1 PG"/>
  </r>
  <r>
    <n v="2637"/>
    <s v="VIETNAM"/>
    <x v="2"/>
    <x v="3"/>
    <x v="14"/>
    <x v="38"/>
    <x v="7"/>
    <x v="0"/>
    <x v="6"/>
    <x v="92"/>
    <x v="0"/>
    <n v="1000"/>
    <n v="200"/>
    <m/>
    <n v="160"/>
    <n v="80"/>
    <n v="4"/>
    <n v="50"/>
    <n v="52"/>
    <n v="6"/>
    <n v="42"/>
    <n v="0.88888888888888884"/>
    <n v="0.4"/>
    <n v="3.5714285714285712E-2"/>
    <n v="0.44642857142857145"/>
    <n v="202"/>
    <n v="0.6"/>
    <n v="6"/>
    <n v="0"/>
    <n v="0"/>
    <n v="0"/>
    <n v="0"/>
    <n v="0"/>
    <n v="42"/>
    <n v="0"/>
    <n v="0"/>
    <n v="0"/>
    <n v="0"/>
    <n v="0"/>
    <m/>
    <m/>
    <m/>
    <n v="150"/>
    <n v="150"/>
    <s v="1 PG"/>
  </r>
  <r>
    <n v="2638"/>
    <s v="VIETNAM"/>
    <x v="2"/>
    <x v="3"/>
    <x v="14"/>
    <x v="38"/>
    <x v="7"/>
    <x v="0"/>
    <x v="6"/>
    <x v="130"/>
    <x v="0"/>
    <n v="1000"/>
    <n v="200"/>
    <m/>
    <n v="160"/>
    <n v="80"/>
    <n v="2"/>
    <n v="47"/>
    <n v="52"/>
    <n v="2.2999999999999998"/>
    <n v="45.8"/>
    <n v="0.98163265306122438"/>
    <n v="0.4"/>
    <n v="1.7857142857142856E-2"/>
    <n v="0.41964285714285715"/>
    <n v="253"/>
    <n v="0.6"/>
    <n v="2.2999999999999998"/>
    <n v="0"/>
    <n v="0"/>
    <n v="0"/>
    <n v="0"/>
    <n v="0"/>
    <n v="45.8"/>
    <n v="0"/>
    <n v="0"/>
    <n v="0"/>
    <n v="0"/>
    <n v="0"/>
    <m/>
    <m/>
    <m/>
    <n v="150"/>
    <n v="150"/>
    <s v="1 PG"/>
  </r>
  <r>
    <n v="2639"/>
    <s v="VIETNAM"/>
    <x v="2"/>
    <x v="3"/>
    <x v="14"/>
    <x v="38"/>
    <x v="7"/>
    <x v="0"/>
    <x v="6"/>
    <x v="90"/>
    <x v="0"/>
    <n v="1000"/>
    <n v="200"/>
    <m/>
    <n v="160"/>
    <n v="80"/>
    <n v="27"/>
    <n v="37"/>
    <n v="52"/>
    <n v="15"/>
    <n v="31.6"/>
    <n v="0.72812500000000002"/>
    <n v="0.4"/>
    <n v="0.24107142857142858"/>
    <n v="0.33035714285714285"/>
    <n v="162"/>
    <n v="0.6"/>
    <n v="14.5"/>
    <n v="2"/>
    <n v="0"/>
    <n v="0"/>
    <n v="0"/>
    <n v="0"/>
    <n v="31.6"/>
    <n v="0"/>
    <n v="0"/>
    <n v="0"/>
    <n v="0"/>
    <n v="0"/>
    <m/>
    <m/>
    <m/>
    <n v="150"/>
    <n v="150"/>
    <s v="1 PG"/>
  </r>
  <r>
    <n v="2640"/>
    <s v="VIETNAM"/>
    <x v="2"/>
    <x v="3"/>
    <x v="14"/>
    <x v="38"/>
    <x v="7"/>
    <x v="0"/>
    <x v="6"/>
    <x v="95"/>
    <x v="0"/>
    <n v="1000"/>
    <n v="200"/>
    <m/>
    <n v="128"/>
    <n v="80"/>
    <n v="5"/>
    <n v="30"/>
    <n v="52"/>
    <n v="4"/>
    <n v="32"/>
    <n v="1.0285714285714285"/>
    <n v="0.4"/>
    <n v="5.5803571428571432E-2"/>
    <n v="0.3348214285714286"/>
    <n v="220"/>
    <n v="0.6"/>
    <n v="4"/>
    <n v="0"/>
    <n v="0"/>
    <n v="0"/>
    <n v="0"/>
    <n v="0"/>
    <n v="32"/>
    <n v="0"/>
    <n v="0"/>
    <n v="0"/>
    <n v="0"/>
    <n v="0"/>
    <m/>
    <m/>
    <m/>
    <n v="150"/>
    <n v="150"/>
    <s v="1 PG"/>
  </r>
  <r>
    <n v="2641"/>
    <s v="VIETNAM"/>
    <x v="2"/>
    <x v="3"/>
    <x v="14"/>
    <x v="38"/>
    <x v="9"/>
    <x v="1"/>
    <x v="6"/>
    <x v="229"/>
    <x v="2"/>
    <n v="180"/>
    <n v="81"/>
    <m/>
    <n v="80"/>
    <n v="19"/>
    <n v="1"/>
    <n v="13"/>
    <n v="5"/>
    <n v="1"/>
    <n v="13"/>
    <n v="1"/>
    <n v="0.4"/>
    <n v="1.7857142857142856E-2"/>
    <n v="0.23214285714285715"/>
    <n v="110"/>
    <n v="0.6"/>
    <n v="1"/>
    <n v="0"/>
    <n v="0"/>
    <n v="0"/>
    <n v="0"/>
    <n v="0"/>
    <n v="13"/>
    <n v="0"/>
    <n v="0"/>
    <n v="0"/>
    <n v="0"/>
    <n v="0"/>
    <m/>
    <m/>
    <m/>
    <n v="100"/>
    <n v="100"/>
    <s v="1 PG"/>
  </r>
  <r>
    <n v="2642"/>
    <s v="VIETNAM"/>
    <x v="2"/>
    <x v="3"/>
    <x v="14"/>
    <x v="38"/>
    <x v="9"/>
    <x v="1"/>
    <x v="6"/>
    <x v="268"/>
    <x v="2"/>
    <n v="180"/>
    <n v="81"/>
    <m/>
    <n v="64"/>
    <n v="19"/>
    <n v="2"/>
    <n v="19"/>
    <n v="5"/>
    <n v="2"/>
    <n v="11.5"/>
    <n v="0.6428571428571429"/>
    <n v="0.4"/>
    <n v="4.4642857142857144E-2"/>
    <n v="0.4241071428571429"/>
    <n v="105"/>
    <n v="0.5"/>
    <n v="2"/>
    <n v="0"/>
    <n v="0"/>
    <n v="0"/>
    <n v="0"/>
    <n v="0"/>
    <n v="11.5"/>
    <n v="0"/>
    <n v="0"/>
    <n v="0"/>
    <n v="0"/>
    <n v="0"/>
    <m/>
    <m/>
    <m/>
    <n v="100"/>
    <n v="100"/>
    <s v="1 PG"/>
  </r>
  <r>
    <n v="2643"/>
    <s v="VIETNAM"/>
    <x v="2"/>
    <x v="3"/>
    <x v="14"/>
    <x v="38"/>
    <x v="9"/>
    <x v="1"/>
    <x v="6"/>
    <x v="186"/>
    <x v="2"/>
    <n v="180"/>
    <n v="81"/>
    <m/>
    <n v="64"/>
    <n v="19"/>
    <n v="1"/>
    <n v="13"/>
    <n v="5"/>
    <n v="1"/>
    <n v="14"/>
    <n v="1.0714285714285714"/>
    <n v="0.4"/>
    <n v="2.2321428571428572E-2"/>
    <n v="0.29017857142857145"/>
    <n v="51"/>
    <n v="0.5"/>
    <n v="1"/>
    <n v="0"/>
    <n v="0"/>
    <n v="0"/>
    <n v="0"/>
    <n v="0"/>
    <n v="13"/>
    <n v="0"/>
    <n v="0"/>
    <n v="2"/>
    <n v="0"/>
    <n v="0"/>
    <m/>
    <m/>
    <m/>
    <n v="100"/>
    <n v="100"/>
    <s v="1 PG"/>
  </r>
  <r>
    <n v="2644"/>
    <s v="VIETNAM"/>
    <x v="2"/>
    <x v="3"/>
    <x v="14"/>
    <x v="38"/>
    <x v="9"/>
    <x v="1"/>
    <x v="6"/>
    <x v="204"/>
    <x v="2"/>
    <n v="180"/>
    <n v="81"/>
    <m/>
    <n v="80"/>
    <n v="19"/>
    <n v="0"/>
    <n v="7"/>
    <n v="5"/>
    <n v="0"/>
    <n v="10.5"/>
    <n v="1.5"/>
    <n v="0.4"/>
    <n v="0"/>
    <n v="0.125"/>
    <n v="67"/>
    <n v="0.5"/>
    <n v="0"/>
    <n v="0"/>
    <n v="0"/>
    <n v="0"/>
    <n v="0"/>
    <n v="0"/>
    <n v="10.5"/>
    <n v="0"/>
    <n v="0"/>
    <n v="0"/>
    <n v="0"/>
    <n v="0"/>
    <m/>
    <m/>
    <m/>
    <n v="100"/>
    <n v="100"/>
    <s v="1 PG"/>
  </r>
  <r>
    <n v="2645"/>
    <s v="VIETNAM"/>
    <x v="2"/>
    <x v="3"/>
    <x v="14"/>
    <x v="38"/>
    <x v="9"/>
    <x v="1"/>
    <x v="6"/>
    <x v="226"/>
    <x v="2"/>
    <n v="180"/>
    <n v="81"/>
    <m/>
    <n v="80"/>
    <n v="19"/>
    <n v="0"/>
    <n v="17"/>
    <n v="5"/>
    <n v="0"/>
    <n v="15"/>
    <n v="0.88235294117647056"/>
    <n v="0.4"/>
    <n v="0"/>
    <n v="0.30357142857142855"/>
    <n v="150"/>
    <n v="0.5"/>
    <n v="0"/>
    <n v="0"/>
    <n v="0"/>
    <n v="0"/>
    <n v="0"/>
    <n v="0"/>
    <n v="15"/>
    <n v="0"/>
    <n v="0"/>
    <n v="0"/>
    <n v="0"/>
    <n v="0"/>
    <m/>
    <m/>
    <m/>
    <n v="100"/>
    <n v="100"/>
    <s v="1 PG"/>
  </r>
  <r>
    <n v="2646"/>
    <s v="VIETNAM"/>
    <x v="2"/>
    <x v="3"/>
    <x v="14"/>
    <x v="38"/>
    <x v="9"/>
    <x v="1"/>
    <x v="6"/>
    <x v="289"/>
    <x v="2"/>
    <n v="180"/>
    <n v="81"/>
    <m/>
    <n v="86"/>
    <n v="19"/>
    <n v="1"/>
    <n v="8"/>
    <n v="5"/>
    <n v="1"/>
    <n v="10"/>
    <n v="1.2222222222222223"/>
    <n v="0.4"/>
    <n v="1.6611295681063124E-2"/>
    <n v="0.13289036544850499"/>
    <n v="108"/>
    <n v="0.5"/>
    <n v="1"/>
    <n v="0"/>
    <n v="0"/>
    <n v="0"/>
    <n v="0"/>
    <n v="0"/>
    <n v="10"/>
    <n v="0"/>
    <n v="0"/>
    <n v="0"/>
    <n v="0"/>
    <n v="0"/>
    <m/>
    <m/>
    <m/>
    <n v="100"/>
    <n v="100"/>
    <s v="1 PG"/>
  </r>
  <r>
    <n v="2647"/>
    <s v="VIETNAM"/>
    <x v="2"/>
    <x v="3"/>
    <x v="14"/>
    <x v="38"/>
    <x v="9"/>
    <x v="1"/>
    <x v="6"/>
    <x v="185"/>
    <x v="2"/>
    <n v="180"/>
    <n v="81"/>
    <m/>
    <n v="86"/>
    <n v="19"/>
    <n v="5"/>
    <n v="10"/>
    <n v="5"/>
    <n v="3"/>
    <n v="11"/>
    <n v="0.93333333333333335"/>
    <n v="0.4"/>
    <n v="8.3056478405315617E-2"/>
    <n v="0.16611295681063123"/>
    <n v="95"/>
    <n v="0.5"/>
    <n v="3"/>
    <n v="0"/>
    <n v="0"/>
    <n v="0"/>
    <n v="0"/>
    <n v="0"/>
    <n v="11"/>
    <n v="0"/>
    <n v="0"/>
    <n v="0"/>
    <n v="0"/>
    <n v="0"/>
    <m/>
    <m/>
    <m/>
    <n v="100"/>
    <n v="100"/>
    <s v="1 PG"/>
  </r>
  <r>
    <n v="2648"/>
    <s v="VIETNAM"/>
    <x v="2"/>
    <x v="3"/>
    <x v="14"/>
    <x v="38"/>
    <x v="9"/>
    <x v="1"/>
    <x v="6"/>
    <x v="290"/>
    <x v="2"/>
    <n v="180"/>
    <n v="81"/>
    <m/>
    <n v="80"/>
    <n v="19"/>
    <n v="2"/>
    <n v="22"/>
    <n v="5"/>
    <n v="0.75"/>
    <n v="20.5"/>
    <n v="0.88541666666666663"/>
    <n v="0.4"/>
    <n v="3.5714285714285712E-2"/>
    <n v="0.39285714285714285"/>
    <n v="104"/>
    <n v="0.5"/>
    <n v="0"/>
    <n v="1"/>
    <n v="0"/>
    <n v="1"/>
    <n v="0"/>
    <n v="0"/>
    <n v="19"/>
    <n v="2"/>
    <n v="0"/>
    <n v="2"/>
    <n v="0"/>
    <n v="0"/>
    <m/>
    <m/>
    <m/>
    <n v="100"/>
    <n v="100"/>
    <s v="1 PG"/>
  </r>
  <r>
    <n v="2649"/>
    <s v="VIETNAM"/>
    <x v="2"/>
    <x v="3"/>
    <x v="14"/>
    <x v="38"/>
    <x v="9"/>
    <x v="1"/>
    <x v="6"/>
    <x v="227"/>
    <x v="2"/>
    <n v="180"/>
    <n v="81"/>
    <m/>
    <n v="80"/>
    <n v="19"/>
    <n v="2"/>
    <n v="9"/>
    <n v="5"/>
    <n v="3"/>
    <n v="17"/>
    <n v="1.8181818181818181"/>
    <n v="0.4"/>
    <n v="3.5714285714285712E-2"/>
    <n v="0.16071428571428573"/>
    <n v="92"/>
    <n v="0.5"/>
    <n v="3"/>
    <n v="0"/>
    <n v="0"/>
    <n v="0"/>
    <n v="0"/>
    <n v="0"/>
    <n v="17"/>
    <n v="0"/>
    <n v="0"/>
    <n v="0"/>
    <n v="0"/>
    <n v="0"/>
    <m/>
    <m/>
    <m/>
    <n v="100"/>
    <n v="100"/>
    <s v="1 PG"/>
  </r>
  <r>
    <n v="2650"/>
    <s v="VIETNAM"/>
    <x v="2"/>
    <x v="3"/>
    <x v="14"/>
    <x v="38"/>
    <x v="9"/>
    <x v="1"/>
    <x v="6"/>
    <x v="205"/>
    <x v="2"/>
    <n v="180"/>
    <n v="81"/>
    <m/>
    <n v="64"/>
    <n v="19"/>
    <n v="1"/>
    <n v="12"/>
    <n v="5"/>
    <n v="0.75"/>
    <n v="7.2"/>
    <n v="0.61153846153846159"/>
    <n v="0.4"/>
    <n v="2.2321428571428572E-2"/>
    <n v="0.26785714285714285"/>
    <n v="110"/>
    <n v="0.5"/>
    <n v="0"/>
    <n v="0"/>
    <n v="0"/>
    <n v="0"/>
    <n v="1"/>
    <n v="0"/>
    <n v="7.2"/>
    <n v="0"/>
    <n v="0"/>
    <n v="0"/>
    <n v="0"/>
    <n v="0"/>
    <m/>
    <m/>
    <m/>
    <n v="100"/>
    <n v="100"/>
    <s v="1 PG"/>
  </r>
  <r>
    <n v="2651"/>
    <s v="VIETNAM"/>
    <x v="2"/>
    <x v="3"/>
    <x v="14"/>
    <x v="38"/>
    <x v="9"/>
    <x v="1"/>
    <x v="6"/>
    <x v="227"/>
    <x v="2"/>
    <n v="180"/>
    <n v="81"/>
    <m/>
    <n v="80"/>
    <n v="19"/>
    <n v="3"/>
    <n v="12"/>
    <n v="5"/>
    <n v="5"/>
    <n v="19.5"/>
    <n v="1.6333333333333333"/>
    <n v="0.4"/>
    <n v="5.3571428571428568E-2"/>
    <n v="0.21428571428571427"/>
    <n v="102"/>
    <n v="0.5"/>
    <n v="5"/>
    <n v="0"/>
    <n v="0"/>
    <n v="0"/>
    <n v="0"/>
    <n v="0"/>
    <n v="18"/>
    <n v="2"/>
    <n v="0"/>
    <n v="2"/>
    <n v="0"/>
    <n v="0"/>
    <m/>
    <m/>
    <m/>
    <n v="100"/>
    <n v="100"/>
    <s v="1 PG"/>
  </r>
  <r>
    <n v="2652"/>
    <s v="VIETNAM"/>
    <x v="2"/>
    <x v="3"/>
    <x v="14"/>
    <x v="38"/>
    <x v="9"/>
    <x v="1"/>
    <x v="6"/>
    <x v="200"/>
    <x v="2"/>
    <n v="180"/>
    <n v="81"/>
    <m/>
    <n v="64"/>
    <n v="19"/>
    <n v="4"/>
    <n v="12"/>
    <n v="5"/>
    <n v="5.3"/>
    <n v="11.6"/>
    <n v="1.0562499999999999"/>
    <n v="0.4"/>
    <n v="8.9285714285714288E-2"/>
    <n v="0.26785714285714285"/>
    <n v="104"/>
    <n v="0.5"/>
    <n v="5.3"/>
    <n v="0"/>
    <n v="0"/>
    <n v="0"/>
    <n v="0"/>
    <n v="0"/>
    <n v="10.6"/>
    <n v="0"/>
    <n v="0"/>
    <n v="2"/>
    <n v="0"/>
    <n v="0"/>
    <m/>
    <m/>
    <m/>
    <n v="100"/>
    <n v="100"/>
    <s v="1 PG"/>
  </r>
  <r>
    <n v="2653"/>
    <s v="VIETNAM"/>
    <x v="2"/>
    <x v="3"/>
    <x v="14"/>
    <x v="38"/>
    <x v="9"/>
    <x v="1"/>
    <x v="6"/>
    <x v="201"/>
    <x v="2"/>
    <n v="180"/>
    <n v="81"/>
    <m/>
    <n v="84"/>
    <n v="19"/>
    <n v="2"/>
    <n v="15"/>
    <n v="5"/>
    <n v="1"/>
    <n v="11"/>
    <n v="0.70588235294117652"/>
    <n v="0.4"/>
    <n v="3.4013605442176874E-2"/>
    <n v="0.25510204081632654"/>
    <n v="128"/>
    <n v="0.5"/>
    <n v="1"/>
    <n v="0"/>
    <n v="0"/>
    <n v="0"/>
    <n v="0"/>
    <n v="0"/>
    <n v="11"/>
    <n v="0"/>
    <n v="0"/>
    <n v="0"/>
    <n v="0"/>
    <n v="0"/>
    <m/>
    <m/>
    <m/>
    <n v="100"/>
    <n v="100"/>
    <s v="1 PG"/>
  </r>
  <r>
    <n v="2654"/>
    <s v="VIETNAM"/>
    <x v="2"/>
    <x v="3"/>
    <x v="14"/>
    <x v="38"/>
    <x v="9"/>
    <x v="1"/>
    <x v="6"/>
    <x v="191"/>
    <x v="2"/>
    <n v="180"/>
    <n v="81"/>
    <m/>
    <n v="80"/>
    <n v="19"/>
    <n v="19"/>
    <n v="34"/>
    <n v="5"/>
    <n v="11.55"/>
    <n v="21.35"/>
    <n v="0.62075471698113216"/>
    <n v="0.4"/>
    <n v="0.3392857142857143"/>
    <n v="0.6071428571428571"/>
    <n v="135"/>
    <n v="0.5"/>
    <n v="10.8"/>
    <n v="1"/>
    <n v="0"/>
    <n v="1"/>
    <n v="0"/>
    <n v="0"/>
    <n v="20.6"/>
    <n v="1"/>
    <n v="0"/>
    <n v="1"/>
    <n v="0"/>
    <n v="0"/>
    <m/>
    <m/>
    <m/>
    <n v="100"/>
    <n v="100"/>
    <s v="1 PG"/>
  </r>
  <r>
    <n v="2655"/>
    <s v="VIETNAM"/>
    <x v="2"/>
    <x v="3"/>
    <x v="14"/>
    <x v="38"/>
    <x v="9"/>
    <x v="1"/>
    <x v="6"/>
    <x v="291"/>
    <x v="2"/>
    <n v="180"/>
    <n v="81"/>
    <m/>
    <n v="80"/>
    <n v="19"/>
    <n v="18"/>
    <n v="28"/>
    <n v="5"/>
    <n v="11.3"/>
    <n v="18.5"/>
    <n v="0.64782608695652177"/>
    <n v="0.4"/>
    <n v="0.32142857142857145"/>
    <n v="0.5"/>
    <n v="119"/>
    <n v="0.5"/>
    <n v="10.8"/>
    <n v="0"/>
    <n v="0"/>
    <n v="1"/>
    <n v="0"/>
    <n v="0"/>
    <n v="18"/>
    <n v="0"/>
    <n v="0"/>
    <n v="1"/>
    <n v="0"/>
    <n v="0"/>
    <m/>
    <m/>
    <m/>
    <n v="100"/>
    <n v="100"/>
    <s v="1 PG"/>
  </r>
  <r>
    <n v="2656"/>
    <s v="VIETNAM"/>
    <x v="2"/>
    <x v="3"/>
    <x v="14"/>
    <x v="38"/>
    <x v="9"/>
    <x v="1"/>
    <x v="6"/>
    <x v="238"/>
    <x v="2"/>
    <n v="180"/>
    <n v="81"/>
    <m/>
    <n v="80"/>
    <n v="19"/>
    <n v="7"/>
    <n v="2"/>
    <n v="5"/>
    <n v="3.3"/>
    <n v="15.05"/>
    <n v="2.0388888888888892"/>
    <n v="0.4"/>
    <n v="0.125"/>
    <n v="3.5714285714285712E-2"/>
    <n v="86"/>
    <n v="0.5"/>
    <n v="2.8"/>
    <n v="0"/>
    <n v="0"/>
    <n v="1"/>
    <n v="0"/>
    <n v="0"/>
    <n v="14.8"/>
    <n v="1"/>
    <n v="0"/>
    <n v="0"/>
    <n v="0"/>
    <n v="0"/>
    <m/>
    <m/>
    <m/>
    <n v="100"/>
    <n v="100"/>
    <s v="1 PG"/>
  </r>
  <r>
    <n v="2657"/>
    <s v="VIETNAM"/>
    <x v="2"/>
    <x v="3"/>
    <x v="14"/>
    <x v="38"/>
    <x v="9"/>
    <x v="1"/>
    <x v="6"/>
    <x v="225"/>
    <x v="2"/>
    <n v="180"/>
    <n v="81"/>
    <m/>
    <n v="80"/>
    <n v="19"/>
    <n v="9"/>
    <n v="26"/>
    <n v="5"/>
    <n v="4.05"/>
    <n v="17"/>
    <n v="0.60142857142857142"/>
    <n v="0.4"/>
    <n v="0.16071428571428573"/>
    <n v="0.4642857142857143"/>
    <n v="84"/>
    <n v="0.5"/>
    <n v="3.8"/>
    <n v="1"/>
    <n v="0"/>
    <n v="0"/>
    <n v="0"/>
    <n v="0"/>
    <n v="16.5"/>
    <n v="0"/>
    <n v="0"/>
    <n v="1"/>
    <n v="0"/>
    <n v="0"/>
    <m/>
    <m/>
    <m/>
    <n v="100"/>
    <n v="100"/>
    <s v="1 PG"/>
  </r>
  <r>
    <n v="2658"/>
    <s v="VIETNAM"/>
    <x v="2"/>
    <x v="3"/>
    <x v="14"/>
    <x v="38"/>
    <x v="9"/>
    <x v="1"/>
    <x v="6"/>
    <x v="266"/>
    <x v="2"/>
    <n v="180"/>
    <n v="81"/>
    <m/>
    <n v="80"/>
    <n v="19"/>
    <n v="14"/>
    <n v="25"/>
    <n v="5"/>
    <n v="6.05"/>
    <n v="16.850000000000001"/>
    <n v="0.5871794871794872"/>
    <n v="0.4"/>
    <n v="0.25"/>
    <n v="0.44642857142857145"/>
    <n v="90"/>
    <n v="0.5"/>
    <n v="5.3"/>
    <n v="1"/>
    <n v="0"/>
    <n v="1"/>
    <n v="0"/>
    <n v="0"/>
    <n v="16.100000000000001"/>
    <n v="1"/>
    <n v="0"/>
    <n v="1"/>
    <n v="0"/>
    <n v="0"/>
    <m/>
    <m/>
    <m/>
    <n v="100"/>
    <n v="100"/>
    <s v="1 PG"/>
  </r>
  <r>
    <n v="2659"/>
    <s v="VIETNAM"/>
    <x v="2"/>
    <x v="3"/>
    <x v="14"/>
    <x v="38"/>
    <x v="9"/>
    <x v="1"/>
    <x v="6"/>
    <x v="267"/>
    <x v="2"/>
    <n v="180"/>
    <n v="81"/>
    <m/>
    <n v="80"/>
    <n v="19"/>
    <n v="5"/>
    <n v="27"/>
    <n v="5"/>
    <n v="3"/>
    <n v="21"/>
    <n v="0.75"/>
    <n v="0.4"/>
    <n v="8.9285714285714288E-2"/>
    <n v="0.48214285714285715"/>
    <n v="98"/>
    <n v="0.5"/>
    <n v="3"/>
    <n v="0"/>
    <n v="0"/>
    <n v="0"/>
    <n v="0"/>
    <n v="0"/>
    <n v="21"/>
    <n v="0"/>
    <n v="0"/>
    <n v="0"/>
    <n v="0"/>
    <n v="0"/>
    <m/>
    <m/>
    <m/>
    <n v="100"/>
    <n v="100"/>
    <s v="1 PG"/>
  </r>
  <r>
    <n v="2660"/>
    <s v="VIETNAM"/>
    <x v="2"/>
    <x v="3"/>
    <x v="14"/>
    <x v="38"/>
    <x v="9"/>
    <x v="1"/>
    <x v="6"/>
    <x v="224"/>
    <x v="2"/>
    <n v="180"/>
    <n v="81"/>
    <m/>
    <n v="48"/>
    <n v="19"/>
    <n v="1"/>
    <n v="8"/>
    <n v="5"/>
    <n v="1"/>
    <n v="7.8"/>
    <n v="0.97777777777777786"/>
    <n v="0.4"/>
    <n v="2.9761904761904767E-2"/>
    <n v="0.23809523809523814"/>
    <n v="65"/>
    <n v="0.5"/>
    <n v="1"/>
    <n v="0"/>
    <n v="0"/>
    <n v="0"/>
    <n v="0"/>
    <n v="0"/>
    <n v="6.8"/>
    <n v="0"/>
    <n v="0"/>
    <n v="2"/>
    <n v="0"/>
    <n v="0"/>
    <m/>
    <m/>
    <m/>
    <n v="100"/>
    <n v="100"/>
    <s v="1 PG"/>
  </r>
  <r>
    <n v="2661"/>
    <s v="VIETNAM"/>
    <x v="2"/>
    <x v="3"/>
    <x v="14"/>
    <x v="38"/>
    <x v="9"/>
    <x v="1"/>
    <x v="6"/>
    <x v="228"/>
    <x v="2"/>
    <n v="180"/>
    <n v="81"/>
    <m/>
    <n v="80"/>
    <n v="19"/>
    <n v="2"/>
    <n v="13"/>
    <n v="5"/>
    <n v="2"/>
    <n v="17.75"/>
    <n v="1.3166666666666667"/>
    <n v="0.4"/>
    <n v="3.5714285714285712E-2"/>
    <n v="0.23214285714285715"/>
    <n v="93"/>
    <n v="0.5"/>
    <n v="1"/>
    <n v="0"/>
    <n v="0"/>
    <n v="2"/>
    <n v="0"/>
    <n v="0"/>
    <n v="10"/>
    <n v="3"/>
    <n v="0"/>
    <n v="5"/>
    <n v="2"/>
    <n v="3"/>
    <m/>
    <m/>
    <m/>
    <n v="100"/>
    <n v="100"/>
    <s v="1 PG"/>
  </r>
  <r>
    <n v="2662"/>
    <s v="VIETNAM"/>
    <x v="2"/>
    <x v="3"/>
    <x v="14"/>
    <x v="38"/>
    <x v="9"/>
    <x v="1"/>
    <x v="6"/>
    <x v="269"/>
    <x v="2"/>
    <n v="180"/>
    <n v="81"/>
    <m/>
    <n v="64"/>
    <n v="19"/>
    <n v="1"/>
    <n v="11"/>
    <n v="5"/>
    <n v="2"/>
    <n v="19.25"/>
    <n v="1.7708333333333333"/>
    <n v="0.4"/>
    <n v="2.2321428571428572E-2"/>
    <n v="0.2455357142857143"/>
    <n v="120"/>
    <n v="0.5"/>
    <n v="1"/>
    <n v="0"/>
    <n v="0"/>
    <n v="0"/>
    <n v="0"/>
    <n v="1"/>
    <n v="11"/>
    <n v="0"/>
    <n v="0"/>
    <n v="0"/>
    <n v="11"/>
    <n v="0"/>
    <m/>
    <m/>
    <m/>
    <n v="100"/>
    <n v="100"/>
    <s v="1 PG"/>
  </r>
  <r>
    <n v="2663"/>
    <s v="VIETNAM"/>
    <x v="2"/>
    <x v="3"/>
    <x v="14"/>
    <x v="38"/>
    <x v="9"/>
    <x v="1"/>
    <x v="6"/>
    <x v="188"/>
    <x v="2"/>
    <n v="180"/>
    <n v="81"/>
    <m/>
    <n v="80"/>
    <n v="19"/>
    <n v="6"/>
    <n v="19"/>
    <n v="5"/>
    <n v="6"/>
    <n v="16"/>
    <n v="0.88"/>
    <n v="0.4"/>
    <n v="0.10714285714285714"/>
    <n v="0.3392857142857143"/>
    <n v="99"/>
    <n v="0.5"/>
    <n v="6"/>
    <n v="0"/>
    <n v="0"/>
    <n v="0"/>
    <n v="0"/>
    <n v="0"/>
    <n v="13.5"/>
    <n v="0"/>
    <n v="0"/>
    <n v="5"/>
    <n v="0"/>
    <n v="0"/>
    <m/>
    <m/>
    <m/>
    <n v="100"/>
    <n v="100"/>
    <s v="1 PG"/>
  </r>
  <r>
    <n v="2664"/>
    <s v="VIETNAM"/>
    <x v="2"/>
    <x v="3"/>
    <x v="14"/>
    <x v="38"/>
    <x v="9"/>
    <x v="1"/>
    <x v="6"/>
    <x v="287"/>
    <x v="2"/>
    <n v="180"/>
    <n v="81"/>
    <m/>
    <n v="64"/>
    <n v="19"/>
    <n v="39"/>
    <n v="16"/>
    <n v="5"/>
    <n v="7"/>
    <n v="16"/>
    <n v="0.41818181818181815"/>
    <n v="0.4"/>
    <n v="0.8705357142857143"/>
    <n v="0.35714285714285715"/>
    <n v="135"/>
    <n v="0.5"/>
    <n v="7"/>
    <n v="0"/>
    <n v="0"/>
    <n v="0"/>
    <n v="0"/>
    <n v="0"/>
    <n v="16"/>
    <n v="0"/>
    <n v="0"/>
    <n v="0"/>
    <n v="0"/>
    <n v="0"/>
    <m/>
    <m/>
    <m/>
    <n v="100"/>
    <n v="100"/>
    <s v="1 PG"/>
  </r>
  <r>
    <n v="2665"/>
    <s v="VIETNAM"/>
    <x v="2"/>
    <x v="3"/>
    <x v="14"/>
    <x v="38"/>
    <x v="9"/>
    <x v="1"/>
    <x v="6"/>
    <x v="189"/>
    <x v="2"/>
    <n v="180"/>
    <n v="81"/>
    <m/>
    <n v="80"/>
    <n v="19"/>
    <n v="0"/>
    <n v="16"/>
    <n v="5"/>
    <n v="1"/>
    <n v="16"/>
    <n v="1.0625"/>
    <n v="0.4"/>
    <n v="0"/>
    <n v="0.2857142857142857"/>
    <n v="82"/>
    <n v="0.5"/>
    <n v="0"/>
    <n v="0"/>
    <n v="0"/>
    <n v="2"/>
    <n v="0"/>
    <n v="0"/>
    <n v="16"/>
    <n v="0"/>
    <n v="0"/>
    <n v="0"/>
    <n v="0"/>
    <n v="0"/>
    <m/>
    <m/>
    <m/>
    <n v="100"/>
    <n v="100"/>
    <s v="1 PG"/>
  </r>
  <r>
    <n v="2666"/>
    <s v="VIETNAM"/>
    <x v="2"/>
    <x v="3"/>
    <x v="14"/>
    <x v="38"/>
    <x v="12"/>
    <x v="1"/>
    <x v="6"/>
    <x v="292"/>
    <x v="2"/>
    <n v="320"/>
    <n v="144"/>
    <m/>
    <n v="85"/>
    <n v="35"/>
    <n v="1"/>
    <n v="17"/>
    <n v="12"/>
    <n v="1"/>
    <n v="14"/>
    <n v="0.83333333333333337"/>
    <n v="0.24"/>
    <n v="1.6806722689075633E-2"/>
    <n v="0.28571428571428575"/>
    <n v="127"/>
    <n v="0.55000000000000004"/>
    <n v="1"/>
    <n v="0"/>
    <n v="0"/>
    <n v="0"/>
    <n v="0"/>
    <n v="0"/>
    <n v="13"/>
    <n v="0"/>
    <n v="0"/>
    <n v="2"/>
    <n v="0"/>
    <n v="0"/>
    <m/>
    <m/>
    <m/>
    <n v="150"/>
    <n v="150"/>
    <s v="1 PG"/>
  </r>
  <r>
    <n v="2667"/>
    <s v="VIETNAM"/>
    <x v="2"/>
    <x v="3"/>
    <x v="14"/>
    <x v="38"/>
    <x v="0"/>
    <x v="0"/>
    <x v="10"/>
    <x v="71"/>
    <x v="0"/>
    <n v="1200"/>
    <n v="240"/>
    <m/>
    <n v="249"/>
    <n v="96"/>
    <n v="22"/>
    <n v="37"/>
    <n v="63"/>
    <n v="24"/>
    <n v="38.674999999999997"/>
    <n v="1.0622881355932203"/>
    <n v="0.24"/>
    <n v="0.1262191623637407"/>
    <n v="0.21227768215720025"/>
    <n v="316"/>
    <n v="0.65"/>
    <n v="17.5"/>
    <n v="0"/>
    <n v="4"/>
    <n v="7"/>
    <n v="2"/>
    <n v="0"/>
    <n v="30.8"/>
    <n v="0"/>
    <n v="5"/>
    <n v="6"/>
    <n v="4"/>
    <n v="0"/>
    <m/>
    <m/>
    <m/>
    <n v="150"/>
    <n v="150"/>
    <s v="1 PG"/>
  </r>
  <r>
    <n v="2668"/>
    <s v="VIETNAM"/>
    <x v="2"/>
    <x v="3"/>
    <x v="14"/>
    <x v="38"/>
    <x v="6"/>
    <x v="1"/>
    <x v="22"/>
    <x v="145"/>
    <x v="1"/>
    <n v="1250"/>
    <n v="250"/>
    <m/>
    <n v="288"/>
    <n v="60"/>
    <n v="5"/>
    <n v="31"/>
    <n v="22"/>
    <n v="3.25"/>
    <n v="20.5"/>
    <n v="0.65972222222222221"/>
    <n v="0.24"/>
    <n v="2.4801587301587304E-2"/>
    <n v="0.15376984126984128"/>
    <n v="260"/>
    <n v="0.6"/>
    <n v="2"/>
    <n v="0"/>
    <n v="0"/>
    <n v="1"/>
    <n v="1"/>
    <n v="0"/>
    <n v="20"/>
    <n v="0"/>
    <n v="0"/>
    <n v="1"/>
    <n v="0"/>
    <n v="0"/>
    <m/>
    <m/>
    <m/>
    <n v="150"/>
    <n v="150"/>
    <s v="1 PG"/>
  </r>
  <r>
    <n v="2669"/>
    <s v="VIETNAM"/>
    <x v="0"/>
    <x v="3"/>
    <x v="14"/>
    <x v="39"/>
    <x v="3"/>
    <x v="0"/>
    <x v="0"/>
    <x v="32"/>
    <x v="1"/>
    <n v="2700"/>
    <n v="405"/>
    <m/>
    <n v="390"/>
    <n v="162"/>
    <n v="29"/>
    <n v="45"/>
    <n v="106.92"/>
    <n v="30.5"/>
    <n v="68.5"/>
    <n v="1.3378378378378379"/>
    <n v="0.4"/>
    <n v="0.10622710622710622"/>
    <n v="0.16483516483516483"/>
    <n v="412"/>
    <n v="0.8"/>
    <n v="19"/>
    <n v="22"/>
    <n v="0"/>
    <n v="12"/>
    <n v="0"/>
    <n v="0"/>
    <n v="41"/>
    <n v="22"/>
    <n v="0"/>
    <n v="44"/>
    <n v="0"/>
    <n v="0"/>
    <m/>
    <m/>
    <m/>
    <n v="50"/>
    <n v="50"/>
    <s v="1 PG"/>
  </r>
  <r>
    <n v="2670"/>
    <s v="VIETNAM"/>
    <x v="0"/>
    <x v="3"/>
    <x v="14"/>
    <x v="39"/>
    <x v="1"/>
    <x v="0"/>
    <x v="0"/>
    <x v="7"/>
    <x v="1"/>
    <n v="4200"/>
    <n v="630"/>
    <m/>
    <n v="768"/>
    <n v="252"/>
    <n v="14"/>
    <n v="29"/>
    <n v="166.32"/>
    <n v="15.8"/>
    <n v="29"/>
    <n v="1.0418604651162791"/>
    <n v="0.4"/>
    <n v="2.6041666666666671E-2"/>
    <n v="5.3943452380952391E-2"/>
    <n v="310"/>
    <n v="0.8"/>
    <n v="15.8"/>
    <n v="0"/>
    <n v="0"/>
    <n v="0"/>
    <n v="0"/>
    <n v="0"/>
    <n v="29"/>
    <n v="0"/>
    <n v="0"/>
    <n v="0"/>
    <n v="0"/>
    <n v="0"/>
    <m/>
    <m/>
    <m/>
    <n v="50"/>
    <n v="50"/>
    <s v="1 PG"/>
  </r>
  <r>
    <n v="2671"/>
    <s v="VIETNAM"/>
    <x v="0"/>
    <x v="3"/>
    <x v="14"/>
    <x v="39"/>
    <x v="2"/>
    <x v="0"/>
    <x v="0"/>
    <x v="20"/>
    <x v="1"/>
    <n v="1200"/>
    <n v="240"/>
    <n v="288"/>
    <m/>
    <n v="96"/>
    <n v="11"/>
    <n v="14"/>
    <n v="63.36"/>
    <n v="91.5"/>
    <n v="31.5"/>
    <n v="4.92"/>
    <n v="0.4"/>
    <n v="5.4563492063492064E-2"/>
    <n v="6.9444444444444448E-2"/>
    <n v="290"/>
    <n v="0.8"/>
    <n v="64"/>
    <n v="0"/>
    <n v="0"/>
    <n v="55"/>
    <n v="0"/>
    <n v="0"/>
    <n v="7"/>
    <n v="6"/>
    <n v="0"/>
    <n v="46"/>
    <n v="0"/>
    <n v="0"/>
    <m/>
    <m/>
    <m/>
    <n v="50"/>
    <n v="50"/>
    <s v="1 PG"/>
  </r>
  <r>
    <n v="2672"/>
    <s v="VIETNAM"/>
    <x v="0"/>
    <x v="3"/>
    <x v="14"/>
    <x v="39"/>
    <x v="2"/>
    <x v="0"/>
    <x v="0"/>
    <x v="8"/>
    <x v="1"/>
    <n v="1200"/>
    <n v="240"/>
    <n v="288"/>
    <m/>
    <n v="96"/>
    <n v="30"/>
    <n v="36"/>
    <n v="63.36"/>
    <n v="55"/>
    <n v="55.75"/>
    <n v="1.678030303030303"/>
    <n v="0.4"/>
    <n v="0.14880952380952381"/>
    <n v="0.17857142857142858"/>
    <n v="360"/>
    <n v="0.8"/>
    <n v="23"/>
    <n v="0"/>
    <n v="0"/>
    <n v="64"/>
    <n v="0"/>
    <n v="0"/>
    <n v="30"/>
    <n v="1"/>
    <n v="0"/>
    <n v="51"/>
    <n v="0"/>
    <n v="0"/>
    <m/>
    <m/>
    <m/>
    <n v="50"/>
    <n v="50"/>
    <s v="1 PG"/>
  </r>
  <r>
    <n v="2673"/>
    <s v="VIETNAM"/>
    <x v="0"/>
    <x v="3"/>
    <x v="14"/>
    <x v="39"/>
    <x v="2"/>
    <x v="0"/>
    <x v="0"/>
    <x v="21"/>
    <x v="1"/>
    <n v="1200"/>
    <n v="240"/>
    <n v="256"/>
    <m/>
    <n v="96"/>
    <n v="20"/>
    <n v="38"/>
    <n v="63.36"/>
    <n v="11"/>
    <n v="24"/>
    <n v="0.60344827586206895"/>
    <n v="0.4"/>
    <n v="0.11160714285714286"/>
    <n v="0.21205357142857145"/>
    <n v="677"/>
    <n v="0.8"/>
    <n v="11"/>
    <n v="0"/>
    <n v="0"/>
    <n v="0"/>
    <n v="0"/>
    <n v="0"/>
    <n v="24"/>
    <n v="0"/>
    <n v="0"/>
    <n v="0"/>
    <n v="0"/>
    <n v="0"/>
    <m/>
    <m/>
    <m/>
    <n v="50"/>
    <n v="50"/>
    <s v="1 PG"/>
  </r>
  <r>
    <n v="2674"/>
    <s v="VIETNAM"/>
    <x v="0"/>
    <x v="3"/>
    <x v="14"/>
    <x v="39"/>
    <x v="2"/>
    <x v="0"/>
    <x v="0"/>
    <x v="22"/>
    <x v="1"/>
    <n v="1200"/>
    <n v="240"/>
    <n v="240"/>
    <m/>
    <n v="96"/>
    <n v="44"/>
    <n v="25"/>
    <n v="63.36"/>
    <n v="67"/>
    <n v="52"/>
    <n v="1.7246376811594204"/>
    <n v="0.4"/>
    <n v="0.26190476190476192"/>
    <n v="0.14880952380952381"/>
    <n v="672"/>
    <n v="0.8"/>
    <n v="39"/>
    <n v="0"/>
    <n v="0"/>
    <n v="56"/>
    <n v="0"/>
    <n v="0"/>
    <n v="30"/>
    <n v="0"/>
    <n v="0"/>
    <n v="44"/>
    <n v="0"/>
    <n v="0"/>
    <m/>
    <m/>
    <m/>
    <n v="50"/>
    <n v="50"/>
    <s v="1 PG"/>
  </r>
  <r>
    <n v="2675"/>
    <s v="VIETNAM"/>
    <x v="0"/>
    <x v="3"/>
    <x v="14"/>
    <x v="39"/>
    <x v="2"/>
    <x v="0"/>
    <x v="1"/>
    <x v="9"/>
    <x v="1"/>
    <n v="1200"/>
    <n v="240"/>
    <n v="192"/>
    <m/>
    <n v="96"/>
    <n v="27"/>
    <n v="30"/>
    <n v="63.36"/>
    <n v="13.3"/>
    <n v="14.75"/>
    <n v="0.49210526315789477"/>
    <n v="0.4"/>
    <n v="0.20089285714285718"/>
    <n v="0.22321428571428575"/>
    <n v="606"/>
    <n v="0.7"/>
    <n v="6.8"/>
    <n v="6"/>
    <n v="0"/>
    <n v="10"/>
    <n v="0"/>
    <n v="0"/>
    <n v="8"/>
    <n v="5"/>
    <n v="0"/>
    <n v="11"/>
    <n v="0"/>
    <n v="0"/>
    <m/>
    <m/>
    <m/>
    <n v="50"/>
    <n v="50"/>
    <s v="1 PG"/>
  </r>
  <r>
    <n v="2676"/>
    <s v="VIETNAM"/>
    <x v="0"/>
    <x v="3"/>
    <x v="14"/>
    <x v="39"/>
    <x v="2"/>
    <x v="0"/>
    <x v="4"/>
    <x v="111"/>
    <x v="1"/>
    <n v="1200"/>
    <n v="240"/>
    <n v="196"/>
    <m/>
    <n v="96"/>
    <n v="15"/>
    <n v="20"/>
    <n v="63.36"/>
    <n v="20"/>
    <n v="33"/>
    <n v="1.5142857142857142"/>
    <n v="0.4"/>
    <n v="0.10932944606413995"/>
    <n v="0.1457725947521866"/>
    <n v="283"/>
    <n v="0.7"/>
    <n v="20"/>
    <n v="0"/>
    <n v="0"/>
    <n v="0"/>
    <n v="0"/>
    <n v="0"/>
    <n v="30"/>
    <n v="4"/>
    <n v="0"/>
    <n v="4"/>
    <n v="0"/>
    <n v="0"/>
    <m/>
    <m/>
    <m/>
    <n v="50"/>
    <n v="50"/>
    <s v="1 PG"/>
  </r>
  <r>
    <n v="2677"/>
    <s v="VIETNAM"/>
    <x v="0"/>
    <x v="3"/>
    <x v="14"/>
    <x v="39"/>
    <x v="6"/>
    <x v="0"/>
    <x v="0"/>
    <x v="47"/>
    <x v="1"/>
    <n v="1250"/>
    <n v="250"/>
    <m/>
    <n v="208"/>
    <n v="100"/>
    <n v="0"/>
    <n v="19"/>
    <n v="66"/>
    <n v="0"/>
    <n v="25"/>
    <n v="1.3157894736842106"/>
    <n v="0.4"/>
    <n v="0"/>
    <n v="0.1304945054945055"/>
    <n v="210"/>
    <n v="0.7"/>
    <n v="0"/>
    <n v="0"/>
    <n v="0"/>
    <n v="0"/>
    <n v="0"/>
    <n v="0"/>
    <n v="24"/>
    <n v="0"/>
    <n v="0"/>
    <n v="2"/>
    <n v="0"/>
    <n v="0"/>
    <m/>
    <m/>
    <m/>
    <n v="50"/>
    <n v="50"/>
    <s v="1 PG"/>
  </r>
  <r>
    <n v="2678"/>
    <s v="VIETNAM"/>
    <x v="0"/>
    <x v="3"/>
    <x v="14"/>
    <x v="39"/>
    <x v="7"/>
    <x v="0"/>
    <x v="0"/>
    <x v="51"/>
    <x v="0"/>
    <n v="1000"/>
    <n v="200"/>
    <m/>
    <n v="152"/>
    <n v="80"/>
    <n v="9"/>
    <n v="19"/>
    <n v="52.8"/>
    <n v="7.5"/>
    <n v="16"/>
    <n v="0.8392857142857143"/>
    <n v="0.4"/>
    <n v="8.4586466165413543E-2"/>
    <n v="0.17857142857142858"/>
    <n v="120"/>
    <n v="0.7"/>
    <n v="5"/>
    <n v="2"/>
    <n v="0"/>
    <n v="4"/>
    <n v="0"/>
    <n v="0"/>
    <n v="12"/>
    <n v="4"/>
    <n v="0"/>
    <n v="6"/>
    <n v="0"/>
    <n v="0"/>
    <m/>
    <m/>
    <m/>
    <n v="50"/>
    <n v="50"/>
    <s v="1 PG"/>
  </r>
  <r>
    <n v="2679"/>
    <s v="VIETNAM"/>
    <x v="0"/>
    <x v="3"/>
    <x v="14"/>
    <x v="39"/>
    <x v="7"/>
    <x v="0"/>
    <x v="0"/>
    <x v="52"/>
    <x v="0"/>
    <n v="1000"/>
    <n v="200"/>
    <m/>
    <n v="158"/>
    <n v="80"/>
    <n v="9"/>
    <n v="19"/>
    <n v="52.8"/>
    <n v="27"/>
    <n v="11.5"/>
    <n v="1.375"/>
    <n v="0.4"/>
    <n v="8.1374321880650996E-2"/>
    <n v="0.17179023508137434"/>
    <n v="257"/>
    <n v="0.7"/>
    <n v="27"/>
    <n v="0"/>
    <n v="0"/>
    <n v="0"/>
    <n v="0"/>
    <n v="0"/>
    <n v="11.5"/>
    <n v="0"/>
    <n v="0"/>
    <n v="0"/>
    <n v="0"/>
    <n v="0"/>
    <m/>
    <m/>
    <m/>
    <n v="50"/>
    <n v="50"/>
    <s v="1 PG"/>
  </r>
  <r>
    <n v="2680"/>
    <s v="VIETNAM"/>
    <x v="0"/>
    <x v="3"/>
    <x v="14"/>
    <x v="39"/>
    <x v="7"/>
    <x v="0"/>
    <x v="0"/>
    <x v="53"/>
    <x v="0"/>
    <n v="1000"/>
    <n v="200"/>
    <m/>
    <n v="160"/>
    <n v="80"/>
    <n v="2"/>
    <n v="16"/>
    <n v="52.8"/>
    <n v="3.42"/>
    <n v="14.58"/>
    <n v="1"/>
    <n v="0.4"/>
    <n v="1.7857142857142856E-2"/>
    <n v="0.14285714285714285"/>
    <n v="268"/>
    <n v="0.6"/>
    <n v="1.67"/>
    <n v="1"/>
    <n v="0"/>
    <n v="3"/>
    <n v="0"/>
    <n v="0"/>
    <n v="12.33"/>
    <n v="1"/>
    <n v="0"/>
    <n v="4"/>
    <n v="0"/>
    <n v="0"/>
    <m/>
    <m/>
    <m/>
    <n v="50"/>
    <n v="50"/>
    <s v="1 PG"/>
  </r>
  <r>
    <n v="2681"/>
    <s v="VIETNAM"/>
    <x v="0"/>
    <x v="3"/>
    <x v="14"/>
    <x v="39"/>
    <x v="7"/>
    <x v="0"/>
    <x v="0"/>
    <x v="54"/>
    <x v="0"/>
    <n v="1000"/>
    <n v="200"/>
    <m/>
    <n v="272"/>
    <n v="80"/>
    <n v="6"/>
    <n v="46"/>
    <n v="52.8"/>
    <n v="5"/>
    <n v="35"/>
    <n v="0.76923076923076927"/>
    <n v="0.4"/>
    <n v="3.1512605042016813E-2"/>
    <n v="0.24159663865546221"/>
    <n v="188"/>
    <n v="0.7"/>
    <n v="5"/>
    <n v="0"/>
    <n v="0"/>
    <n v="0"/>
    <n v="0"/>
    <n v="0"/>
    <n v="34"/>
    <n v="0"/>
    <n v="0"/>
    <n v="2"/>
    <n v="0"/>
    <n v="0"/>
    <m/>
    <m/>
    <m/>
    <n v="50"/>
    <n v="50"/>
    <s v="1 PG"/>
  </r>
  <r>
    <n v="2682"/>
    <s v="VIETNAM"/>
    <x v="0"/>
    <x v="3"/>
    <x v="14"/>
    <x v="39"/>
    <x v="7"/>
    <x v="0"/>
    <x v="0"/>
    <x v="55"/>
    <x v="0"/>
    <n v="1000"/>
    <n v="200"/>
    <m/>
    <n v="176"/>
    <n v="80"/>
    <n v="7"/>
    <n v="34"/>
    <n v="52.8"/>
    <n v="4"/>
    <n v="23"/>
    <n v="0.65853658536585369"/>
    <n v="0.4"/>
    <n v="5.6818181818181823E-2"/>
    <n v="0.27597402597402598"/>
    <n v="188"/>
    <n v="0.7"/>
    <n v="4"/>
    <n v="0"/>
    <n v="0"/>
    <n v="0"/>
    <n v="0"/>
    <n v="0"/>
    <n v="23"/>
    <n v="0"/>
    <n v="0"/>
    <n v="0"/>
    <n v="0"/>
    <n v="0"/>
    <m/>
    <m/>
    <m/>
    <n v="50"/>
    <n v="50"/>
    <s v="1 PG"/>
  </r>
  <r>
    <n v="2683"/>
    <s v="VIETNAM"/>
    <x v="0"/>
    <x v="3"/>
    <x v="14"/>
    <x v="39"/>
    <x v="7"/>
    <x v="0"/>
    <x v="0"/>
    <x v="57"/>
    <x v="0"/>
    <n v="1000"/>
    <n v="200"/>
    <m/>
    <n v="168"/>
    <n v="80"/>
    <n v="9"/>
    <n v="34"/>
    <n v="52.8"/>
    <n v="5"/>
    <n v="46.75"/>
    <n v="1.2034883720930232"/>
    <n v="0.4"/>
    <n v="7.6530612244897961E-2"/>
    <n v="0.28911564625850339"/>
    <n v="342"/>
    <n v="0.65"/>
    <n v="5"/>
    <n v="0"/>
    <n v="0"/>
    <n v="0"/>
    <n v="0"/>
    <n v="0"/>
    <n v="26.5"/>
    <n v="59"/>
    <n v="0"/>
    <n v="11"/>
    <n v="0"/>
    <n v="0"/>
    <m/>
    <m/>
    <m/>
    <n v="50"/>
    <n v="50"/>
    <s v="1 PG"/>
  </r>
  <r>
    <n v="2684"/>
    <s v="VIETNAM"/>
    <x v="0"/>
    <x v="3"/>
    <x v="14"/>
    <x v="39"/>
    <x v="7"/>
    <x v="0"/>
    <x v="0"/>
    <x v="250"/>
    <x v="0"/>
    <n v="1000"/>
    <n v="200"/>
    <m/>
    <n v="176"/>
    <n v="80"/>
    <n v="24"/>
    <n v="41"/>
    <n v="52.8"/>
    <n v="5.9"/>
    <n v="8.5500000000000007"/>
    <n v="0.22230769230769232"/>
    <n v="0.4"/>
    <n v="0.19480519480519481"/>
    <n v="0.33279220779220781"/>
    <n v="283"/>
    <n v="0.7"/>
    <n v="4.4000000000000004"/>
    <n v="2"/>
    <n v="0"/>
    <n v="2"/>
    <n v="0"/>
    <n v="0"/>
    <n v="5.8"/>
    <n v="5"/>
    <n v="0"/>
    <n v="3"/>
    <n v="0"/>
    <n v="0"/>
    <m/>
    <m/>
    <m/>
    <n v="50"/>
    <n v="50"/>
    <s v="1 PG"/>
  </r>
  <r>
    <n v="2685"/>
    <s v="VIETNAM"/>
    <x v="0"/>
    <x v="3"/>
    <x v="14"/>
    <x v="39"/>
    <x v="7"/>
    <x v="0"/>
    <x v="0"/>
    <x v="251"/>
    <x v="0"/>
    <n v="1000"/>
    <n v="200"/>
    <m/>
    <n v="160"/>
    <n v="80"/>
    <n v="11"/>
    <n v="20"/>
    <n v="52.8"/>
    <n v="12.5"/>
    <n v="19.5"/>
    <n v="1.032258064516129"/>
    <n v="0.4"/>
    <n v="9.8214285714285712E-2"/>
    <n v="0.17857142857142858"/>
    <n v="202"/>
    <n v="0.7"/>
    <n v="11"/>
    <n v="2"/>
    <n v="0"/>
    <n v="2"/>
    <n v="0"/>
    <n v="0"/>
    <n v="16"/>
    <n v="4"/>
    <n v="0"/>
    <n v="5"/>
    <n v="0"/>
    <n v="0"/>
    <m/>
    <m/>
    <m/>
    <n v="50"/>
    <n v="50"/>
    <s v="1 PG"/>
  </r>
  <r>
    <n v="2686"/>
    <s v="VIETNAM"/>
    <x v="0"/>
    <x v="3"/>
    <x v="14"/>
    <x v="39"/>
    <x v="7"/>
    <x v="0"/>
    <x v="0"/>
    <x v="252"/>
    <x v="0"/>
    <n v="1000"/>
    <n v="200"/>
    <m/>
    <n v="176"/>
    <n v="80"/>
    <n v="4"/>
    <n v="28"/>
    <n v="52.8"/>
    <n v="1"/>
    <n v="22"/>
    <n v="0.71875"/>
    <n v="0.4"/>
    <n v="3.2467532467532471E-2"/>
    <n v="0.22727272727272729"/>
    <n v="235"/>
    <n v="0.7"/>
    <n v="1"/>
    <n v="0"/>
    <n v="0"/>
    <n v="0"/>
    <n v="0"/>
    <n v="0"/>
    <n v="20"/>
    <n v="1"/>
    <n v="0"/>
    <n v="2"/>
    <n v="1"/>
    <n v="0"/>
    <m/>
    <m/>
    <m/>
    <n v="50"/>
    <n v="50"/>
    <s v="1 PG"/>
  </r>
  <r>
    <n v="2687"/>
    <s v="VIETNAM"/>
    <x v="0"/>
    <x v="3"/>
    <x v="14"/>
    <x v="39"/>
    <x v="7"/>
    <x v="0"/>
    <x v="0"/>
    <x v="58"/>
    <x v="0"/>
    <n v="1000"/>
    <n v="200"/>
    <m/>
    <n v="144"/>
    <n v="80"/>
    <n v="51"/>
    <n v="19"/>
    <n v="52.8"/>
    <n v="13.75"/>
    <n v="23"/>
    <n v="0.52500000000000002"/>
    <n v="0.4"/>
    <n v="0.50595238095238093"/>
    <n v="0.18849206349206349"/>
    <n v="340"/>
    <n v="0.65"/>
    <n v="8"/>
    <n v="7"/>
    <n v="0"/>
    <n v="8"/>
    <n v="0"/>
    <n v="0"/>
    <n v="17"/>
    <n v="8"/>
    <n v="0"/>
    <n v="8"/>
    <n v="0"/>
    <n v="0"/>
    <m/>
    <m/>
    <m/>
    <n v="50"/>
    <n v="50"/>
    <s v="1 PG"/>
  </r>
  <r>
    <n v="2688"/>
    <s v="VIETNAM"/>
    <x v="0"/>
    <x v="3"/>
    <x v="14"/>
    <x v="39"/>
    <x v="7"/>
    <x v="0"/>
    <x v="1"/>
    <x v="59"/>
    <x v="0"/>
    <n v="1000"/>
    <n v="200"/>
    <n v="148"/>
    <m/>
    <n v="80"/>
    <n v="13"/>
    <n v="18"/>
    <n v="52.8"/>
    <n v="6"/>
    <n v="12"/>
    <n v="0.58064516129032262"/>
    <n v="0.4"/>
    <n v="0.12548262548262548"/>
    <n v="0.17374517374517376"/>
    <n v="363"/>
    <n v="0.7"/>
    <n v="6"/>
    <n v="0"/>
    <n v="0"/>
    <n v="0"/>
    <n v="0"/>
    <n v="0"/>
    <n v="12"/>
    <n v="0"/>
    <n v="0"/>
    <n v="0"/>
    <n v="0"/>
    <n v="0"/>
    <m/>
    <m/>
    <m/>
    <n v="50"/>
    <n v="50"/>
    <s v="1 PG"/>
  </r>
  <r>
    <n v="2689"/>
    <s v="VIETNAM"/>
    <x v="0"/>
    <x v="3"/>
    <x v="14"/>
    <x v="39"/>
    <x v="7"/>
    <x v="0"/>
    <x v="4"/>
    <x v="60"/>
    <x v="0"/>
    <n v="1000"/>
    <n v="200"/>
    <n v="256"/>
    <m/>
    <n v="80"/>
    <n v="25"/>
    <n v="35"/>
    <n v="52.8"/>
    <n v="30"/>
    <n v="36"/>
    <n v="1.1000000000000001"/>
    <n v="0.4"/>
    <n v="0.13950892857142858"/>
    <n v="0.1953125"/>
    <n v="191"/>
    <n v="0.7"/>
    <n v="30"/>
    <n v="0"/>
    <n v="0"/>
    <n v="0"/>
    <n v="0"/>
    <n v="0"/>
    <n v="36"/>
    <n v="0"/>
    <n v="0"/>
    <n v="0"/>
    <n v="0"/>
    <n v="0"/>
    <m/>
    <m/>
    <m/>
    <n v="50"/>
    <n v="50"/>
    <s v="1 PG"/>
  </r>
  <r>
    <n v="2690"/>
    <s v="VIETNAM"/>
    <x v="0"/>
    <x v="3"/>
    <x v="14"/>
    <x v="39"/>
    <x v="7"/>
    <x v="1"/>
    <x v="0"/>
    <x v="255"/>
    <x v="0"/>
    <n v="1000"/>
    <n v="200"/>
    <m/>
    <n v="164"/>
    <n v="48"/>
    <n v="2"/>
    <n v="12"/>
    <n v="17.600000000000001"/>
    <n v="1.5"/>
    <n v="5.5"/>
    <n v="0.5"/>
    <n v="0.24"/>
    <n v="1.7421602787456445E-2"/>
    <n v="0.10452961672473868"/>
    <n v="670"/>
    <n v="0.7"/>
    <n v="1.5"/>
    <n v="0"/>
    <n v="0"/>
    <n v="0"/>
    <n v="0"/>
    <n v="0"/>
    <n v="5.5"/>
    <n v="0"/>
    <n v="0"/>
    <n v="0"/>
    <n v="0"/>
    <n v="0"/>
    <m/>
    <m/>
    <m/>
    <n v="50"/>
    <n v="50"/>
    <s v="1 PG"/>
  </r>
  <r>
    <n v="2691"/>
    <s v="VIETNAM"/>
    <x v="0"/>
    <x v="3"/>
    <x v="14"/>
    <x v="39"/>
    <x v="7"/>
    <x v="1"/>
    <x v="1"/>
    <x v="259"/>
    <x v="0"/>
    <n v="1000"/>
    <n v="200"/>
    <n v="164"/>
    <m/>
    <n v="48"/>
    <n v="2"/>
    <n v="8"/>
    <n v="17.600000000000001"/>
    <n v="2"/>
    <n v="6"/>
    <n v="0.8"/>
    <n v="0.24"/>
    <n v="1.7421602787456445E-2"/>
    <n v="6.968641114982578E-2"/>
    <n v="263"/>
    <n v="0.7"/>
    <n v="2"/>
    <n v="0"/>
    <n v="0"/>
    <n v="0"/>
    <n v="0"/>
    <n v="0"/>
    <n v="6"/>
    <n v="0"/>
    <n v="0"/>
    <n v="0"/>
    <n v="0"/>
    <n v="0"/>
    <m/>
    <m/>
    <m/>
    <n v="50"/>
    <n v="50"/>
    <s v="1 PG"/>
  </r>
  <r>
    <n v="2692"/>
    <s v="VIETNAM"/>
    <x v="0"/>
    <x v="3"/>
    <x v="14"/>
    <x v="39"/>
    <x v="7"/>
    <x v="1"/>
    <x v="4"/>
    <x v="219"/>
    <x v="0"/>
    <n v="1000"/>
    <n v="200"/>
    <n v="160"/>
    <m/>
    <n v="48"/>
    <n v="15"/>
    <n v="30"/>
    <n v="17.600000000000001"/>
    <n v="23.5"/>
    <n v="38.5"/>
    <n v="1.3777777777777778"/>
    <n v="0.24"/>
    <n v="0.13392857142857142"/>
    <n v="0.26785714285714285"/>
    <n v="289"/>
    <n v="0.75"/>
    <n v="20"/>
    <n v="4"/>
    <n v="0"/>
    <n v="5"/>
    <n v="0"/>
    <n v="0"/>
    <n v="35"/>
    <n v="4"/>
    <n v="0"/>
    <n v="5"/>
    <n v="0"/>
    <n v="0"/>
    <m/>
    <m/>
    <m/>
    <n v="50"/>
    <n v="50"/>
    <s v="1 PG"/>
  </r>
  <r>
    <n v="2693"/>
    <s v="VIETNAM"/>
    <x v="0"/>
    <x v="3"/>
    <x v="14"/>
    <x v="39"/>
    <x v="10"/>
    <x v="1"/>
    <x v="0"/>
    <x v="260"/>
    <x v="2"/>
    <n v="320"/>
    <n v="144"/>
    <m/>
    <n v="144"/>
    <n v="34.56"/>
    <n v="8"/>
    <n v="8"/>
    <n v="12.672000000000001"/>
    <n v="3"/>
    <n v="3.3"/>
    <n v="0.39374999999999999"/>
    <n v="0.24"/>
    <n v="7.9365079365079361E-2"/>
    <n v="7.9365079365079361E-2"/>
    <n v="245"/>
    <n v="0.6"/>
    <n v="3"/>
    <n v="0"/>
    <n v="0"/>
    <n v="0"/>
    <n v="0"/>
    <n v="0"/>
    <n v="3.3"/>
    <n v="0"/>
    <n v="0"/>
    <n v="0"/>
    <n v="0"/>
    <n v="0"/>
    <m/>
    <m/>
    <m/>
    <n v="50"/>
    <n v="50"/>
    <s v="1 PG"/>
  </r>
  <r>
    <n v="2694"/>
    <s v="VIETNAM"/>
    <x v="0"/>
    <x v="3"/>
    <x v="14"/>
    <x v="39"/>
    <x v="2"/>
    <x v="0"/>
    <x v="17"/>
    <x v="112"/>
    <x v="1"/>
    <n v="1200"/>
    <n v="240"/>
    <n v="160"/>
    <m/>
    <n v="96"/>
    <n v="11"/>
    <n v="19"/>
    <n v="63"/>
    <n v="8.5"/>
    <n v="17.25"/>
    <n v="0.85833333333333328"/>
    <n v="0.4"/>
    <n v="9.8214285714285712E-2"/>
    <n v="0.16964285714285715"/>
    <n v="328"/>
    <n v="0.6"/>
    <n v="5"/>
    <n v="2"/>
    <n v="0"/>
    <n v="6"/>
    <n v="0"/>
    <n v="0"/>
    <n v="10.5"/>
    <n v="3"/>
    <n v="0"/>
    <n v="12"/>
    <n v="0"/>
    <n v="0"/>
    <m/>
    <m/>
    <m/>
    <n v="50"/>
    <n v="50"/>
    <s v="1 PG"/>
  </r>
  <r>
    <n v="2695"/>
    <s v="VIETNAM"/>
    <x v="0"/>
    <x v="3"/>
    <x v="14"/>
    <x v="39"/>
    <x v="2"/>
    <x v="1"/>
    <x v="2"/>
    <x v="113"/>
    <x v="1"/>
    <n v="1200"/>
    <n v="240"/>
    <m/>
    <n v="208"/>
    <n v="96"/>
    <n v="3"/>
    <n v="22"/>
    <n v="63"/>
    <n v="1.5"/>
    <n v="11"/>
    <n v="0.5"/>
    <n v="0.24"/>
    <n v="2.0604395604395604E-2"/>
    <n v="0.15109890109890112"/>
    <n v="320"/>
    <n v="0.6"/>
    <n v="0"/>
    <n v="0"/>
    <n v="0"/>
    <n v="3"/>
    <n v="0"/>
    <n v="0"/>
    <n v="9"/>
    <n v="0"/>
    <n v="0"/>
    <n v="4"/>
    <n v="0"/>
    <n v="0"/>
    <m/>
    <m/>
    <m/>
    <n v="50"/>
    <n v="50"/>
    <s v="1 PG"/>
  </r>
  <r>
    <n v="2696"/>
    <s v="VIETNAM"/>
    <x v="0"/>
    <x v="3"/>
    <x v="14"/>
    <x v="39"/>
    <x v="6"/>
    <x v="1"/>
    <x v="2"/>
    <x v="136"/>
    <x v="1"/>
    <n v="1250"/>
    <n v="250"/>
    <m/>
    <n v="208"/>
    <n v="100"/>
    <n v="0"/>
    <n v="27"/>
    <n v="66"/>
    <n v="0"/>
    <n v="16.5"/>
    <n v="0.61111111111111116"/>
    <n v="0.24"/>
    <n v="0"/>
    <n v="0.18543956043956045"/>
    <n v="306"/>
    <n v="0.6"/>
    <n v="0"/>
    <n v="0"/>
    <n v="0"/>
    <n v="0"/>
    <n v="0"/>
    <n v="0"/>
    <n v="15"/>
    <n v="2"/>
    <n v="0"/>
    <n v="2"/>
    <n v="0"/>
    <n v="0"/>
    <m/>
    <m/>
    <m/>
    <n v="50"/>
    <n v="50"/>
    <s v="1 PG"/>
  </r>
  <r>
    <n v="2697"/>
    <s v="VIETNAM"/>
    <x v="0"/>
    <x v="3"/>
    <x v="14"/>
    <x v="39"/>
    <x v="6"/>
    <x v="1"/>
    <x v="23"/>
    <x v="137"/>
    <x v="1"/>
    <n v="1250"/>
    <n v="250"/>
    <n v="196"/>
    <m/>
    <n v="100"/>
    <n v="27"/>
    <n v="20"/>
    <n v="66"/>
    <n v="15.25"/>
    <n v="12.5"/>
    <n v="0.59042553191489366"/>
    <n v="0.24"/>
    <n v="0.1967930029154519"/>
    <n v="0.1457725947521866"/>
    <n v="360"/>
    <n v="0.6"/>
    <n v="10"/>
    <n v="5"/>
    <n v="0"/>
    <n v="8"/>
    <n v="0"/>
    <n v="0"/>
    <n v="7"/>
    <n v="6"/>
    <n v="0"/>
    <n v="8"/>
    <n v="0"/>
    <n v="0"/>
    <m/>
    <m/>
    <m/>
    <n v="50"/>
    <n v="50"/>
    <s v="1 PG"/>
  </r>
  <r>
    <n v="2698"/>
    <s v="VIETNAM"/>
    <x v="1"/>
    <x v="3"/>
    <x v="14"/>
    <x v="39"/>
    <x v="2"/>
    <x v="1"/>
    <x v="8"/>
    <x v="118"/>
    <x v="1"/>
    <n v="1200"/>
    <n v="240"/>
    <n v="212"/>
    <m/>
    <n v="57.5"/>
    <n v="19"/>
    <n v="17"/>
    <n v="21"/>
    <n v="8.75"/>
    <n v="11.25"/>
    <n v="0.55555555555555558"/>
    <n v="0.24"/>
    <n v="0.1280323450134771"/>
    <n v="0.11455525606469004"/>
    <n v="403"/>
    <n v="0.7"/>
    <n v="7"/>
    <n v="5"/>
    <n v="0"/>
    <n v="1"/>
    <n v="0"/>
    <n v="0"/>
    <n v="10"/>
    <n v="1"/>
    <n v="0"/>
    <n v="2"/>
    <n v="0"/>
    <n v="0"/>
    <m/>
    <m/>
    <m/>
    <n v="80"/>
    <n v="80"/>
    <s v="1 PG"/>
  </r>
  <r>
    <n v="2699"/>
    <s v="VIETNAM"/>
    <x v="2"/>
    <x v="3"/>
    <x v="14"/>
    <x v="39"/>
    <x v="3"/>
    <x v="0"/>
    <x v="6"/>
    <x v="121"/>
    <x v="1"/>
    <n v="2700"/>
    <n v="405"/>
    <m/>
    <n v="352"/>
    <n v="162"/>
    <n v="16"/>
    <n v="96"/>
    <n v="106"/>
    <n v="13.3"/>
    <n v="88.5"/>
    <n v="0.90892857142857142"/>
    <n v="0.4"/>
    <n v="6.4935064935064943E-2"/>
    <n v="0.38961038961038963"/>
    <n v="399"/>
    <n v="0.7"/>
    <n v="11.8"/>
    <n v="0"/>
    <n v="0"/>
    <n v="3"/>
    <n v="0"/>
    <n v="0"/>
    <n v="83.5"/>
    <n v="14"/>
    <n v="0"/>
    <n v="3"/>
    <n v="0"/>
    <n v="0"/>
    <m/>
    <m/>
    <m/>
    <n v="250"/>
    <n v="250"/>
    <s v="1 PG"/>
  </r>
  <r>
    <n v="2700"/>
    <s v="VIETNAM"/>
    <x v="2"/>
    <x v="3"/>
    <x v="14"/>
    <x v="39"/>
    <x v="0"/>
    <x v="0"/>
    <x v="6"/>
    <x v="69"/>
    <x v="0"/>
    <n v="1200"/>
    <n v="240"/>
    <m/>
    <n v="144"/>
    <n v="96"/>
    <n v="14"/>
    <n v="49"/>
    <n v="63"/>
    <n v="9.5"/>
    <n v="45"/>
    <n v="0.86507936507936511"/>
    <n v="0.4"/>
    <n v="0.1388888888888889"/>
    <n v="0.4861111111111111"/>
    <n v="169"/>
    <n v="0.65"/>
    <n v="9.5"/>
    <n v="0"/>
    <n v="0"/>
    <n v="0"/>
    <n v="0"/>
    <n v="0"/>
    <n v="45"/>
    <n v="0"/>
    <n v="0"/>
    <n v="0"/>
    <n v="0"/>
    <n v="0"/>
    <m/>
    <m/>
    <m/>
    <n v="150"/>
    <n v="150"/>
    <s v="1 PG"/>
  </r>
  <r>
    <n v="2701"/>
    <s v="VIETNAM"/>
    <x v="2"/>
    <x v="3"/>
    <x v="14"/>
    <x v="39"/>
    <x v="2"/>
    <x v="0"/>
    <x v="6"/>
    <x v="31"/>
    <x v="1"/>
    <n v="1200"/>
    <n v="240"/>
    <n v="400"/>
    <m/>
    <n v="96"/>
    <n v="20"/>
    <n v="35"/>
    <n v="63"/>
    <n v="21.5"/>
    <n v="57.75"/>
    <n v="1.4409090909090909"/>
    <n v="0.4"/>
    <n v="7.1428571428571425E-2"/>
    <n v="0.125"/>
    <n v="421"/>
    <n v="0.65"/>
    <n v="10"/>
    <n v="0"/>
    <n v="0"/>
    <n v="23"/>
    <n v="0"/>
    <n v="0"/>
    <n v="50"/>
    <n v="7"/>
    <n v="0"/>
    <n v="12"/>
    <n v="0"/>
    <n v="0"/>
    <m/>
    <m/>
    <m/>
    <n v="150"/>
    <n v="150"/>
    <s v="1 PG"/>
  </r>
  <r>
    <n v="2702"/>
    <s v="VIETNAM"/>
    <x v="2"/>
    <x v="3"/>
    <x v="14"/>
    <x v="39"/>
    <x v="2"/>
    <x v="0"/>
    <x v="6"/>
    <x v="29"/>
    <x v="1"/>
    <n v="1200"/>
    <n v="240"/>
    <n v="320"/>
    <m/>
    <n v="96"/>
    <n v="65"/>
    <n v="28"/>
    <n v="63"/>
    <n v="39.6"/>
    <n v="30.1"/>
    <n v="0.74946236559139789"/>
    <n v="0.4"/>
    <n v="0.29017857142857145"/>
    <n v="0.125"/>
    <n v="406"/>
    <n v="0.65"/>
    <n v="18.600000000000001"/>
    <n v="0"/>
    <n v="0"/>
    <n v="42"/>
    <n v="0"/>
    <n v="0"/>
    <n v="26.1"/>
    <n v="0"/>
    <n v="0"/>
    <n v="8"/>
    <n v="0"/>
    <n v="0"/>
    <m/>
    <m/>
    <m/>
    <n v="150"/>
    <n v="150"/>
    <s v="1 PG"/>
  </r>
  <r>
    <n v="2703"/>
    <s v="VIETNAM"/>
    <x v="2"/>
    <x v="3"/>
    <x v="14"/>
    <x v="39"/>
    <x v="2"/>
    <x v="0"/>
    <x v="6"/>
    <x v="30"/>
    <x v="1"/>
    <n v="1200"/>
    <n v="240"/>
    <n v="192"/>
    <m/>
    <n v="96"/>
    <n v="52"/>
    <n v="37"/>
    <n v="63"/>
    <n v="83"/>
    <n v="56.5"/>
    <n v="1.5674157303370786"/>
    <n v="0.4"/>
    <n v="0.38690476190476197"/>
    <n v="0.27529761904761907"/>
    <n v="221"/>
    <n v="0.65"/>
    <n v="25"/>
    <n v="0"/>
    <n v="0"/>
    <n v="116"/>
    <n v="0"/>
    <n v="0"/>
    <n v="31"/>
    <n v="6"/>
    <n v="0"/>
    <n v="48"/>
    <n v="0"/>
    <n v="0"/>
    <m/>
    <m/>
    <m/>
    <n v="150"/>
    <n v="150"/>
    <s v="1 PG"/>
  </r>
  <r>
    <n v="2704"/>
    <s v="VIETNAM"/>
    <x v="2"/>
    <x v="3"/>
    <x v="14"/>
    <x v="39"/>
    <x v="7"/>
    <x v="0"/>
    <x v="6"/>
    <x v="125"/>
    <x v="0"/>
    <n v="1000"/>
    <n v="200"/>
    <m/>
    <n v="160"/>
    <n v="80"/>
    <n v="5"/>
    <n v="39"/>
    <n v="52"/>
    <n v="3"/>
    <n v="30"/>
    <n v="0.75"/>
    <n v="0.4"/>
    <n v="4.4642857142857144E-2"/>
    <n v="0.3482142857142857"/>
    <n v="190"/>
    <n v="0.6"/>
    <n v="3"/>
    <n v="0"/>
    <n v="0"/>
    <n v="0"/>
    <n v="0"/>
    <n v="0"/>
    <n v="30"/>
    <n v="0"/>
    <n v="0"/>
    <n v="0"/>
    <n v="0"/>
    <n v="0"/>
    <m/>
    <m/>
    <m/>
    <n v="150"/>
    <n v="150"/>
    <s v="1 PG"/>
  </r>
  <r>
    <n v="2705"/>
    <s v="VIETNAM"/>
    <x v="2"/>
    <x v="3"/>
    <x v="14"/>
    <x v="39"/>
    <x v="7"/>
    <x v="0"/>
    <x v="6"/>
    <x v="84"/>
    <x v="0"/>
    <n v="1000"/>
    <n v="200"/>
    <m/>
    <n v="144"/>
    <n v="80"/>
    <n v="3"/>
    <n v="39"/>
    <n v="52"/>
    <n v="2.5"/>
    <n v="49.5"/>
    <n v="1.2380952380952381"/>
    <n v="0.4"/>
    <n v="2.9761904761904764E-2"/>
    <n v="0.38690476190476192"/>
    <n v="199"/>
    <n v="0.6"/>
    <n v="2"/>
    <n v="0"/>
    <n v="0"/>
    <n v="1"/>
    <n v="0"/>
    <n v="0"/>
    <n v="48"/>
    <n v="2"/>
    <n v="0"/>
    <n v="2"/>
    <n v="0"/>
    <n v="0"/>
    <m/>
    <m/>
    <m/>
    <n v="150"/>
    <n v="150"/>
    <s v="1 PG"/>
  </r>
  <r>
    <n v="2706"/>
    <s v="VIETNAM"/>
    <x v="2"/>
    <x v="3"/>
    <x v="14"/>
    <x v="39"/>
    <x v="7"/>
    <x v="0"/>
    <x v="6"/>
    <x v="126"/>
    <x v="0"/>
    <n v="1000"/>
    <n v="200"/>
    <m/>
    <n v="192"/>
    <n v="80"/>
    <n v="9"/>
    <n v="48"/>
    <n v="52"/>
    <n v="10.5"/>
    <n v="49.6"/>
    <n v="1.0543859649122806"/>
    <n v="0.4"/>
    <n v="6.6964285714285726E-2"/>
    <n v="0.35714285714285721"/>
    <n v="199"/>
    <n v="0.6"/>
    <n v="10.5"/>
    <n v="0"/>
    <n v="0"/>
    <n v="0"/>
    <n v="0"/>
    <n v="0"/>
    <n v="47.1"/>
    <n v="0"/>
    <n v="0"/>
    <n v="5"/>
    <n v="0"/>
    <n v="0"/>
    <m/>
    <m/>
    <m/>
    <n v="150"/>
    <n v="150"/>
    <s v="1 PG"/>
  </r>
  <r>
    <n v="2707"/>
    <s v="VIETNAM"/>
    <x v="2"/>
    <x v="3"/>
    <x v="14"/>
    <x v="39"/>
    <x v="7"/>
    <x v="0"/>
    <x v="6"/>
    <x v="85"/>
    <x v="0"/>
    <n v="1000"/>
    <n v="200"/>
    <m/>
    <n v="192"/>
    <n v="80"/>
    <n v="8"/>
    <n v="50"/>
    <n v="52"/>
    <n v="5.875"/>
    <n v="59.25"/>
    <n v="1.1228448275862069"/>
    <n v="0.4"/>
    <n v="5.9523809523809534E-2"/>
    <n v="0.37202380952380959"/>
    <n v="195"/>
    <n v="0.65"/>
    <n v="5"/>
    <n v="2"/>
    <n v="1"/>
    <n v="0"/>
    <n v="0"/>
    <n v="0"/>
    <n v="58"/>
    <n v="1"/>
    <n v="0"/>
    <n v="2"/>
    <n v="0"/>
    <n v="0"/>
    <m/>
    <m/>
    <m/>
    <n v="150"/>
    <n v="150"/>
    <s v="1 PG"/>
  </r>
  <r>
    <n v="2708"/>
    <s v="VIETNAM"/>
    <x v="2"/>
    <x v="3"/>
    <x v="14"/>
    <x v="39"/>
    <x v="7"/>
    <x v="0"/>
    <x v="6"/>
    <x v="86"/>
    <x v="0"/>
    <n v="1000"/>
    <n v="200"/>
    <m/>
    <n v="173"/>
    <n v="80"/>
    <n v="27"/>
    <n v="63"/>
    <n v="52"/>
    <n v="25"/>
    <n v="55"/>
    <n v="0.88888888888888884"/>
    <n v="0.4"/>
    <n v="0.22295623451692817"/>
    <n v="0.52023121387283244"/>
    <n v="162"/>
    <n v="0.65"/>
    <n v="22"/>
    <n v="0"/>
    <n v="0"/>
    <n v="6"/>
    <n v="0"/>
    <n v="0"/>
    <n v="53"/>
    <n v="0"/>
    <n v="0"/>
    <n v="4"/>
    <n v="0"/>
    <n v="0"/>
    <m/>
    <m/>
    <m/>
    <n v="150"/>
    <n v="150"/>
    <s v="1 PG"/>
  </r>
  <r>
    <n v="2709"/>
    <s v="VIETNAM"/>
    <x v="2"/>
    <x v="3"/>
    <x v="14"/>
    <x v="39"/>
    <x v="7"/>
    <x v="0"/>
    <x v="6"/>
    <x v="87"/>
    <x v="0"/>
    <n v="1000"/>
    <n v="200"/>
    <m/>
    <n v="280"/>
    <n v="80"/>
    <n v="10"/>
    <n v="52"/>
    <n v="52"/>
    <n v="7"/>
    <n v="48.5"/>
    <n v="0.89516129032258063"/>
    <n v="0.4"/>
    <n v="5.1020408163265307E-2"/>
    <n v="0.26530612244897961"/>
    <n v="346"/>
    <n v="0.65"/>
    <n v="5"/>
    <n v="0"/>
    <n v="0"/>
    <n v="4"/>
    <n v="0"/>
    <n v="0"/>
    <n v="43"/>
    <n v="0"/>
    <n v="0"/>
    <n v="11"/>
    <n v="0"/>
    <n v="0"/>
    <m/>
    <m/>
    <m/>
    <n v="250"/>
    <n v="250"/>
    <s v="1 PG"/>
  </r>
  <r>
    <n v="2710"/>
    <s v="VIETNAM"/>
    <x v="2"/>
    <x v="3"/>
    <x v="14"/>
    <x v="39"/>
    <x v="7"/>
    <x v="0"/>
    <x v="6"/>
    <x v="88"/>
    <x v="0"/>
    <n v="1000"/>
    <n v="200"/>
    <m/>
    <n v="308"/>
    <n v="80"/>
    <n v="7"/>
    <n v="67"/>
    <n v="52"/>
    <n v="5.5"/>
    <n v="69.5"/>
    <n v="1.0135135135135136"/>
    <n v="0.4"/>
    <n v="3.2467532467532471E-2"/>
    <n v="0.31076066790352508"/>
    <n v="348"/>
    <n v="0.7"/>
    <n v="5"/>
    <n v="2"/>
    <n v="0"/>
    <n v="0"/>
    <n v="0"/>
    <n v="0"/>
    <n v="69"/>
    <n v="2"/>
    <n v="0"/>
    <n v="0"/>
    <n v="0"/>
    <n v="0"/>
    <m/>
    <m/>
    <m/>
    <n v="250"/>
    <n v="250"/>
    <s v="1 PG"/>
  </r>
  <r>
    <n v="2711"/>
    <s v="VIETNAM"/>
    <x v="2"/>
    <x v="3"/>
    <x v="14"/>
    <x v="39"/>
    <x v="7"/>
    <x v="0"/>
    <x v="6"/>
    <x v="132"/>
    <x v="0"/>
    <n v="1000"/>
    <n v="200"/>
    <m/>
    <n v="256"/>
    <n v="80"/>
    <n v="9"/>
    <n v="48"/>
    <n v="52"/>
    <n v="7"/>
    <n v="31.75"/>
    <n v="0.67982456140350878"/>
    <n v="0.4"/>
    <n v="5.0223214285714288E-2"/>
    <n v="0.26785714285714285"/>
    <n v="295"/>
    <n v="0.65"/>
    <n v="7"/>
    <n v="0"/>
    <n v="0"/>
    <n v="0"/>
    <n v="0"/>
    <n v="0"/>
    <n v="29"/>
    <n v="1"/>
    <n v="4"/>
    <n v="2"/>
    <n v="0"/>
    <n v="0"/>
    <m/>
    <m/>
    <m/>
    <n v="150"/>
    <n v="150"/>
    <s v="1 PG"/>
  </r>
  <r>
    <n v="2712"/>
    <s v="VIETNAM"/>
    <x v="2"/>
    <x v="3"/>
    <x v="14"/>
    <x v="39"/>
    <x v="7"/>
    <x v="0"/>
    <x v="6"/>
    <x v="93"/>
    <x v="0"/>
    <n v="1000"/>
    <n v="200"/>
    <m/>
    <n v="160"/>
    <n v="80"/>
    <n v="7"/>
    <n v="40"/>
    <n v="52"/>
    <n v="5.25"/>
    <n v="38"/>
    <n v="0.92021276595744683"/>
    <n v="0.4"/>
    <n v="6.25E-2"/>
    <n v="0.35714285714285715"/>
    <n v="233"/>
    <n v="0.65"/>
    <n v="4"/>
    <n v="1"/>
    <n v="0"/>
    <n v="2"/>
    <n v="0"/>
    <n v="0"/>
    <n v="35"/>
    <n v="2"/>
    <n v="0"/>
    <n v="5"/>
    <n v="0"/>
    <n v="0"/>
    <m/>
    <m/>
    <m/>
    <n v="150"/>
    <n v="150"/>
    <s v="1 PG"/>
  </r>
  <r>
    <n v="2713"/>
    <s v="VIETNAM"/>
    <x v="2"/>
    <x v="3"/>
    <x v="14"/>
    <x v="39"/>
    <x v="7"/>
    <x v="0"/>
    <x v="6"/>
    <x v="286"/>
    <x v="0"/>
    <n v="1000"/>
    <n v="200"/>
    <m/>
    <n v="160"/>
    <n v="80"/>
    <n v="5"/>
    <n v="46"/>
    <n v="52"/>
    <n v="2.7"/>
    <n v="43.8"/>
    <n v="0.91176470588235292"/>
    <n v="0.4"/>
    <n v="4.4642857142857144E-2"/>
    <n v="0.4107142857142857"/>
    <n v="212"/>
    <n v="0.6"/>
    <n v="2.7"/>
    <n v="0"/>
    <n v="0"/>
    <n v="0"/>
    <n v="0"/>
    <n v="0"/>
    <n v="43.8"/>
    <n v="0"/>
    <n v="0"/>
    <n v="0"/>
    <n v="0"/>
    <n v="0"/>
    <m/>
    <m/>
    <m/>
    <n v="150"/>
    <n v="150"/>
    <s v="1 PG"/>
  </r>
  <r>
    <n v="2714"/>
    <s v="VIETNAM"/>
    <x v="2"/>
    <x v="3"/>
    <x v="14"/>
    <x v="39"/>
    <x v="7"/>
    <x v="0"/>
    <x v="6"/>
    <x v="96"/>
    <x v="0"/>
    <n v="1000"/>
    <n v="200"/>
    <m/>
    <n v="162"/>
    <n v="80"/>
    <n v="4"/>
    <n v="35"/>
    <n v="52"/>
    <n v="2"/>
    <n v="44"/>
    <n v="1.1794871794871795"/>
    <n v="0.4"/>
    <n v="3.5273368606701945E-2"/>
    <n v="0.30864197530864201"/>
    <n v="160"/>
    <n v="0.6"/>
    <n v="2"/>
    <n v="0"/>
    <n v="0"/>
    <n v="0"/>
    <n v="0"/>
    <n v="0"/>
    <n v="43"/>
    <n v="0"/>
    <n v="0"/>
    <n v="2"/>
    <n v="0"/>
    <n v="0"/>
    <m/>
    <m/>
    <m/>
    <n v="150"/>
    <n v="150"/>
    <s v="1 PG"/>
  </r>
  <r>
    <n v="2715"/>
    <s v="VIETNAM"/>
    <x v="2"/>
    <x v="3"/>
    <x v="14"/>
    <x v="39"/>
    <x v="7"/>
    <x v="0"/>
    <x v="6"/>
    <x v="222"/>
    <x v="0"/>
    <n v="1000"/>
    <n v="200"/>
    <m/>
    <n v="160"/>
    <n v="80"/>
    <n v="4"/>
    <n v="46"/>
    <n v="52"/>
    <n v="5.0999999999999996"/>
    <n v="37.35"/>
    <n v="0.84900000000000009"/>
    <n v="0.4"/>
    <n v="3.5714285714285712E-2"/>
    <n v="0.4107142857142857"/>
    <n v="196"/>
    <n v="0.6"/>
    <n v="5.0999999999999996"/>
    <n v="0"/>
    <n v="0"/>
    <n v="0"/>
    <n v="0"/>
    <n v="0"/>
    <n v="35.6"/>
    <n v="3"/>
    <n v="0"/>
    <n v="2"/>
    <n v="0"/>
    <n v="0"/>
    <m/>
    <m/>
    <m/>
    <n v="150"/>
    <n v="150"/>
    <s v="1 PG"/>
  </r>
  <r>
    <n v="2716"/>
    <s v="VIETNAM"/>
    <x v="2"/>
    <x v="3"/>
    <x v="14"/>
    <x v="39"/>
    <x v="7"/>
    <x v="0"/>
    <x v="6"/>
    <x v="131"/>
    <x v="0"/>
    <n v="1000"/>
    <n v="200"/>
    <m/>
    <n v="192"/>
    <n v="80"/>
    <n v="12"/>
    <n v="51"/>
    <n v="52"/>
    <n v="6.25"/>
    <n v="46.55"/>
    <n v="0.838095238095238"/>
    <n v="0.4"/>
    <n v="8.9285714285714302E-2"/>
    <n v="0.37946428571428575"/>
    <n v="223"/>
    <n v="0.6"/>
    <n v="5"/>
    <n v="1"/>
    <n v="0"/>
    <n v="2"/>
    <n v="0"/>
    <n v="0"/>
    <n v="45.3"/>
    <n v="0"/>
    <n v="0"/>
    <n v="1"/>
    <n v="1"/>
    <n v="0"/>
    <m/>
    <m/>
    <m/>
    <n v="150"/>
    <n v="150"/>
    <s v="1 PG"/>
  </r>
  <r>
    <n v="2717"/>
    <s v="VIETNAM"/>
    <x v="2"/>
    <x v="3"/>
    <x v="14"/>
    <x v="39"/>
    <x v="7"/>
    <x v="0"/>
    <x v="6"/>
    <x v="89"/>
    <x v="0"/>
    <n v="1000"/>
    <n v="200"/>
    <m/>
    <n v="360"/>
    <n v="80"/>
    <n v="39"/>
    <n v="109"/>
    <n v="52"/>
    <n v="40.5"/>
    <n v="142.5"/>
    <n v="1.2364864864864864"/>
    <n v="0.4"/>
    <n v="0.15476190476190477"/>
    <n v="0.43253968253968261"/>
    <n v="362"/>
    <n v="0.7"/>
    <n v="38"/>
    <n v="0"/>
    <n v="0"/>
    <n v="5"/>
    <n v="0"/>
    <n v="0"/>
    <n v="134"/>
    <n v="0"/>
    <n v="0"/>
    <n v="8"/>
    <n v="6"/>
    <n v="0"/>
    <m/>
    <m/>
    <m/>
    <n v="250"/>
    <n v="250"/>
    <s v="1 PG"/>
  </r>
  <r>
    <n v="2718"/>
    <s v="VIETNAM"/>
    <x v="2"/>
    <x v="3"/>
    <x v="14"/>
    <x v="39"/>
    <x v="7"/>
    <x v="0"/>
    <x v="6"/>
    <x v="92"/>
    <x v="0"/>
    <n v="1000"/>
    <n v="200"/>
    <m/>
    <n v="160"/>
    <n v="80"/>
    <n v="4"/>
    <n v="41"/>
    <n v="52"/>
    <n v="5"/>
    <n v="35"/>
    <n v="0.88888888888888884"/>
    <n v="0.4"/>
    <n v="3.5714285714285712E-2"/>
    <n v="0.36607142857142855"/>
    <n v="165"/>
    <n v="0.6"/>
    <n v="5"/>
    <n v="0"/>
    <n v="0"/>
    <n v="0"/>
    <n v="0"/>
    <n v="0"/>
    <n v="35"/>
    <n v="0"/>
    <n v="0"/>
    <n v="0"/>
    <n v="0"/>
    <n v="0"/>
    <m/>
    <m/>
    <m/>
    <n v="150"/>
    <n v="150"/>
    <s v="1 PG"/>
  </r>
  <r>
    <n v="2719"/>
    <s v="VIETNAM"/>
    <x v="2"/>
    <x v="3"/>
    <x v="14"/>
    <x v="39"/>
    <x v="7"/>
    <x v="0"/>
    <x v="6"/>
    <x v="130"/>
    <x v="0"/>
    <n v="1000"/>
    <n v="200"/>
    <m/>
    <n v="160"/>
    <n v="80"/>
    <n v="2"/>
    <n v="35"/>
    <n v="52"/>
    <n v="0.6"/>
    <n v="31.5"/>
    <n v="0.86756756756756759"/>
    <n v="0.4"/>
    <n v="1.7857142857142856E-2"/>
    <n v="0.3125"/>
    <n v="193"/>
    <n v="0.6"/>
    <n v="0.6"/>
    <n v="0"/>
    <n v="0"/>
    <n v="0"/>
    <n v="0"/>
    <n v="0"/>
    <n v="31"/>
    <n v="0"/>
    <n v="0"/>
    <n v="1"/>
    <n v="0"/>
    <n v="0"/>
    <m/>
    <m/>
    <m/>
    <n v="150"/>
    <n v="150"/>
    <s v="1 PG"/>
  </r>
  <r>
    <n v="2720"/>
    <s v="VIETNAM"/>
    <x v="2"/>
    <x v="3"/>
    <x v="14"/>
    <x v="39"/>
    <x v="7"/>
    <x v="0"/>
    <x v="6"/>
    <x v="90"/>
    <x v="0"/>
    <n v="1000"/>
    <n v="200"/>
    <m/>
    <n v="192"/>
    <n v="80"/>
    <n v="34"/>
    <n v="45"/>
    <n v="52"/>
    <n v="16.5"/>
    <n v="56.25"/>
    <n v="0.92088607594936711"/>
    <n v="0.4"/>
    <n v="0.25297619047619052"/>
    <n v="0.3348214285714286"/>
    <n v="190"/>
    <n v="0.6"/>
    <n v="16"/>
    <n v="2"/>
    <n v="0"/>
    <n v="0"/>
    <n v="0"/>
    <n v="0"/>
    <n v="55"/>
    <n v="5"/>
    <n v="0"/>
    <n v="0"/>
    <n v="0"/>
    <n v="0"/>
    <m/>
    <m/>
    <m/>
    <n v="150"/>
    <n v="150"/>
    <s v="1 PG"/>
  </r>
  <r>
    <n v="2721"/>
    <s v="VIETNAM"/>
    <x v="2"/>
    <x v="3"/>
    <x v="14"/>
    <x v="39"/>
    <x v="7"/>
    <x v="0"/>
    <x v="6"/>
    <x v="95"/>
    <x v="0"/>
    <n v="1000"/>
    <n v="200"/>
    <m/>
    <n v="192"/>
    <n v="80"/>
    <n v="5"/>
    <n v="35"/>
    <n v="52"/>
    <n v="3.8"/>
    <n v="35.5"/>
    <n v="0.98249999999999993"/>
    <n v="0.4"/>
    <n v="3.7202380952380959E-2"/>
    <n v="0.26041666666666669"/>
    <n v="235"/>
    <n v="0.6"/>
    <n v="3.8"/>
    <n v="0"/>
    <n v="0"/>
    <n v="0"/>
    <n v="0"/>
    <n v="0"/>
    <n v="35.5"/>
    <n v="0"/>
    <n v="0"/>
    <n v="0"/>
    <n v="0"/>
    <n v="0"/>
    <m/>
    <m/>
    <m/>
    <n v="150"/>
    <n v="150"/>
    <s v="1 PG"/>
  </r>
  <r>
    <n v="2722"/>
    <s v="VIETNAM"/>
    <x v="2"/>
    <x v="3"/>
    <x v="14"/>
    <x v="39"/>
    <x v="9"/>
    <x v="1"/>
    <x v="6"/>
    <x v="229"/>
    <x v="2"/>
    <n v="180"/>
    <n v="81"/>
    <m/>
    <n v="80"/>
    <n v="19"/>
    <n v="0"/>
    <n v="17"/>
    <n v="5"/>
    <n v="0"/>
    <n v="18"/>
    <n v="1.0588235294117647"/>
    <n v="0.4"/>
    <n v="0"/>
    <n v="0.30357142857142855"/>
    <n v="115"/>
    <n v="0.6"/>
    <n v="0"/>
    <n v="0"/>
    <n v="0"/>
    <n v="0"/>
    <n v="0"/>
    <n v="0"/>
    <n v="18"/>
    <n v="0"/>
    <n v="0"/>
    <n v="0"/>
    <n v="0"/>
    <n v="0"/>
    <m/>
    <m/>
    <m/>
    <n v="100"/>
    <n v="100"/>
    <s v="1 PG"/>
  </r>
  <r>
    <n v="2723"/>
    <s v="VIETNAM"/>
    <x v="2"/>
    <x v="3"/>
    <x v="14"/>
    <x v="39"/>
    <x v="9"/>
    <x v="1"/>
    <x v="6"/>
    <x v="268"/>
    <x v="2"/>
    <n v="180"/>
    <n v="81"/>
    <m/>
    <n v="96"/>
    <n v="19"/>
    <n v="1"/>
    <n v="20"/>
    <n v="5"/>
    <n v="1"/>
    <n v="19.5"/>
    <n v="0.97619047619047616"/>
    <n v="0.4"/>
    <n v="1.4880952380952384E-2"/>
    <n v="0.29761904761904767"/>
    <n v="115"/>
    <n v="0.5"/>
    <n v="1"/>
    <n v="0"/>
    <n v="0"/>
    <n v="0"/>
    <n v="0"/>
    <n v="0"/>
    <n v="19.5"/>
    <n v="0"/>
    <n v="0"/>
    <n v="0"/>
    <n v="0"/>
    <n v="0"/>
    <m/>
    <m/>
    <m/>
    <n v="100"/>
    <n v="100"/>
    <s v="1 PG"/>
  </r>
  <r>
    <n v="2724"/>
    <s v="VIETNAM"/>
    <x v="2"/>
    <x v="3"/>
    <x v="14"/>
    <x v="39"/>
    <x v="9"/>
    <x v="1"/>
    <x v="6"/>
    <x v="186"/>
    <x v="2"/>
    <n v="180"/>
    <n v="81"/>
    <m/>
    <n v="80"/>
    <n v="19"/>
    <n v="0"/>
    <n v="9"/>
    <n v="5"/>
    <n v="0"/>
    <n v="10.3"/>
    <n v="1.1444444444444446"/>
    <n v="0.4"/>
    <n v="0"/>
    <n v="0.16071428571428573"/>
    <n v="71"/>
    <n v="0.5"/>
    <n v="0"/>
    <n v="0"/>
    <n v="0"/>
    <n v="0"/>
    <n v="0"/>
    <n v="0"/>
    <n v="8.3000000000000007"/>
    <n v="0"/>
    <n v="0"/>
    <n v="4"/>
    <n v="0"/>
    <n v="0"/>
    <m/>
    <m/>
    <m/>
    <n v="100"/>
    <n v="100"/>
    <s v="1 PG"/>
  </r>
  <r>
    <n v="2725"/>
    <s v="VIETNAM"/>
    <x v="2"/>
    <x v="3"/>
    <x v="14"/>
    <x v="39"/>
    <x v="9"/>
    <x v="1"/>
    <x v="6"/>
    <x v="204"/>
    <x v="2"/>
    <n v="180"/>
    <n v="81"/>
    <m/>
    <n v="96"/>
    <n v="19"/>
    <n v="2"/>
    <n v="6"/>
    <n v="5"/>
    <n v="1.5"/>
    <n v="6"/>
    <n v="0.9375"/>
    <n v="0.4"/>
    <n v="2.9761904761904767E-2"/>
    <n v="8.9285714285714302E-2"/>
    <n v="70"/>
    <n v="0.5"/>
    <n v="1.5"/>
    <n v="0"/>
    <n v="0"/>
    <n v="0"/>
    <n v="0"/>
    <n v="0"/>
    <n v="6"/>
    <n v="0"/>
    <n v="0"/>
    <n v="0"/>
    <n v="0"/>
    <n v="0"/>
    <m/>
    <m/>
    <m/>
    <n v="100"/>
    <n v="100"/>
    <s v="1 PG"/>
  </r>
  <r>
    <n v="2726"/>
    <s v="VIETNAM"/>
    <x v="2"/>
    <x v="3"/>
    <x v="14"/>
    <x v="39"/>
    <x v="9"/>
    <x v="1"/>
    <x v="6"/>
    <x v="226"/>
    <x v="2"/>
    <n v="180"/>
    <n v="81"/>
    <m/>
    <n v="80"/>
    <n v="19"/>
    <n v="0"/>
    <n v="14"/>
    <n v="5"/>
    <n v="0"/>
    <n v="14"/>
    <n v="1"/>
    <n v="0.4"/>
    <n v="0"/>
    <n v="0.25"/>
    <n v="139"/>
    <n v="0.5"/>
    <n v="0"/>
    <n v="0"/>
    <n v="0"/>
    <n v="0"/>
    <n v="0"/>
    <n v="0"/>
    <n v="14"/>
    <n v="0"/>
    <n v="0"/>
    <n v="0"/>
    <n v="0"/>
    <n v="0"/>
    <m/>
    <m/>
    <m/>
    <n v="100"/>
    <n v="100"/>
    <s v="1 PG"/>
  </r>
  <r>
    <n v="2727"/>
    <s v="VIETNAM"/>
    <x v="2"/>
    <x v="3"/>
    <x v="14"/>
    <x v="39"/>
    <x v="9"/>
    <x v="1"/>
    <x v="6"/>
    <x v="289"/>
    <x v="2"/>
    <n v="180"/>
    <n v="81"/>
    <m/>
    <n v="90"/>
    <n v="19"/>
    <n v="0"/>
    <n v="6"/>
    <n v="5"/>
    <n v="0"/>
    <n v="7"/>
    <n v="1.1666666666666667"/>
    <n v="0.4"/>
    <n v="0"/>
    <n v="9.5238095238095247E-2"/>
    <n v="105"/>
    <n v="0.5"/>
    <n v="0"/>
    <n v="0"/>
    <n v="0"/>
    <n v="0"/>
    <n v="0"/>
    <n v="0"/>
    <n v="7"/>
    <n v="0"/>
    <n v="0"/>
    <n v="0"/>
    <n v="0"/>
    <n v="0"/>
    <m/>
    <m/>
    <m/>
    <n v="100"/>
    <n v="100"/>
    <s v="1 PG"/>
  </r>
  <r>
    <n v="2728"/>
    <s v="VIETNAM"/>
    <x v="2"/>
    <x v="3"/>
    <x v="14"/>
    <x v="39"/>
    <x v="9"/>
    <x v="1"/>
    <x v="6"/>
    <x v="185"/>
    <x v="2"/>
    <n v="180"/>
    <n v="81"/>
    <m/>
    <n v="88"/>
    <n v="19"/>
    <n v="0"/>
    <n v="15"/>
    <n v="5"/>
    <n v="0"/>
    <n v="22"/>
    <n v="1.4666666666666666"/>
    <n v="0.4"/>
    <n v="0"/>
    <n v="0.24350649350649353"/>
    <n v="76"/>
    <n v="0.5"/>
    <n v="0"/>
    <n v="0"/>
    <n v="0"/>
    <n v="0"/>
    <n v="0"/>
    <n v="0"/>
    <n v="22"/>
    <n v="0"/>
    <n v="0"/>
    <n v="0"/>
    <n v="0"/>
    <n v="0"/>
    <m/>
    <m/>
    <m/>
    <n v="100"/>
    <n v="100"/>
    <s v="1 PG"/>
  </r>
  <r>
    <n v="2729"/>
    <s v="VIETNAM"/>
    <x v="2"/>
    <x v="3"/>
    <x v="14"/>
    <x v="39"/>
    <x v="9"/>
    <x v="1"/>
    <x v="6"/>
    <x v="290"/>
    <x v="2"/>
    <n v="180"/>
    <n v="81"/>
    <m/>
    <n v="80"/>
    <n v="19"/>
    <n v="4"/>
    <n v="20"/>
    <n v="5"/>
    <n v="5.5"/>
    <n v="20"/>
    <n v="1.0625"/>
    <n v="0.4"/>
    <n v="7.1428571428571425E-2"/>
    <n v="0.35714285714285715"/>
    <n v="98"/>
    <n v="0.5"/>
    <n v="5"/>
    <n v="0"/>
    <n v="0"/>
    <n v="1"/>
    <n v="0"/>
    <n v="0"/>
    <n v="19"/>
    <n v="0"/>
    <n v="0"/>
    <n v="2"/>
    <n v="0"/>
    <n v="0"/>
    <m/>
    <m/>
    <m/>
    <n v="100"/>
    <n v="100"/>
    <s v="1 PG"/>
  </r>
  <r>
    <n v="2730"/>
    <s v="VIETNAM"/>
    <x v="2"/>
    <x v="3"/>
    <x v="14"/>
    <x v="39"/>
    <x v="9"/>
    <x v="1"/>
    <x v="6"/>
    <x v="227"/>
    <x v="2"/>
    <n v="180"/>
    <n v="81"/>
    <m/>
    <n v="80"/>
    <n v="19"/>
    <n v="3"/>
    <n v="18"/>
    <n v="5"/>
    <n v="6"/>
    <n v="24"/>
    <n v="1.4285714285714286"/>
    <n v="0.4"/>
    <n v="5.3571428571428568E-2"/>
    <n v="0.32142857142857145"/>
    <n v="81"/>
    <n v="0.5"/>
    <n v="6"/>
    <n v="0"/>
    <n v="0"/>
    <n v="0"/>
    <n v="0"/>
    <n v="0"/>
    <n v="24"/>
    <n v="0"/>
    <n v="0"/>
    <n v="0"/>
    <n v="0"/>
    <n v="0"/>
    <m/>
    <m/>
    <m/>
    <n v="100"/>
    <n v="100"/>
    <s v="1 PG"/>
  </r>
  <r>
    <n v="2731"/>
    <s v="VIETNAM"/>
    <x v="2"/>
    <x v="3"/>
    <x v="14"/>
    <x v="39"/>
    <x v="9"/>
    <x v="1"/>
    <x v="6"/>
    <x v="205"/>
    <x v="2"/>
    <n v="180"/>
    <n v="81"/>
    <m/>
    <n v="64"/>
    <n v="19"/>
    <n v="0"/>
    <n v="15"/>
    <n v="5"/>
    <n v="0"/>
    <n v="9.5500000000000007"/>
    <n v="0.63666666666666671"/>
    <n v="0.4"/>
    <n v="0"/>
    <n v="0.3348214285714286"/>
    <n v="100"/>
    <n v="0.5"/>
    <n v="0"/>
    <n v="0"/>
    <n v="0"/>
    <n v="0"/>
    <n v="0"/>
    <n v="0"/>
    <n v="8.8000000000000007"/>
    <n v="0"/>
    <n v="0"/>
    <n v="0"/>
    <n v="1"/>
    <n v="0"/>
    <m/>
    <m/>
    <m/>
    <n v="100"/>
    <n v="100"/>
    <s v="1 PG"/>
  </r>
  <r>
    <n v="2732"/>
    <s v="VIETNAM"/>
    <x v="2"/>
    <x v="3"/>
    <x v="14"/>
    <x v="39"/>
    <x v="9"/>
    <x v="1"/>
    <x v="6"/>
    <x v="227"/>
    <x v="2"/>
    <n v="180"/>
    <n v="81"/>
    <m/>
    <n v="80"/>
    <n v="19"/>
    <n v="8"/>
    <n v="22"/>
    <n v="5"/>
    <n v="6.5"/>
    <n v="31.5"/>
    <n v="1.2666666666666666"/>
    <n v="0.4"/>
    <n v="0.14285714285714285"/>
    <n v="0.39285714285714285"/>
    <n v="115"/>
    <n v="0.5"/>
    <n v="6"/>
    <n v="0"/>
    <n v="0"/>
    <n v="1"/>
    <n v="0"/>
    <n v="0"/>
    <n v="29"/>
    <n v="0"/>
    <n v="0"/>
    <n v="5"/>
    <n v="0"/>
    <n v="0"/>
    <m/>
    <m/>
    <m/>
    <n v="100"/>
    <n v="100"/>
    <s v="1 PG"/>
  </r>
  <r>
    <n v="2733"/>
    <s v="VIETNAM"/>
    <x v="2"/>
    <x v="3"/>
    <x v="14"/>
    <x v="39"/>
    <x v="9"/>
    <x v="1"/>
    <x v="6"/>
    <x v="200"/>
    <x v="2"/>
    <n v="180"/>
    <n v="81"/>
    <m/>
    <n v="96"/>
    <n v="19"/>
    <n v="0"/>
    <n v="19"/>
    <n v="5"/>
    <n v="0"/>
    <n v="16.5"/>
    <n v="0.86842105263157898"/>
    <n v="0.4"/>
    <n v="0"/>
    <n v="0.28273809523809529"/>
    <n v="109"/>
    <n v="0.5"/>
    <n v="0"/>
    <n v="0"/>
    <n v="0"/>
    <n v="0"/>
    <n v="0"/>
    <n v="0"/>
    <n v="15"/>
    <n v="0"/>
    <n v="0"/>
    <n v="3"/>
    <n v="0"/>
    <n v="0"/>
    <m/>
    <m/>
    <m/>
    <n v="100"/>
    <n v="100"/>
    <s v="1 PG"/>
  </r>
  <r>
    <n v="2734"/>
    <s v="VIETNAM"/>
    <x v="2"/>
    <x v="3"/>
    <x v="14"/>
    <x v="39"/>
    <x v="9"/>
    <x v="1"/>
    <x v="6"/>
    <x v="201"/>
    <x v="2"/>
    <n v="180"/>
    <n v="81"/>
    <m/>
    <n v="85"/>
    <n v="19"/>
    <n v="2"/>
    <n v="16"/>
    <n v="5"/>
    <n v="1"/>
    <n v="12"/>
    <n v="0.72222222222222221"/>
    <n v="0.4"/>
    <n v="3.3613445378151266E-2"/>
    <n v="0.26890756302521013"/>
    <n v="164"/>
    <n v="0.5"/>
    <n v="1"/>
    <n v="0"/>
    <n v="0"/>
    <n v="0"/>
    <n v="0"/>
    <n v="0"/>
    <n v="12"/>
    <n v="0"/>
    <n v="0"/>
    <n v="0"/>
    <n v="0"/>
    <n v="0"/>
    <m/>
    <m/>
    <m/>
    <n v="100"/>
    <n v="100"/>
    <s v="1 PG"/>
  </r>
  <r>
    <n v="2735"/>
    <s v="VIETNAM"/>
    <x v="2"/>
    <x v="3"/>
    <x v="14"/>
    <x v="39"/>
    <x v="9"/>
    <x v="1"/>
    <x v="6"/>
    <x v="191"/>
    <x v="2"/>
    <n v="180"/>
    <n v="81"/>
    <m/>
    <n v="80"/>
    <n v="19"/>
    <n v="15"/>
    <n v="21"/>
    <n v="5"/>
    <n v="10.8"/>
    <n v="16.8"/>
    <n v="0.76666666666666672"/>
    <n v="0.4"/>
    <n v="0.26785714285714285"/>
    <n v="0.375"/>
    <n v="83"/>
    <n v="0.5"/>
    <n v="10.3"/>
    <n v="0"/>
    <n v="0"/>
    <n v="1"/>
    <n v="0"/>
    <n v="0"/>
    <n v="15.3"/>
    <n v="2"/>
    <n v="0"/>
    <n v="2"/>
    <n v="0"/>
    <n v="0"/>
    <m/>
    <m/>
    <m/>
    <n v="100"/>
    <n v="100"/>
    <s v="1 PG"/>
  </r>
  <r>
    <n v="2736"/>
    <s v="VIETNAM"/>
    <x v="2"/>
    <x v="3"/>
    <x v="14"/>
    <x v="39"/>
    <x v="9"/>
    <x v="1"/>
    <x v="6"/>
    <x v="291"/>
    <x v="2"/>
    <n v="180"/>
    <n v="81"/>
    <m/>
    <n v="80"/>
    <n v="19"/>
    <n v="12"/>
    <n v="31"/>
    <n v="5"/>
    <n v="7.25"/>
    <n v="21.3"/>
    <n v="0.663953488372093"/>
    <n v="0.4"/>
    <n v="0.21428571428571427"/>
    <n v="0.5535714285714286"/>
    <n v="130"/>
    <n v="0.5"/>
    <n v="7"/>
    <n v="1"/>
    <n v="0"/>
    <n v="0"/>
    <n v="0"/>
    <n v="0"/>
    <n v="20.8"/>
    <n v="0"/>
    <n v="0"/>
    <n v="1"/>
    <n v="0"/>
    <n v="0"/>
    <m/>
    <m/>
    <m/>
    <n v="100"/>
    <n v="100"/>
    <s v="1 PG"/>
  </r>
  <r>
    <n v="2737"/>
    <s v="VIETNAM"/>
    <x v="2"/>
    <x v="3"/>
    <x v="14"/>
    <x v="39"/>
    <x v="9"/>
    <x v="1"/>
    <x v="6"/>
    <x v="238"/>
    <x v="2"/>
    <n v="180"/>
    <n v="81"/>
    <m/>
    <n v="80"/>
    <n v="19"/>
    <n v="9"/>
    <n v="24"/>
    <n v="5"/>
    <n v="4.8"/>
    <n v="22.1"/>
    <n v="0.81515151515151518"/>
    <n v="0.4"/>
    <n v="0.16071428571428573"/>
    <n v="0.42857142857142855"/>
    <n v="127"/>
    <n v="0.5"/>
    <n v="4.8"/>
    <n v="0"/>
    <n v="0"/>
    <n v="0"/>
    <n v="0"/>
    <n v="0"/>
    <n v="17.600000000000001"/>
    <n v="0"/>
    <n v="0"/>
    <n v="0"/>
    <n v="6"/>
    <n v="0"/>
    <m/>
    <m/>
    <m/>
    <n v="100"/>
    <n v="100"/>
    <s v="1 PG"/>
  </r>
  <r>
    <n v="2738"/>
    <s v="VIETNAM"/>
    <x v="2"/>
    <x v="3"/>
    <x v="14"/>
    <x v="39"/>
    <x v="9"/>
    <x v="1"/>
    <x v="6"/>
    <x v="225"/>
    <x v="2"/>
    <n v="180"/>
    <n v="81"/>
    <m/>
    <n v="80"/>
    <n v="19"/>
    <n v="8"/>
    <n v="25"/>
    <n v="5"/>
    <n v="3.8"/>
    <n v="18.600000000000001"/>
    <n v="0.67878787878787883"/>
    <n v="0.4"/>
    <n v="0.14285714285714285"/>
    <n v="0.44642857142857145"/>
    <n v="148"/>
    <n v="0.5"/>
    <n v="3.8"/>
    <n v="0"/>
    <n v="0"/>
    <n v="0"/>
    <n v="0"/>
    <n v="0"/>
    <n v="18.600000000000001"/>
    <n v="0"/>
    <n v="0"/>
    <n v="0"/>
    <n v="0"/>
    <n v="0"/>
    <m/>
    <m/>
    <m/>
    <n v="100"/>
    <n v="100"/>
    <s v="1 PG"/>
  </r>
  <r>
    <n v="2739"/>
    <s v="VIETNAM"/>
    <x v="2"/>
    <x v="3"/>
    <x v="14"/>
    <x v="39"/>
    <x v="9"/>
    <x v="1"/>
    <x v="6"/>
    <x v="266"/>
    <x v="2"/>
    <n v="180"/>
    <n v="81"/>
    <m/>
    <n v="80"/>
    <n v="19"/>
    <n v="12"/>
    <n v="28"/>
    <n v="5"/>
    <n v="5.85"/>
    <n v="18.100000000000001"/>
    <n v="0.59875000000000012"/>
    <n v="0.4"/>
    <n v="0.21428571428571427"/>
    <n v="0.5"/>
    <n v="116"/>
    <n v="0.5"/>
    <n v="5.6"/>
    <n v="1"/>
    <n v="0"/>
    <n v="0"/>
    <n v="0"/>
    <n v="0"/>
    <n v="17.600000000000001"/>
    <n v="0"/>
    <n v="0"/>
    <n v="1"/>
    <n v="0"/>
    <n v="0"/>
    <m/>
    <m/>
    <m/>
    <n v="100"/>
    <n v="100"/>
    <s v="1 PG"/>
  </r>
  <r>
    <n v="2740"/>
    <s v="VIETNAM"/>
    <x v="2"/>
    <x v="3"/>
    <x v="14"/>
    <x v="39"/>
    <x v="9"/>
    <x v="1"/>
    <x v="6"/>
    <x v="267"/>
    <x v="2"/>
    <n v="180"/>
    <n v="81"/>
    <m/>
    <n v="80"/>
    <n v="19"/>
    <n v="6"/>
    <n v="35"/>
    <n v="5"/>
    <n v="4.3"/>
    <n v="26.35"/>
    <n v="0.7475609756097561"/>
    <n v="0.4"/>
    <n v="0.10714285714285714"/>
    <n v="0.625"/>
    <n v="92"/>
    <n v="0.5"/>
    <n v="3.8"/>
    <n v="2"/>
    <n v="0"/>
    <n v="0"/>
    <n v="0"/>
    <n v="0"/>
    <n v="25.1"/>
    <n v="5"/>
    <n v="0"/>
    <n v="0"/>
    <n v="0"/>
    <n v="0"/>
    <m/>
    <m/>
    <m/>
    <n v="100"/>
    <n v="100"/>
    <s v="1 PG"/>
  </r>
  <r>
    <n v="2741"/>
    <s v="VIETNAM"/>
    <x v="2"/>
    <x v="3"/>
    <x v="14"/>
    <x v="39"/>
    <x v="9"/>
    <x v="1"/>
    <x v="6"/>
    <x v="224"/>
    <x v="2"/>
    <n v="180"/>
    <n v="81"/>
    <m/>
    <n v="96"/>
    <n v="19"/>
    <n v="3"/>
    <n v="11"/>
    <n v="5"/>
    <n v="2"/>
    <n v="12.8"/>
    <n v="1.0571428571428572"/>
    <n v="0.4"/>
    <n v="4.4642857142857151E-2"/>
    <n v="0.16369047619047622"/>
    <n v="150"/>
    <n v="0.5"/>
    <n v="2"/>
    <n v="0"/>
    <n v="0"/>
    <n v="0"/>
    <n v="0"/>
    <n v="0"/>
    <n v="11.3"/>
    <n v="0"/>
    <n v="0"/>
    <n v="3"/>
    <n v="0"/>
    <n v="0"/>
    <m/>
    <m/>
    <m/>
    <n v="100"/>
    <n v="100"/>
    <s v="1 PG"/>
  </r>
  <r>
    <n v="2742"/>
    <s v="VIETNAM"/>
    <x v="2"/>
    <x v="3"/>
    <x v="14"/>
    <x v="39"/>
    <x v="9"/>
    <x v="1"/>
    <x v="6"/>
    <x v="228"/>
    <x v="2"/>
    <n v="180"/>
    <n v="81"/>
    <m/>
    <n v="80"/>
    <n v="19"/>
    <n v="3"/>
    <n v="17"/>
    <n v="5"/>
    <n v="3"/>
    <n v="26.5"/>
    <n v="1.4750000000000001"/>
    <n v="0.4"/>
    <n v="5.3571428571428568E-2"/>
    <n v="0.30357142857142855"/>
    <n v="91"/>
    <n v="0.5"/>
    <n v="2"/>
    <n v="2"/>
    <n v="0"/>
    <n v="1"/>
    <n v="0"/>
    <n v="0"/>
    <n v="15"/>
    <n v="2"/>
    <n v="0"/>
    <n v="6"/>
    <n v="4"/>
    <n v="5"/>
    <m/>
    <m/>
    <m/>
    <n v="100"/>
    <n v="100"/>
    <s v="1 PG"/>
  </r>
  <r>
    <n v="2743"/>
    <s v="VIETNAM"/>
    <x v="2"/>
    <x v="3"/>
    <x v="14"/>
    <x v="39"/>
    <x v="9"/>
    <x v="1"/>
    <x v="6"/>
    <x v="269"/>
    <x v="2"/>
    <n v="180"/>
    <n v="81"/>
    <m/>
    <n v="80"/>
    <n v="19"/>
    <n v="3"/>
    <n v="9"/>
    <n v="5"/>
    <n v="5.25"/>
    <n v="17.25"/>
    <n v="1.875"/>
    <n v="0.4"/>
    <n v="5.3571428571428568E-2"/>
    <n v="0.16071428571428573"/>
    <n v="80"/>
    <n v="0.5"/>
    <n v="3"/>
    <n v="0"/>
    <n v="0"/>
    <n v="0"/>
    <n v="3"/>
    <n v="0"/>
    <n v="10"/>
    <n v="0"/>
    <n v="0"/>
    <n v="0"/>
    <n v="7"/>
    <n v="2"/>
    <m/>
    <m/>
    <m/>
    <n v="100"/>
    <n v="100"/>
    <s v="1 PG"/>
  </r>
  <r>
    <n v="2744"/>
    <s v="VIETNAM"/>
    <x v="2"/>
    <x v="3"/>
    <x v="14"/>
    <x v="39"/>
    <x v="9"/>
    <x v="1"/>
    <x v="6"/>
    <x v="188"/>
    <x v="2"/>
    <n v="180"/>
    <n v="81"/>
    <m/>
    <n v="80"/>
    <n v="19"/>
    <n v="14"/>
    <n v="18"/>
    <n v="5"/>
    <n v="13.8"/>
    <n v="14.8"/>
    <n v="0.89375000000000004"/>
    <n v="0.4"/>
    <n v="0.25"/>
    <n v="0.32142857142857145"/>
    <n v="93"/>
    <n v="0.5"/>
    <n v="13.8"/>
    <n v="0"/>
    <n v="0"/>
    <n v="0"/>
    <n v="0"/>
    <n v="0"/>
    <n v="11.3"/>
    <n v="0"/>
    <n v="0"/>
    <n v="7"/>
    <n v="0"/>
    <n v="0"/>
    <m/>
    <m/>
    <m/>
    <n v="100"/>
    <n v="100"/>
    <s v="1 PG"/>
  </r>
  <r>
    <n v="2745"/>
    <s v="VIETNAM"/>
    <x v="2"/>
    <x v="3"/>
    <x v="14"/>
    <x v="39"/>
    <x v="9"/>
    <x v="1"/>
    <x v="6"/>
    <x v="287"/>
    <x v="2"/>
    <n v="180"/>
    <n v="81"/>
    <m/>
    <n v="96"/>
    <n v="19"/>
    <n v="5"/>
    <n v="18"/>
    <n v="5"/>
    <n v="5"/>
    <n v="22"/>
    <n v="1.173913043478261"/>
    <n v="0.4"/>
    <n v="7.4404761904761918E-2"/>
    <n v="0.2678571428571429"/>
    <n v="73"/>
    <n v="0.5"/>
    <n v="5"/>
    <n v="0"/>
    <n v="0"/>
    <n v="0"/>
    <n v="0"/>
    <n v="0"/>
    <n v="20"/>
    <n v="2"/>
    <n v="0"/>
    <n v="3"/>
    <n v="0"/>
    <n v="0"/>
    <m/>
    <m/>
    <m/>
    <n v="100"/>
    <n v="100"/>
    <s v="1 PG"/>
  </r>
  <r>
    <n v="2746"/>
    <s v="VIETNAM"/>
    <x v="2"/>
    <x v="3"/>
    <x v="14"/>
    <x v="39"/>
    <x v="9"/>
    <x v="1"/>
    <x v="6"/>
    <x v="189"/>
    <x v="2"/>
    <n v="180"/>
    <n v="81"/>
    <m/>
    <n v="80"/>
    <n v="19"/>
    <n v="0"/>
    <n v="20"/>
    <n v="5"/>
    <n v="0"/>
    <n v="15.25"/>
    <n v="0.76249999999999996"/>
    <n v="0.4"/>
    <n v="0"/>
    <n v="0.35714285714285715"/>
    <n v="98"/>
    <n v="0.5"/>
    <n v="0"/>
    <n v="0"/>
    <n v="0"/>
    <n v="0"/>
    <n v="0"/>
    <n v="0"/>
    <n v="14"/>
    <n v="1"/>
    <n v="0"/>
    <n v="2"/>
    <n v="0"/>
    <n v="0"/>
    <m/>
    <m/>
    <m/>
    <n v="100"/>
    <n v="100"/>
    <s v="1 PG"/>
  </r>
  <r>
    <n v="2747"/>
    <s v="VIETNAM"/>
    <x v="2"/>
    <x v="3"/>
    <x v="14"/>
    <x v="39"/>
    <x v="12"/>
    <x v="1"/>
    <x v="6"/>
    <x v="292"/>
    <x v="2"/>
    <n v="320"/>
    <n v="144"/>
    <m/>
    <n v="80"/>
    <n v="35"/>
    <n v="6"/>
    <n v="16"/>
    <n v="12"/>
    <n v="5"/>
    <n v="14.875"/>
    <n v="0.90340909090909094"/>
    <n v="0.24"/>
    <n v="0.10714285714285714"/>
    <n v="0.2857142857142857"/>
    <n v="114"/>
    <n v="0.55000000000000004"/>
    <n v="5"/>
    <n v="0"/>
    <n v="0"/>
    <n v="0"/>
    <n v="0"/>
    <n v="0"/>
    <n v="11"/>
    <n v="0"/>
    <n v="5"/>
    <n v="4"/>
    <n v="0"/>
    <n v="0"/>
    <m/>
    <m/>
    <m/>
    <n v="150"/>
    <n v="150"/>
    <s v="1 PG"/>
  </r>
  <r>
    <n v="2748"/>
    <s v="VIETNAM"/>
    <x v="2"/>
    <x v="3"/>
    <x v="14"/>
    <x v="39"/>
    <x v="0"/>
    <x v="0"/>
    <x v="10"/>
    <x v="71"/>
    <x v="0"/>
    <n v="1200"/>
    <n v="240"/>
    <m/>
    <n v="249"/>
    <n v="96"/>
    <n v="22"/>
    <n v="37"/>
    <n v="63"/>
    <n v="24"/>
    <n v="38.674999999999997"/>
    <n v="1.0622881355932203"/>
    <n v="0.4"/>
    <n v="0.1262191623637407"/>
    <n v="0.21227768215720025"/>
    <n v="266"/>
    <n v="0.65"/>
    <n v="17.5"/>
    <n v="0"/>
    <n v="4"/>
    <n v="7"/>
    <n v="2"/>
    <n v="0"/>
    <n v="30.8"/>
    <n v="0"/>
    <n v="5"/>
    <n v="6"/>
    <n v="4"/>
    <n v="0"/>
    <m/>
    <m/>
    <m/>
    <n v="150"/>
    <n v="150"/>
    <s v="1 PG"/>
  </r>
  <r>
    <n v="2749"/>
    <s v="VIETNAM"/>
    <x v="2"/>
    <x v="3"/>
    <x v="14"/>
    <x v="39"/>
    <x v="6"/>
    <x v="1"/>
    <x v="22"/>
    <x v="145"/>
    <x v="1"/>
    <n v="1250"/>
    <n v="250"/>
    <m/>
    <n v="218"/>
    <n v="60"/>
    <n v="3"/>
    <n v="26"/>
    <n v="22"/>
    <n v="2.25"/>
    <n v="19"/>
    <n v="0.73275862068965514"/>
    <n v="0.24"/>
    <n v="1.9659239842726082E-2"/>
    <n v="0.17038007863695936"/>
    <n v="260"/>
    <n v="0.6"/>
    <n v="0"/>
    <n v="0"/>
    <n v="0"/>
    <n v="0"/>
    <n v="3"/>
    <n v="0"/>
    <n v="18"/>
    <n v="0"/>
    <n v="0"/>
    <n v="2"/>
    <n v="0"/>
    <n v="0"/>
    <m/>
    <m/>
    <m/>
    <n v="150"/>
    <n v="150"/>
    <s v="1 PG"/>
  </r>
  <r>
    <n v="2750"/>
    <s v="VIETNAM"/>
    <x v="0"/>
    <x v="3"/>
    <x v="15"/>
    <x v="40"/>
    <x v="8"/>
    <x v="0"/>
    <x v="0"/>
    <x v="135"/>
    <x v="1"/>
    <n v="1800"/>
    <n v="360"/>
    <m/>
    <n v="320"/>
    <n v="144"/>
    <n v="16"/>
    <n v="49"/>
    <n v="95"/>
    <n v="17.5"/>
    <n v="42.5"/>
    <n v="0.92307692307692313"/>
    <n v="0.4"/>
    <n v="7.1428571428571425E-2"/>
    <n v="0.21875"/>
    <n v="396"/>
    <n v="0.8"/>
    <n v="14"/>
    <n v="0"/>
    <n v="0"/>
    <n v="7"/>
    <n v="0"/>
    <n v="0"/>
    <n v="33"/>
    <n v="0"/>
    <n v="0"/>
    <n v="19"/>
    <n v="0"/>
    <n v="0"/>
    <m/>
    <m/>
    <m/>
    <n v="50"/>
    <n v="50"/>
    <s v="1 PG"/>
  </r>
  <r>
    <n v="2751"/>
    <s v="VIETNAM"/>
    <x v="0"/>
    <x v="3"/>
    <x v="15"/>
    <x v="40"/>
    <x v="1"/>
    <x v="0"/>
    <x v="0"/>
    <x v="7"/>
    <x v="1"/>
    <n v="4200"/>
    <n v="630"/>
    <m/>
    <n v="532"/>
    <n v="252"/>
    <n v="58"/>
    <n v="63"/>
    <n v="166.32"/>
    <n v="28.6"/>
    <n v="58"/>
    <n v="0.7157024793388429"/>
    <n v="0.4"/>
    <n v="0.15574650912996779"/>
    <n v="0.16917293233082709"/>
    <n v="1047"/>
    <n v="0.8"/>
    <n v="28.6"/>
    <n v="0"/>
    <n v="0"/>
    <n v="0"/>
    <n v="0"/>
    <n v="0"/>
    <n v="58"/>
    <n v="0"/>
    <n v="0"/>
    <n v="0"/>
    <n v="0"/>
    <n v="0"/>
    <m/>
    <m/>
    <m/>
    <n v="50"/>
    <n v="50"/>
    <s v="1 PG"/>
  </r>
  <r>
    <n v="2752"/>
    <s v="VIETNAM"/>
    <x v="0"/>
    <x v="3"/>
    <x v="15"/>
    <x v="40"/>
    <x v="2"/>
    <x v="0"/>
    <x v="0"/>
    <x v="20"/>
    <x v="1"/>
    <n v="1200"/>
    <n v="240"/>
    <m/>
    <n v="288"/>
    <n v="96"/>
    <n v="27"/>
    <n v="43"/>
    <n v="63.36"/>
    <n v="26.67"/>
    <n v="37.049999999999997"/>
    <n v="0.91028571428571425"/>
    <n v="0.4"/>
    <n v="0.13392857142857142"/>
    <n v="0.21329365079365081"/>
    <n v="366"/>
    <n v="0.8"/>
    <n v="7.67"/>
    <n v="0"/>
    <n v="0"/>
    <n v="38"/>
    <n v="0"/>
    <n v="0"/>
    <n v="12.8"/>
    <n v="5"/>
    <n v="0"/>
    <n v="46"/>
    <n v="0"/>
    <n v="0"/>
    <m/>
    <m/>
    <m/>
    <n v="50"/>
    <n v="50"/>
    <s v="1 PG"/>
  </r>
  <r>
    <n v="2753"/>
    <s v="VIETNAM"/>
    <x v="0"/>
    <x v="3"/>
    <x v="15"/>
    <x v="40"/>
    <x v="0"/>
    <x v="0"/>
    <x v="0"/>
    <x v="0"/>
    <x v="0"/>
    <n v="1200"/>
    <n v="240"/>
    <m/>
    <n v="231"/>
    <n v="96"/>
    <n v="55"/>
    <n v="47"/>
    <n v="63.36"/>
    <n v="26.75"/>
    <n v="40.375"/>
    <n v="0.65808823529411764"/>
    <n v="0.4"/>
    <n v="0.34013605442176875"/>
    <n v="0.29066171923314782"/>
    <n v="384"/>
    <n v="0.8"/>
    <n v="22"/>
    <n v="7"/>
    <n v="0"/>
    <n v="6"/>
    <n v="0"/>
    <n v="0"/>
    <n v="33"/>
    <n v="9"/>
    <n v="3"/>
    <n v="8"/>
    <n v="0"/>
    <n v="0"/>
    <m/>
    <m/>
    <m/>
    <n v="50"/>
    <n v="50"/>
    <s v="1 PG"/>
  </r>
  <r>
    <n v="2754"/>
    <s v="VIETNAM"/>
    <x v="0"/>
    <x v="3"/>
    <x v="15"/>
    <x v="40"/>
    <x v="0"/>
    <x v="0"/>
    <x v="0"/>
    <x v="13"/>
    <x v="0"/>
    <n v="1200"/>
    <n v="240"/>
    <m/>
    <n v="240"/>
    <n v="96"/>
    <n v="12"/>
    <n v="89"/>
    <n v="63.36"/>
    <n v="0.5"/>
    <n v="75.5"/>
    <n v="0.75247524752475248"/>
    <n v="0.4"/>
    <n v="7.1428571428571425E-2"/>
    <n v="0.52976190476190477"/>
    <n v="452"/>
    <n v="0.8"/>
    <n v="0"/>
    <n v="2"/>
    <n v="0"/>
    <n v="0"/>
    <n v="0"/>
    <n v="0"/>
    <n v="72"/>
    <n v="2"/>
    <n v="0"/>
    <n v="6"/>
    <n v="0"/>
    <n v="0"/>
    <m/>
    <m/>
    <m/>
    <n v="50"/>
    <n v="50"/>
    <s v="1 PG"/>
  </r>
  <r>
    <n v="2755"/>
    <s v="VIETNAM"/>
    <x v="0"/>
    <x v="3"/>
    <x v="15"/>
    <x v="40"/>
    <x v="6"/>
    <x v="0"/>
    <x v="1"/>
    <x v="49"/>
    <x v="1"/>
    <n v="1250"/>
    <n v="250"/>
    <n v="228"/>
    <m/>
    <n v="100"/>
    <n v="7"/>
    <n v="19"/>
    <n v="66"/>
    <n v="7.25"/>
    <n v="12.875"/>
    <n v="0.77403846153846156"/>
    <n v="0.4"/>
    <n v="4.3859649122807022E-2"/>
    <n v="0.11904761904761905"/>
    <n v="301"/>
    <n v="0.7"/>
    <n v="6.5"/>
    <n v="0"/>
    <n v="2"/>
    <n v="0"/>
    <n v="0"/>
    <n v="0"/>
    <n v="12.5"/>
    <n v="0"/>
    <n v="1"/>
    <n v="0"/>
    <n v="0"/>
    <n v="0"/>
    <m/>
    <m/>
    <m/>
    <n v="50"/>
    <n v="50"/>
    <s v="1 PG"/>
  </r>
  <r>
    <n v="2756"/>
    <s v="VIETNAM"/>
    <x v="0"/>
    <x v="3"/>
    <x v="15"/>
    <x v="40"/>
    <x v="6"/>
    <x v="0"/>
    <x v="0"/>
    <x v="47"/>
    <x v="1"/>
    <n v="1250"/>
    <n v="250"/>
    <m/>
    <n v="256"/>
    <n v="100"/>
    <n v="9"/>
    <n v="56"/>
    <n v="66"/>
    <n v="3.375"/>
    <n v="26"/>
    <n v="0.45192307692307693"/>
    <n v="0.4"/>
    <n v="5.0223214285714288E-2"/>
    <n v="0.3125"/>
    <n v="500"/>
    <n v="0.7"/>
    <n v="0"/>
    <n v="3"/>
    <n v="3"/>
    <n v="3"/>
    <n v="0"/>
    <n v="0"/>
    <n v="0"/>
    <n v="17"/>
    <n v="8"/>
    <n v="18"/>
    <n v="13"/>
    <n v="0"/>
    <m/>
    <m/>
    <m/>
    <n v="50"/>
    <n v="50"/>
    <s v="1 PG"/>
  </r>
  <r>
    <n v="2757"/>
    <s v="VIETNAM"/>
    <x v="0"/>
    <x v="3"/>
    <x v="15"/>
    <x v="40"/>
    <x v="7"/>
    <x v="0"/>
    <x v="0"/>
    <x v="56"/>
    <x v="0"/>
    <n v="1000"/>
    <n v="200"/>
    <m/>
    <n v="180"/>
    <n v="80"/>
    <n v="0"/>
    <n v="7"/>
    <n v="52.8"/>
    <n v="0"/>
    <n v="5.5"/>
    <n v="0.7857142857142857"/>
    <n v="0.4"/>
    <n v="0"/>
    <n v="5.5555555555555559E-2"/>
    <n v="205"/>
    <n v="0.7"/>
    <n v="0"/>
    <n v="0"/>
    <n v="0"/>
    <n v="0"/>
    <n v="0"/>
    <n v="0"/>
    <n v="5.5"/>
    <n v="0"/>
    <n v="0"/>
    <n v="0"/>
    <n v="0"/>
    <n v="0"/>
    <m/>
    <m/>
    <m/>
    <n v="50"/>
    <n v="50"/>
    <s v="1 PG"/>
  </r>
  <r>
    <n v="2758"/>
    <s v="VIETNAM"/>
    <x v="0"/>
    <x v="3"/>
    <x v="15"/>
    <x v="40"/>
    <x v="7"/>
    <x v="0"/>
    <x v="0"/>
    <x v="293"/>
    <x v="0"/>
    <n v="1000"/>
    <n v="200"/>
    <m/>
    <n v="160"/>
    <n v="80"/>
    <n v="3"/>
    <n v="13"/>
    <n v="52.8"/>
    <n v="1.33"/>
    <n v="9.5"/>
    <n v="0.676875"/>
    <n v="0.4"/>
    <n v="2.6785714285714284E-2"/>
    <n v="0.11607142857142858"/>
    <n v="248"/>
    <n v="0.7"/>
    <n v="1.33"/>
    <n v="0"/>
    <n v="0"/>
    <n v="0"/>
    <n v="0"/>
    <n v="0"/>
    <n v="9.5"/>
    <n v="0"/>
    <n v="0"/>
    <n v="0"/>
    <n v="0"/>
    <n v="0"/>
    <m/>
    <m/>
    <m/>
    <n v="50"/>
    <n v="50"/>
    <s v="1 PG"/>
  </r>
  <r>
    <n v="2759"/>
    <s v="VIETNAM"/>
    <x v="0"/>
    <x v="3"/>
    <x v="15"/>
    <x v="40"/>
    <x v="7"/>
    <x v="0"/>
    <x v="0"/>
    <x v="294"/>
    <x v="0"/>
    <n v="1000"/>
    <n v="200"/>
    <m/>
    <n v="164"/>
    <n v="80"/>
    <n v="12"/>
    <n v="14"/>
    <n v="52.8"/>
    <n v="6"/>
    <n v="28"/>
    <n v="1.3076923076923077"/>
    <n v="0.4"/>
    <n v="0.10452961672473868"/>
    <n v="0.12195121951219512"/>
    <n v="170"/>
    <n v="0.6"/>
    <n v="6"/>
    <n v="0"/>
    <n v="0"/>
    <n v="0"/>
    <n v="0"/>
    <n v="0"/>
    <n v="28"/>
    <n v="0"/>
    <n v="0"/>
    <n v="0"/>
    <n v="0"/>
    <n v="0"/>
    <m/>
    <m/>
    <m/>
    <n v="50"/>
    <n v="50"/>
    <s v="1 PG"/>
  </r>
  <r>
    <n v="2760"/>
    <s v="VIETNAM"/>
    <x v="0"/>
    <x v="3"/>
    <x v="15"/>
    <x v="40"/>
    <x v="7"/>
    <x v="0"/>
    <x v="0"/>
    <x v="295"/>
    <x v="0"/>
    <n v="1000"/>
    <n v="200"/>
    <m/>
    <n v="196"/>
    <n v="80"/>
    <n v="4"/>
    <n v="17"/>
    <n v="52.8"/>
    <n v="8.25"/>
    <n v="9.83"/>
    <n v="0.86095238095238091"/>
    <n v="0.4"/>
    <n v="2.915451895043732E-2"/>
    <n v="0.12390670553935861"/>
    <n v="109"/>
    <n v="0.7"/>
    <n v="8"/>
    <n v="1"/>
    <n v="0"/>
    <n v="0"/>
    <n v="0"/>
    <n v="0"/>
    <n v="8.83"/>
    <n v="2"/>
    <n v="0"/>
    <n v="1"/>
    <n v="0"/>
    <n v="0"/>
    <m/>
    <m/>
    <m/>
    <n v="50"/>
    <n v="50"/>
    <s v="1 PG"/>
  </r>
  <r>
    <n v="2761"/>
    <s v="VIETNAM"/>
    <x v="0"/>
    <x v="3"/>
    <x v="15"/>
    <x v="40"/>
    <x v="7"/>
    <x v="1"/>
    <x v="24"/>
    <x v="210"/>
    <x v="0"/>
    <n v="1000"/>
    <n v="200"/>
    <n v="208"/>
    <m/>
    <n v="48"/>
    <n v="12"/>
    <n v="15"/>
    <n v="17.600000000000001"/>
    <n v="6"/>
    <n v="8"/>
    <n v="0.51851851851851849"/>
    <n v="0.24"/>
    <n v="8.2417582417582416E-2"/>
    <n v="0.10302197802197803"/>
    <n v="233"/>
    <n v="0.7"/>
    <n v="6"/>
    <n v="0"/>
    <n v="0"/>
    <n v="0"/>
    <n v="0"/>
    <n v="0"/>
    <n v="8"/>
    <n v="0"/>
    <n v="0"/>
    <n v="0"/>
    <n v="0"/>
    <n v="0"/>
    <m/>
    <m/>
    <m/>
    <n v="50"/>
    <n v="50"/>
    <s v="1 PG"/>
  </r>
  <r>
    <n v="2762"/>
    <s v="VIETNAM"/>
    <x v="0"/>
    <x v="3"/>
    <x v="15"/>
    <x v="40"/>
    <x v="7"/>
    <x v="1"/>
    <x v="27"/>
    <x v="211"/>
    <x v="0"/>
    <n v="1000"/>
    <n v="200"/>
    <n v="208"/>
    <m/>
    <n v="48"/>
    <n v="4"/>
    <n v="9"/>
    <n v="17.600000000000001"/>
    <n v="5.25"/>
    <n v="3.5"/>
    <n v="0.67307692307692313"/>
    <n v="0.24"/>
    <n v="2.7472527472527472E-2"/>
    <n v="6.1813186813186816E-2"/>
    <n v="250"/>
    <n v="0.65"/>
    <n v="3"/>
    <n v="5"/>
    <n v="0"/>
    <n v="2"/>
    <n v="0"/>
    <n v="0"/>
    <n v="2"/>
    <n v="2"/>
    <n v="0"/>
    <n v="2"/>
    <n v="0"/>
    <n v="0"/>
    <m/>
    <m/>
    <m/>
    <n v="50"/>
    <n v="50"/>
    <s v="1 PG"/>
  </r>
  <r>
    <n v="2763"/>
    <s v="VIETNAM"/>
    <x v="0"/>
    <x v="3"/>
    <x v="15"/>
    <x v="40"/>
    <x v="7"/>
    <x v="1"/>
    <x v="23"/>
    <x v="209"/>
    <x v="0"/>
    <n v="1000"/>
    <n v="200"/>
    <n v="228"/>
    <m/>
    <n v="48"/>
    <n v="15"/>
    <n v="10"/>
    <n v="17.600000000000001"/>
    <n v="5.25"/>
    <n v="8.4550000000000001"/>
    <n v="0.54820000000000002"/>
    <n v="0.24"/>
    <n v="9.3984962406015046E-2"/>
    <n v="6.2656641604010022E-2"/>
    <n v="215"/>
    <n v="0.7"/>
    <n v="3"/>
    <n v="7"/>
    <n v="0"/>
    <n v="1"/>
    <n v="0"/>
    <n v="0"/>
    <n v="4.83"/>
    <n v="5"/>
    <n v="1"/>
    <n v="4"/>
    <n v="0"/>
    <n v="0"/>
    <m/>
    <m/>
    <m/>
    <n v="50"/>
    <n v="50"/>
    <s v="1 PG"/>
  </r>
  <r>
    <n v="2764"/>
    <s v="VIETNAM"/>
    <x v="0"/>
    <x v="3"/>
    <x v="15"/>
    <x v="40"/>
    <x v="9"/>
    <x v="1"/>
    <x v="0"/>
    <x v="174"/>
    <x v="2"/>
    <n v="180"/>
    <n v="81"/>
    <m/>
    <n v="64"/>
    <n v="19"/>
    <n v="3"/>
    <n v="5"/>
    <n v="5"/>
    <n v="1"/>
    <n v="4.25"/>
    <n v="0.65625"/>
    <n v="0.24"/>
    <n v="6.6964285714285712E-2"/>
    <n v="0.11160714285714286"/>
    <n v="199"/>
    <n v="0.7"/>
    <n v="1"/>
    <n v="0"/>
    <n v="0"/>
    <n v="0"/>
    <n v="0"/>
    <n v="0"/>
    <n v="4"/>
    <n v="1"/>
    <n v="0"/>
    <n v="0"/>
    <n v="0"/>
    <n v="0"/>
    <m/>
    <m/>
    <m/>
    <n v="50"/>
    <n v="50"/>
    <s v="1 PG"/>
  </r>
  <r>
    <n v="2765"/>
    <s v="VIETNAM"/>
    <x v="0"/>
    <x v="3"/>
    <x v="15"/>
    <x v="40"/>
    <x v="9"/>
    <x v="1"/>
    <x v="0"/>
    <x v="175"/>
    <x v="2"/>
    <n v="180"/>
    <n v="81"/>
    <m/>
    <n v="72"/>
    <n v="19"/>
    <n v="1"/>
    <n v="2"/>
    <n v="5"/>
    <n v="0.75"/>
    <n v="1.5"/>
    <n v="0.75"/>
    <n v="0.24"/>
    <n v="1.984126984126984E-2"/>
    <n v="3.968253968253968E-2"/>
    <n v="28"/>
    <n v="0.7"/>
    <n v="0"/>
    <n v="0"/>
    <n v="0"/>
    <n v="0"/>
    <n v="1"/>
    <n v="0"/>
    <n v="0"/>
    <n v="0"/>
    <n v="0"/>
    <n v="0"/>
    <n v="2"/>
    <n v="0"/>
    <m/>
    <m/>
    <m/>
    <n v="50"/>
    <n v="50"/>
    <s v="1 PG"/>
  </r>
  <r>
    <n v="2766"/>
    <s v="VIETNAM"/>
    <x v="0"/>
    <x v="3"/>
    <x v="15"/>
    <x v="40"/>
    <x v="9"/>
    <x v="1"/>
    <x v="0"/>
    <x v="192"/>
    <x v="2"/>
    <n v="180"/>
    <n v="81"/>
    <m/>
    <n v="80"/>
    <n v="19"/>
    <n v="3"/>
    <n v="6"/>
    <n v="5"/>
    <n v="3.5"/>
    <n v="4.5"/>
    <n v="0.88888888888888884"/>
    <n v="0.24"/>
    <n v="5.3571428571428568E-2"/>
    <n v="0.10714285714285714"/>
    <n v="48"/>
    <n v="0.65"/>
    <n v="0"/>
    <n v="0"/>
    <n v="0"/>
    <n v="7"/>
    <n v="0"/>
    <n v="0"/>
    <n v="0"/>
    <n v="0"/>
    <n v="0"/>
    <n v="9"/>
    <n v="0"/>
    <n v="0"/>
    <m/>
    <m/>
    <m/>
    <n v="50"/>
    <n v="50"/>
    <s v="1 PG"/>
  </r>
  <r>
    <n v="2767"/>
    <s v="VIETNAM"/>
    <x v="0"/>
    <x v="3"/>
    <x v="15"/>
    <x v="40"/>
    <x v="9"/>
    <x v="1"/>
    <x v="0"/>
    <x v="193"/>
    <x v="2"/>
    <n v="180"/>
    <n v="81"/>
    <m/>
    <n v="96"/>
    <n v="19"/>
    <n v="2"/>
    <n v="9"/>
    <n v="5"/>
    <n v="14"/>
    <n v="8.83"/>
    <n v="2.0754545454545452"/>
    <n v="0.24"/>
    <n v="2.9761904761904767E-2"/>
    <n v="0.13392857142857145"/>
    <n v="174"/>
    <n v="0.7"/>
    <n v="14"/>
    <n v="0"/>
    <n v="0"/>
    <n v="0"/>
    <n v="0"/>
    <n v="0"/>
    <n v="8.83"/>
    <n v="0"/>
    <n v="0"/>
    <n v="0"/>
    <n v="0"/>
    <n v="0"/>
    <m/>
    <m/>
    <m/>
    <n v="50"/>
    <n v="50"/>
    <s v="1 PG"/>
  </r>
  <r>
    <n v="2768"/>
    <s v="VIETNAM"/>
    <x v="0"/>
    <x v="3"/>
    <x v="15"/>
    <x v="40"/>
    <x v="9"/>
    <x v="1"/>
    <x v="0"/>
    <x v="212"/>
    <x v="2"/>
    <n v="180"/>
    <n v="81"/>
    <m/>
    <n v="48"/>
    <n v="19"/>
    <n v="0"/>
    <n v="12"/>
    <n v="5"/>
    <n v="0"/>
    <n v="7"/>
    <n v="0.58333333333333337"/>
    <n v="0.24"/>
    <n v="0"/>
    <n v="0.35714285714285721"/>
    <n v="98"/>
    <n v="0.7"/>
    <n v="0"/>
    <n v="0"/>
    <n v="0"/>
    <n v="0"/>
    <n v="0"/>
    <n v="0"/>
    <n v="5"/>
    <n v="4"/>
    <n v="0"/>
    <n v="2"/>
    <n v="0"/>
    <n v="0"/>
    <m/>
    <m/>
    <m/>
    <n v="50"/>
    <n v="50"/>
    <s v="1 PG"/>
  </r>
  <r>
    <n v="2769"/>
    <s v="VIETNAM"/>
    <x v="0"/>
    <x v="3"/>
    <x v="15"/>
    <x v="40"/>
    <x v="9"/>
    <x v="1"/>
    <x v="0"/>
    <x v="230"/>
    <x v="2"/>
    <n v="180"/>
    <n v="81"/>
    <m/>
    <n v="128"/>
    <n v="19"/>
    <n v="3"/>
    <n v="13"/>
    <n v="5"/>
    <n v="7"/>
    <n v="6.166666666666667"/>
    <n v="0.82291666666666674"/>
    <n v="0.24"/>
    <n v="3.3482142857142856E-2"/>
    <n v="0.14508928571428573"/>
    <n v="200"/>
    <n v="0.7"/>
    <n v="7"/>
    <n v="0"/>
    <n v="0"/>
    <n v="0"/>
    <n v="0"/>
    <n v="0"/>
    <n v="5.166666666666667"/>
    <n v="0"/>
    <n v="0"/>
    <n v="2"/>
    <n v="0"/>
    <n v="0"/>
    <m/>
    <m/>
    <m/>
    <n v="50"/>
    <n v="50"/>
    <s v="1 PG"/>
  </r>
  <r>
    <n v="2770"/>
    <s v="VIETNAM"/>
    <x v="0"/>
    <x v="3"/>
    <x v="15"/>
    <x v="40"/>
    <x v="9"/>
    <x v="1"/>
    <x v="0"/>
    <x v="231"/>
    <x v="2"/>
    <n v="180"/>
    <n v="81"/>
    <m/>
    <n v="96"/>
    <n v="19"/>
    <n v="0"/>
    <n v="7"/>
    <n v="5"/>
    <n v="0"/>
    <n v="5"/>
    <n v="0.7142857142857143"/>
    <n v="0.24"/>
    <n v="0"/>
    <n v="0.10416666666666669"/>
    <n v="130"/>
    <n v="0.7"/>
    <n v="0"/>
    <n v="0"/>
    <n v="0"/>
    <n v="0"/>
    <n v="0"/>
    <n v="0"/>
    <n v="5"/>
    <n v="0"/>
    <n v="0"/>
    <n v="0"/>
    <n v="0"/>
    <n v="0"/>
    <m/>
    <m/>
    <m/>
    <n v="50"/>
    <n v="50"/>
    <s v="1 PG"/>
  </r>
  <r>
    <n v="2771"/>
    <s v="VIETNAM"/>
    <x v="0"/>
    <x v="3"/>
    <x v="15"/>
    <x v="40"/>
    <x v="9"/>
    <x v="1"/>
    <x v="0"/>
    <x v="296"/>
    <x v="2"/>
    <n v="180"/>
    <n v="81"/>
    <m/>
    <n v="96"/>
    <n v="19"/>
    <n v="7"/>
    <n v="8"/>
    <n v="5"/>
    <n v="4.25"/>
    <n v="4"/>
    <n v="0.55000000000000004"/>
    <n v="0.24"/>
    <n v="0.10416666666666669"/>
    <n v="0.11904761904761907"/>
    <n v="128"/>
    <n v="0.7"/>
    <n v="3.5"/>
    <n v="1"/>
    <n v="0"/>
    <n v="1"/>
    <n v="0"/>
    <n v="0"/>
    <n v="3"/>
    <n v="2"/>
    <n v="0"/>
    <n v="1"/>
    <n v="0"/>
    <n v="0"/>
    <m/>
    <m/>
    <m/>
    <n v="50"/>
    <n v="50"/>
    <s v="1 PG"/>
  </r>
  <r>
    <n v="2772"/>
    <s v="VIETNAM"/>
    <x v="0"/>
    <x v="3"/>
    <x v="15"/>
    <x v="40"/>
    <x v="9"/>
    <x v="1"/>
    <x v="0"/>
    <x v="297"/>
    <x v="2"/>
    <n v="180"/>
    <n v="81"/>
    <m/>
    <n v="112"/>
    <n v="19"/>
    <n v="3"/>
    <n v="18"/>
    <n v="5"/>
    <n v="9"/>
    <n v="6.83"/>
    <n v="0.75380952380952382"/>
    <n v="0.24"/>
    <n v="3.826530612244898E-2"/>
    <n v="0.22959183673469391"/>
    <n v="112"/>
    <n v="0.7"/>
    <n v="9"/>
    <n v="0"/>
    <n v="0"/>
    <n v="0"/>
    <n v="0"/>
    <n v="0"/>
    <n v="6.83"/>
    <n v="0"/>
    <n v="0"/>
    <n v="0"/>
    <n v="0"/>
    <n v="0"/>
    <m/>
    <m/>
    <m/>
    <n v="50"/>
    <n v="50"/>
    <s v="1 PG"/>
  </r>
  <r>
    <n v="2773"/>
    <s v="VIETNAM"/>
    <x v="0"/>
    <x v="3"/>
    <x v="15"/>
    <x v="40"/>
    <x v="9"/>
    <x v="1"/>
    <x v="0"/>
    <x v="298"/>
    <x v="2"/>
    <n v="180"/>
    <n v="81"/>
    <m/>
    <n v="196"/>
    <n v="19"/>
    <n v="1"/>
    <n v="4"/>
    <n v="5"/>
    <n v="1"/>
    <n v="1.3"/>
    <n v="0.45999999999999996"/>
    <n v="0.24"/>
    <n v="7.28862973760933E-3"/>
    <n v="2.915451895043732E-2"/>
    <n v="38"/>
    <n v="0.75"/>
    <n v="1"/>
    <n v="0"/>
    <n v="0"/>
    <n v="0"/>
    <n v="0"/>
    <n v="0"/>
    <n v="1.3"/>
    <n v="0"/>
    <n v="0"/>
    <n v="0"/>
    <n v="0"/>
    <n v="0"/>
    <m/>
    <m/>
    <m/>
    <n v="50"/>
    <n v="50"/>
    <s v="1 PG"/>
  </r>
  <r>
    <n v="2774"/>
    <s v="VIETNAM"/>
    <x v="0"/>
    <x v="3"/>
    <x v="15"/>
    <x v="40"/>
    <x v="9"/>
    <x v="1"/>
    <x v="0"/>
    <x v="299"/>
    <x v="2"/>
    <n v="180"/>
    <n v="81"/>
    <m/>
    <n v="80"/>
    <n v="19"/>
    <n v="4"/>
    <n v="11"/>
    <n v="5"/>
    <n v="1"/>
    <n v="4"/>
    <n v="0.33333333333333331"/>
    <n v="0.24"/>
    <n v="7.1428571428571425E-2"/>
    <n v="0.19642857142857142"/>
    <n v="50"/>
    <n v="0.6"/>
    <n v="1"/>
    <n v="0"/>
    <n v="0"/>
    <n v="0"/>
    <n v="0"/>
    <n v="0"/>
    <n v="4"/>
    <n v="0"/>
    <n v="0"/>
    <n v="0"/>
    <n v="0"/>
    <n v="0"/>
    <m/>
    <m/>
    <m/>
    <n v="50"/>
    <n v="50"/>
    <s v="1 PG"/>
  </r>
  <r>
    <n v="2775"/>
    <s v="VIETNAM"/>
    <x v="0"/>
    <x v="3"/>
    <x v="15"/>
    <x v="40"/>
    <x v="9"/>
    <x v="1"/>
    <x v="0"/>
    <x v="300"/>
    <x v="2"/>
    <n v="180"/>
    <n v="81"/>
    <m/>
    <n v="80"/>
    <n v="19"/>
    <n v="2"/>
    <n v="8"/>
    <n v="5"/>
    <n v="1"/>
    <n v="4"/>
    <n v="0.5"/>
    <n v="0.24"/>
    <n v="3.5714285714285712E-2"/>
    <n v="0.14285714285714285"/>
    <n v="80"/>
    <n v="0.6"/>
    <n v="1"/>
    <n v="0"/>
    <n v="0"/>
    <n v="0"/>
    <n v="0"/>
    <n v="0"/>
    <n v="4"/>
    <n v="0"/>
    <n v="0"/>
    <n v="0"/>
    <n v="0"/>
    <n v="0"/>
    <m/>
    <m/>
    <m/>
    <n v="50"/>
    <n v="50"/>
    <s v="1 PG"/>
  </r>
  <r>
    <n v="2776"/>
    <s v="VIETNAM"/>
    <x v="0"/>
    <x v="3"/>
    <x v="15"/>
    <x v="40"/>
    <x v="9"/>
    <x v="1"/>
    <x v="0"/>
    <x v="301"/>
    <x v="2"/>
    <n v="180"/>
    <n v="81"/>
    <m/>
    <n v="80"/>
    <n v="19"/>
    <n v="4"/>
    <n v="7"/>
    <n v="5"/>
    <n v="2"/>
    <n v="4"/>
    <n v="0.54545454545454541"/>
    <n v="0.24"/>
    <n v="7.1428571428571425E-2"/>
    <n v="0.125"/>
    <n v="80"/>
    <n v="0.6"/>
    <n v="2"/>
    <n v="0"/>
    <n v="0"/>
    <n v="0"/>
    <n v="0"/>
    <n v="0"/>
    <n v="4"/>
    <n v="0"/>
    <n v="0"/>
    <n v="0"/>
    <n v="0"/>
    <n v="0"/>
    <m/>
    <m/>
    <m/>
    <n v="50"/>
    <n v="50"/>
    <s v="1 PG"/>
  </r>
  <r>
    <n v="2777"/>
    <s v="VIETNAM"/>
    <x v="0"/>
    <x v="3"/>
    <x v="15"/>
    <x v="40"/>
    <x v="9"/>
    <x v="1"/>
    <x v="0"/>
    <x v="302"/>
    <x v="2"/>
    <n v="180"/>
    <n v="81"/>
    <m/>
    <n v="96"/>
    <n v="19"/>
    <n v="3"/>
    <n v="25"/>
    <n v="5"/>
    <n v="2"/>
    <n v="23.25"/>
    <n v="0.9017857142857143"/>
    <n v="0.24"/>
    <n v="4.4642857142857151E-2"/>
    <n v="0.37202380952380959"/>
    <n v="198"/>
    <n v="0.6"/>
    <n v="2"/>
    <n v="0"/>
    <n v="0"/>
    <n v="0"/>
    <n v="0"/>
    <n v="0"/>
    <n v="18"/>
    <n v="5"/>
    <n v="0"/>
    <n v="8"/>
    <n v="0"/>
    <n v="0"/>
    <m/>
    <m/>
    <m/>
    <n v="50"/>
    <n v="50"/>
    <s v="1 PG"/>
  </r>
  <r>
    <n v="2778"/>
    <s v="VIETNAM"/>
    <x v="0"/>
    <x v="3"/>
    <x v="15"/>
    <x v="40"/>
    <x v="10"/>
    <x v="1"/>
    <x v="0"/>
    <x v="181"/>
    <x v="2"/>
    <n v="320"/>
    <n v="144"/>
    <m/>
    <n v="160"/>
    <n v="35"/>
    <n v="5"/>
    <n v="12"/>
    <n v="12.5"/>
    <n v="3.5"/>
    <n v="6"/>
    <n v="0.55882352941176472"/>
    <n v="0.24"/>
    <n v="4.4642857142857144E-2"/>
    <n v="0.10714285714285714"/>
    <n v="174"/>
    <n v="0.6"/>
    <n v="3.5"/>
    <n v="0"/>
    <n v="0"/>
    <n v="0"/>
    <n v="0"/>
    <n v="0"/>
    <n v="6"/>
    <n v="0"/>
    <n v="0"/>
    <n v="0"/>
    <n v="0"/>
    <n v="0"/>
    <m/>
    <m/>
    <m/>
    <n v="50"/>
    <n v="50"/>
    <s v="1 PG"/>
  </r>
  <r>
    <n v="2779"/>
    <s v="VIETNAM"/>
    <x v="1"/>
    <x v="3"/>
    <x v="15"/>
    <x v="40"/>
    <x v="6"/>
    <x v="1"/>
    <x v="25"/>
    <x v="142"/>
    <x v="1"/>
    <n v="1250"/>
    <n v="250"/>
    <n v="320"/>
    <m/>
    <n v="60"/>
    <n v="9"/>
    <n v="22"/>
    <n v="22"/>
    <n v="6"/>
    <n v="20.5"/>
    <n v="0.85483870967741937"/>
    <n v="0.24"/>
    <n v="4.0178571428571432E-2"/>
    <n v="9.8214285714285712E-2"/>
    <n v="336"/>
    <n v="0.6"/>
    <n v="6"/>
    <n v="0"/>
    <n v="0"/>
    <n v="0"/>
    <n v="0"/>
    <n v="0"/>
    <n v="19"/>
    <n v="3"/>
    <n v="2"/>
    <n v="0"/>
    <n v="0"/>
    <n v="0"/>
    <m/>
    <m/>
    <m/>
    <n v="50"/>
    <n v="50"/>
    <s v="1 PG"/>
  </r>
  <r>
    <n v="2780"/>
    <s v="VIETNAM"/>
    <x v="1"/>
    <x v="3"/>
    <x v="15"/>
    <x v="40"/>
    <x v="6"/>
    <x v="1"/>
    <x v="18"/>
    <x v="143"/>
    <x v="1"/>
    <n v="1250"/>
    <n v="250"/>
    <m/>
    <n v="212"/>
    <n v="60"/>
    <n v="0"/>
    <n v="38"/>
    <n v="22"/>
    <n v="0"/>
    <n v="48"/>
    <n v="1.263157894736842"/>
    <n v="0.24"/>
    <n v="0"/>
    <n v="0.2560646900269542"/>
    <n v="234"/>
    <n v="0.6"/>
    <n v="0"/>
    <n v="0"/>
    <n v="0"/>
    <n v="0"/>
    <n v="0"/>
    <n v="0"/>
    <n v="42"/>
    <n v="0"/>
    <n v="0"/>
    <n v="9"/>
    <n v="2"/>
    <n v="0"/>
    <m/>
    <m/>
    <m/>
    <n v="50"/>
    <n v="50"/>
    <s v="1 PG"/>
  </r>
  <r>
    <n v="2781"/>
    <s v="VIETNAM"/>
    <x v="1"/>
    <x v="3"/>
    <x v="15"/>
    <x v="40"/>
    <x v="7"/>
    <x v="1"/>
    <x v="25"/>
    <x v="221"/>
    <x v="0"/>
    <n v="1000"/>
    <n v="200"/>
    <n v="208"/>
    <m/>
    <n v="48"/>
    <n v="6"/>
    <n v="13"/>
    <n v="17.600000000000001"/>
    <n v="3.25"/>
    <n v="12"/>
    <n v="0.80263157894736847"/>
    <n v="0.24"/>
    <n v="4.1208791208791208E-2"/>
    <n v="8.9285714285714288E-2"/>
    <n v="324"/>
    <n v="0.6"/>
    <n v="3"/>
    <n v="1"/>
    <n v="0"/>
    <n v="0"/>
    <n v="0"/>
    <n v="0"/>
    <n v="11"/>
    <n v="4"/>
    <n v="0"/>
    <n v="0"/>
    <n v="0"/>
    <n v="0"/>
    <m/>
    <m/>
    <m/>
    <n v="50"/>
    <n v="50"/>
    <s v="1 PG"/>
  </r>
  <r>
    <n v="2782"/>
    <s v="VIETNAM"/>
    <x v="2"/>
    <x v="3"/>
    <x v="15"/>
    <x v="40"/>
    <x v="0"/>
    <x v="0"/>
    <x v="6"/>
    <x v="67"/>
    <x v="0"/>
    <n v="1200"/>
    <n v="240"/>
    <m/>
    <n v="244"/>
    <n v="96"/>
    <n v="15"/>
    <n v="66"/>
    <n v="63"/>
    <n v="11.1"/>
    <n v="39.5"/>
    <n v="0.62469135802469133"/>
    <n v="0.4"/>
    <n v="8.7822014051522262E-2"/>
    <n v="0.38641686182669793"/>
    <n v="245"/>
    <n v="0.65"/>
    <n v="8.6"/>
    <n v="4"/>
    <n v="0"/>
    <n v="3"/>
    <n v="0"/>
    <n v="0"/>
    <s v="37.5"/>
    <n v="2"/>
    <n v="0"/>
    <n v="3"/>
    <n v="0"/>
    <n v="0"/>
    <m/>
    <m/>
    <m/>
    <n v="250"/>
    <n v="250"/>
    <s v="1 PG"/>
  </r>
  <r>
    <n v="2783"/>
    <s v="VIETNAM"/>
    <x v="2"/>
    <x v="3"/>
    <x v="15"/>
    <x v="40"/>
    <x v="2"/>
    <x v="0"/>
    <x v="6"/>
    <x v="29"/>
    <x v="1"/>
    <n v="1200"/>
    <n v="240"/>
    <m/>
    <n v="226"/>
    <n v="96"/>
    <n v="15"/>
    <n v="45"/>
    <n v="63"/>
    <n v="12.1"/>
    <n v="37.35"/>
    <n v="0.82416666666666671"/>
    <n v="0.4"/>
    <n v="9.481668773704173E-2"/>
    <n v="0.2844500632111252"/>
    <n v="298"/>
    <n v="0.65"/>
    <n v="8.1"/>
    <n v="0"/>
    <n v="0"/>
    <n v="8"/>
    <n v="0"/>
    <n v="0"/>
    <n v="18.100000000000001"/>
    <n v="3"/>
    <n v="0"/>
    <n v="37"/>
    <n v="0"/>
    <n v="0"/>
    <m/>
    <m/>
    <m/>
    <n v="150"/>
    <n v="150"/>
    <s v="1 PG"/>
  </r>
  <r>
    <n v="2784"/>
    <s v="VIETNAM"/>
    <x v="2"/>
    <x v="3"/>
    <x v="15"/>
    <x v="40"/>
    <x v="6"/>
    <x v="1"/>
    <x v="6"/>
    <x v="144"/>
    <x v="1"/>
    <n v="1250"/>
    <n v="250"/>
    <m/>
    <n v="220"/>
    <n v="60"/>
    <n v="8"/>
    <n v="22"/>
    <n v="22"/>
    <n v="6.1"/>
    <n v="19"/>
    <n v="0.83666666666666667"/>
    <n v="0.24"/>
    <n v="5.1948051948051951E-2"/>
    <n v="0.14285714285714285"/>
    <n v="242"/>
    <n v="0.65"/>
    <n v="6.1"/>
    <n v="0"/>
    <n v="0"/>
    <n v="0"/>
    <n v="0"/>
    <n v="0"/>
    <n v="19"/>
    <n v="0"/>
    <n v="0"/>
    <n v="0"/>
    <n v="0"/>
    <n v="0"/>
    <m/>
    <m/>
    <m/>
    <n v="150"/>
    <n v="150"/>
    <s v="1 PG"/>
  </r>
  <r>
    <n v="2785"/>
    <s v="VIETNAM"/>
    <x v="2"/>
    <x v="3"/>
    <x v="15"/>
    <x v="40"/>
    <x v="6"/>
    <x v="0"/>
    <x v="6"/>
    <x v="79"/>
    <x v="1"/>
    <n v="1250"/>
    <n v="250"/>
    <m/>
    <n v="260"/>
    <n v="100"/>
    <n v="8"/>
    <n v="58"/>
    <n v="66"/>
    <n v="5.6"/>
    <n v="67"/>
    <n v="1.0999999999999999"/>
    <n v="0.4"/>
    <n v="4.3956043956043959E-2"/>
    <n v="0.31868131868131866"/>
    <n v="296"/>
    <n v="0.65"/>
    <n v="5.0999999999999996"/>
    <n v="0"/>
    <n v="0"/>
    <n v="1"/>
    <n v="0"/>
    <n v="0"/>
    <n v="66"/>
    <n v="1"/>
    <n v="2"/>
    <n v="0"/>
    <n v="0"/>
    <n v="0"/>
    <m/>
    <m/>
    <m/>
    <n v="150"/>
    <n v="150"/>
    <s v="1 PG"/>
  </r>
  <r>
    <n v="2786"/>
    <s v="VIETNAM"/>
    <x v="2"/>
    <x v="3"/>
    <x v="15"/>
    <x v="40"/>
    <x v="7"/>
    <x v="0"/>
    <x v="6"/>
    <x v="127"/>
    <x v="0"/>
    <n v="1000"/>
    <n v="200"/>
    <m/>
    <n v="188"/>
    <n v="80"/>
    <n v="4"/>
    <n v="34"/>
    <n v="52"/>
    <n v="4.3499999999999996"/>
    <n v="29.6"/>
    <n v="0.893421052631579"/>
    <n v="0.4"/>
    <n v="3.0395136778115502E-2"/>
    <n v="0.25835866261398177"/>
    <n v="190"/>
    <n v="0.6"/>
    <n v="4.0999999999999996"/>
    <n v="1"/>
    <n v="0"/>
    <n v="0"/>
    <n v="0"/>
    <n v="0"/>
    <n v="28.1"/>
    <n v="2"/>
    <n v="0"/>
    <n v="2"/>
    <n v="0"/>
    <n v="0"/>
    <m/>
    <m/>
    <m/>
    <n v="150"/>
    <n v="150"/>
    <s v="1 PG"/>
  </r>
  <r>
    <n v="2787"/>
    <s v="VIETNAM"/>
    <x v="2"/>
    <x v="3"/>
    <x v="15"/>
    <x v="40"/>
    <x v="7"/>
    <x v="0"/>
    <x v="6"/>
    <x v="83"/>
    <x v="0"/>
    <n v="1000"/>
    <n v="200"/>
    <m/>
    <n v="237"/>
    <n v="80"/>
    <n v="17"/>
    <n v="31"/>
    <n v="52"/>
    <n v="10.8"/>
    <n v="30.1"/>
    <n v="0.85208333333333341"/>
    <n v="0.4"/>
    <n v="0.10247136829415311"/>
    <n v="0.18685955394816156"/>
    <n v="230"/>
    <n v="0.6"/>
    <n v="8.8000000000000007"/>
    <n v="2"/>
    <n v="0"/>
    <n v="3"/>
    <n v="0"/>
    <n v="0"/>
    <n v="30.1"/>
    <n v="0"/>
    <n v="0"/>
    <n v="0"/>
    <n v="0"/>
    <n v="0"/>
    <m/>
    <m/>
    <m/>
    <n v="150"/>
    <n v="150"/>
    <s v="1 PG"/>
  </r>
  <r>
    <n v="2788"/>
    <s v="VIETNAM"/>
    <x v="2"/>
    <x v="3"/>
    <x v="15"/>
    <x v="40"/>
    <x v="7"/>
    <x v="0"/>
    <x v="6"/>
    <x v="91"/>
    <x v="0"/>
    <n v="1000"/>
    <n v="200"/>
    <m/>
    <n v="160"/>
    <n v="80"/>
    <n v="17"/>
    <n v="41"/>
    <n v="52"/>
    <n v="16.25"/>
    <n v="46.5"/>
    <n v="1.0818965517241379"/>
    <n v="0.4"/>
    <n v="0.15178571428571427"/>
    <n v="0.36607142857142855"/>
    <n v="152"/>
    <n v="0.6"/>
    <n v="16"/>
    <n v="1"/>
    <n v="0"/>
    <n v="0"/>
    <n v="0"/>
    <n v="0"/>
    <n v="46"/>
    <n v="2"/>
    <n v="0"/>
    <n v="0"/>
    <n v="0"/>
    <n v="0"/>
    <m/>
    <m/>
    <m/>
    <n v="150"/>
    <n v="150"/>
    <s v="1 PG"/>
  </r>
  <r>
    <n v="2789"/>
    <s v="VIETNAM"/>
    <x v="2"/>
    <x v="3"/>
    <x v="15"/>
    <x v="40"/>
    <x v="9"/>
    <x v="1"/>
    <x v="6"/>
    <x v="303"/>
    <x v="2"/>
    <n v="1000"/>
    <n v="81"/>
    <m/>
    <n v="64"/>
    <n v="19"/>
    <n v="3"/>
    <n v="15"/>
    <n v="5"/>
    <n v="3.3"/>
    <n v="13.6"/>
    <n v="0.93888888888888877"/>
    <n v="0.4"/>
    <n v="6.6964285714285712E-2"/>
    <n v="0.3348214285714286"/>
    <n v="125"/>
    <n v="0.5"/>
    <n v="3.3"/>
    <n v="0"/>
    <n v="0"/>
    <n v="0"/>
    <n v="0"/>
    <n v="0"/>
    <n v="13.1"/>
    <n v="0"/>
    <n v="0"/>
    <n v="1"/>
    <n v="0"/>
    <n v="0"/>
    <m/>
    <m/>
    <m/>
    <n v="150"/>
    <n v="150"/>
    <s v="1 PG"/>
  </r>
  <r>
    <n v="2790"/>
    <s v="VIETNAM"/>
    <x v="2"/>
    <x v="3"/>
    <x v="15"/>
    <x v="40"/>
    <x v="9"/>
    <x v="1"/>
    <x v="6"/>
    <x v="187"/>
    <x v="2"/>
    <n v="180"/>
    <n v="81"/>
    <m/>
    <n v="80"/>
    <n v="19"/>
    <n v="1"/>
    <n v="13"/>
    <n v="5"/>
    <n v="1"/>
    <n v="14"/>
    <n v="1.0714285714285714"/>
    <n v="0.4"/>
    <n v="1.7857142857142856E-2"/>
    <n v="0.23214285714285715"/>
    <n v="92"/>
    <n v="0.5"/>
    <n v="0"/>
    <n v="0"/>
    <n v="0"/>
    <n v="2"/>
    <n v="0"/>
    <n v="0"/>
    <n v="14"/>
    <n v="0"/>
    <n v="0"/>
    <n v="0"/>
    <n v="0"/>
    <n v="0"/>
    <m/>
    <m/>
    <m/>
    <n v="150"/>
    <n v="150"/>
    <s v="1 PG"/>
  </r>
  <r>
    <n v="2791"/>
    <s v="VIETNAM"/>
    <x v="2"/>
    <x v="3"/>
    <x v="15"/>
    <x v="40"/>
    <x v="9"/>
    <x v="1"/>
    <x v="6"/>
    <x v="304"/>
    <x v="2"/>
    <n v="180"/>
    <n v="81"/>
    <m/>
    <n v="80"/>
    <n v="19"/>
    <n v="0"/>
    <n v="18"/>
    <n v="5"/>
    <n v="0"/>
    <n v="19.5"/>
    <n v="1.0833333333333333"/>
    <n v="0.4"/>
    <n v="0"/>
    <n v="0.32142857142857145"/>
    <n v="80"/>
    <n v="0.5"/>
    <n v="0"/>
    <n v="0"/>
    <n v="0"/>
    <n v="0"/>
    <n v="0"/>
    <n v="0"/>
    <n v="19"/>
    <n v="2"/>
    <n v="0"/>
    <n v="0"/>
    <n v="0"/>
    <n v="0"/>
    <m/>
    <m/>
    <m/>
    <n v="150"/>
    <n v="150"/>
    <s v="1 PG"/>
  </r>
  <r>
    <n v="2792"/>
    <s v="VIETNAM"/>
    <x v="2"/>
    <x v="3"/>
    <x v="15"/>
    <x v="40"/>
    <x v="9"/>
    <x v="1"/>
    <x v="6"/>
    <x v="241"/>
    <x v="2"/>
    <n v="180"/>
    <n v="81"/>
    <m/>
    <n v="80"/>
    <n v="19"/>
    <n v="19"/>
    <n v="33"/>
    <n v="5"/>
    <n v="16"/>
    <n v="28"/>
    <n v="0.84615384615384615"/>
    <n v="0.4"/>
    <n v="0.3392857142857143"/>
    <n v="0.5892857142857143"/>
    <n v="93"/>
    <n v="0.5"/>
    <n v="15"/>
    <n v="0"/>
    <n v="0"/>
    <n v="2"/>
    <n v="0"/>
    <n v="0"/>
    <n v="22"/>
    <n v="0"/>
    <n v="0"/>
    <n v="12"/>
    <n v="0"/>
    <n v="0"/>
    <m/>
    <m/>
    <m/>
    <n v="150"/>
    <n v="150"/>
    <s v="1 PG"/>
  </r>
  <r>
    <n v="2793"/>
    <s v="VIETNAM"/>
    <x v="2"/>
    <x v="3"/>
    <x v="15"/>
    <x v="40"/>
    <x v="9"/>
    <x v="1"/>
    <x v="6"/>
    <x v="305"/>
    <x v="2"/>
    <n v="180"/>
    <n v="81"/>
    <m/>
    <n v="80"/>
    <n v="19"/>
    <n v="16"/>
    <n v="25"/>
    <n v="5"/>
    <n v="14.5"/>
    <n v="18.600000000000001"/>
    <n v="0.80731707317073176"/>
    <n v="0.4"/>
    <n v="0.2857142857142857"/>
    <n v="0.44642857142857145"/>
    <n v="92"/>
    <n v="0.5"/>
    <n v="12.5"/>
    <n v="0"/>
    <n v="0"/>
    <n v="4"/>
    <n v="0"/>
    <n v="0"/>
    <n v="15.1"/>
    <n v="0"/>
    <n v="0"/>
    <n v="7"/>
    <n v="0"/>
    <n v="0"/>
    <m/>
    <m/>
    <m/>
    <n v="250"/>
    <n v="250"/>
    <s v="1 PG"/>
  </r>
  <r>
    <n v="2794"/>
    <s v="VIETNAM"/>
    <x v="2"/>
    <x v="3"/>
    <x v="15"/>
    <x v="40"/>
    <x v="9"/>
    <x v="1"/>
    <x v="6"/>
    <x v="229"/>
    <x v="2"/>
    <n v="180"/>
    <n v="81"/>
    <m/>
    <n v="80"/>
    <n v="19"/>
    <n v="1"/>
    <n v="19"/>
    <n v="5"/>
    <n v="0"/>
    <n v="15"/>
    <n v="0.75"/>
    <n v="0.4"/>
    <n v="1.7857142857142856E-2"/>
    <n v="0.3392857142857143"/>
    <n v="91"/>
    <n v="0.5"/>
    <n v="0"/>
    <n v="0"/>
    <n v="0"/>
    <n v="0"/>
    <n v="0"/>
    <n v="0"/>
    <n v="15"/>
    <n v="0"/>
    <n v="0"/>
    <n v="0"/>
    <n v="0"/>
    <n v="0"/>
    <m/>
    <m/>
    <m/>
    <n v="250"/>
    <n v="250"/>
    <s v="1 PG"/>
  </r>
  <r>
    <n v="2795"/>
    <s v="VIETNAM"/>
    <x v="2"/>
    <x v="3"/>
    <x v="15"/>
    <x v="40"/>
    <x v="9"/>
    <x v="1"/>
    <x v="6"/>
    <x v="203"/>
    <x v="2"/>
    <n v="180"/>
    <n v="81"/>
    <m/>
    <n v="52"/>
    <n v="19"/>
    <n v="0"/>
    <n v="12"/>
    <n v="5"/>
    <n v="0"/>
    <n v="8.1"/>
    <n v="0.67499999999999993"/>
    <n v="0.4"/>
    <n v="0"/>
    <n v="0.32967032967032966"/>
    <n v="70"/>
    <n v="0.5"/>
    <n v="0"/>
    <n v="0"/>
    <n v="0"/>
    <n v="0"/>
    <n v="0"/>
    <n v="0"/>
    <n v="8.1"/>
    <n v="0"/>
    <n v="0"/>
    <n v="0"/>
    <n v="0"/>
    <n v="0"/>
    <m/>
    <m/>
    <m/>
    <n v="150"/>
    <n v="150"/>
    <s v="1 PG"/>
  </r>
  <r>
    <n v="2796"/>
    <s v="VIETNAM"/>
    <x v="2"/>
    <x v="3"/>
    <x v="15"/>
    <x v="40"/>
    <x v="12"/>
    <x v="1"/>
    <x v="6"/>
    <x v="306"/>
    <x v="2"/>
    <n v="320"/>
    <n v="144"/>
    <m/>
    <n v="102"/>
    <n v="35"/>
    <n v="11"/>
    <n v="2"/>
    <n v="12"/>
    <n v="6.6"/>
    <n v="1.1000000000000001"/>
    <n v="0.5923076923076922"/>
    <n v="0.4"/>
    <n v="0.15406162464985995"/>
    <n v="2.8011204481792722E-2"/>
    <n v="97"/>
    <n v="0.55000000000000004"/>
    <n v="6.6"/>
    <n v="0"/>
    <n v="0"/>
    <n v="0"/>
    <n v="0"/>
    <n v="0"/>
    <n v="1.1000000000000001"/>
    <n v="0"/>
    <n v="0"/>
    <n v="0"/>
    <n v="0"/>
    <n v="0"/>
    <m/>
    <m/>
    <m/>
    <n v="150"/>
    <n v="150"/>
    <s v="1 PG"/>
  </r>
  <r>
    <n v="2797"/>
    <s v="VIETNAM"/>
    <x v="2"/>
    <x v="3"/>
    <x v="15"/>
    <x v="40"/>
    <x v="0"/>
    <x v="1"/>
    <x v="14"/>
    <x v="75"/>
    <x v="0"/>
    <n v="1200"/>
    <n v="240"/>
    <n v="208"/>
    <m/>
    <n v="58"/>
    <n v="30"/>
    <n v="12"/>
    <n v="21"/>
    <n v="14"/>
    <n v="12"/>
    <n v="0.61904761904761907"/>
    <n v="0.24"/>
    <n v="0.20604395604395606"/>
    <n v="8.2417582417582416E-2"/>
    <n v="228"/>
    <n v="0.6"/>
    <n v="14"/>
    <n v="0"/>
    <n v="0"/>
    <n v="0"/>
    <n v="0"/>
    <n v="0"/>
    <n v="12"/>
    <n v="0"/>
    <n v="0"/>
    <m/>
    <n v="0"/>
    <n v="0"/>
    <m/>
    <m/>
    <m/>
    <n v="150"/>
    <n v="150"/>
    <s v="1 PG"/>
  </r>
  <r>
    <n v="2798"/>
    <s v="VIETNAM"/>
    <x v="2"/>
    <x v="3"/>
    <x v="15"/>
    <x v="40"/>
    <x v="0"/>
    <x v="1"/>
    <x v="15"/>
    <x v="76"/>
    <x v="0"/>
    <n v="1200"/>
    <n v="240"/>
    <n v="220"/>
    <m/>
    <n v="58"/>
    <n v="10"/>
    <n v="10"/>
    <n v="21"/>
    <n v="13"/>
    <n v="9.1"/>
    <n v="1.105"/>
    <n v="0.24"/>
    <n v="6.4935064935064929E-2"/>
    <n v="6.4935064935064929E-2"/>
    <n v="210"/>
    <n v="0.6"/>
    <n v="13"/>
    <n v="0"/>
    <n v="0"/>
    <n v="0"/>
    <n v="0"/>
    <n v="0"/>
    <n v="9.1"/>
    <n v="0"/>
    <n v="0"/>
    <n v="0"/>
    <n v="0"/>
    <n v="0"/>
    <m/>
    <m/>
    <m/>
    <n v="150"/>
    <n v="150"/>
    <s v="1 PG"/>
  </r>
  <r>
    <n v="2799"/>
    <s v="VIETNAM"/>
    <x v="2"/>
    <x v="3"/>
    <x v="15"/>
    <x v="40"/>
    <x v="6"/>
    <x v="0"/>
    <x v="9"/>
    <x v="82"/>
    <x v="1"/>
    <n v="1250"/>
    <n v="250"/>
    <m/>
    <n v="276"/>
    <n v="100"/>
    <n v="18"/>
    <n v="67"/>
    <n v="66"/>
    <n v="14.375"/>
    <n v="37.625"/>
    <n v="0.61176470588235299"/>
    <n v="0.4"/>
    <n v="9.3167701863354047E-2"/>
    <n v="0.34679089026915116"/>
    <n v="291"/>
    <n v="0.65"/>
    <n v="13"/>
    <n v="2"/>
    <n v="1"/>
    <n v="1"/>
    <n v="0"/>
    <n v="0"/>
    <n v="36"/>
    <n v="1"/>
    <n v="1"/>
    <n v="2"/>
    <n v="0"/>
    <n v="0"/>
    <m/>
    <m/>
    <m/>
    <n v="150"/>
    <n v="150"/>
    <s v="1 PG"/>
  </r>
  <r>
    <n v="2800"/>
    <s v="VIETNAM"/>
    <x v="0"/>
    <x v="3"/>
    <x v="15"/>
    <x v="41"/>
    <x v="8"/>
    <x v="0"/>
    <x v="0"/>
    <x v="135"/>
    <x v="1"/>
    <n v="1800"/>
    <n v="360"/>
    <m/>
    <n v="316"/>
    <n v="144"/>
    <n v="29"/>
    <n v="44"/>
    <n v="95"/>
    <n v="10.5"/>
    <n v="49"/>
    <n v="0.81506849315068497"/>
    <n v="0.4"/>
    <n v="0.13110307414104883"/>
    <n v="0.19891500904159132"/>
    <n v="511"/>
    <n v="0.8"/>
    <n v="7"/>
    <n v="0"/>
    <n v="0"/>
    <n v="7"/>
    <n v="0"/>
    <n v="0"/>
    <n v="37"/>
    <n v="0"/>
    <n v="0"/>
    <n v="24"/>
    <n v="0"/>
    <n v="0"/>
    <m/>
    <m/>
    <m/>
    <n v="50"/>
    <n v="50"/>
    <s v="1 PG"/>
  </r>
  <r>
    <n v="2801"/>
    <s v="VIETNAM"/>
    <x v="0"/>
    <x v="3"/>
    <x v="15"/>
    <x v="41"/>
    <x v="1"/>
    <x v="0"/>
    <x v="0"/>
    <x v="7"/>
    <x v="1"/>
    <n v="4200"/>
    <n v="630"/>
    <m/>
    <n v="568"/>
    <n v="252"/>
    <n v="35"/>
    <n v="75"/>
    <n v="166.32"/>
    <n v="48.3"/>
    <n v="67"/>
    <n v="1.0481818181818181"/>
    <n v="0.4"/>
    <n v="8.8028169014084515E-2"/>
    <n v="0.18863179074446682"/>
    <n v="1145"/>
    <n v="0.8"/>
    <n v="48.3"/>
    <n v="0"/>
    <n v="0"/>
    <n v="0"/>
    <n v="0"/>
    <n v="0"/>
    <n v="67"/>
    <n v="0"/>
    <n v="0"/>
    <n v="0"/>
    <n v="0"/>
    <n v="0"/>
    <m/>
    <m/>
    <m/>
    <n v="50"/>
    <n v="50"/>
    <s v="1 PG"/>
  </r>
  <r>
    <n v="2802"/>
    <s v="VIETNAM"/>
    <x v="0"/>
    <x v="3"/>
    <x v="15"/>
    <x v="41"/>
    <x v="2"/>
    <x v="0"/>
    <x v="0"/>
    <x v="20"/>
    <x v="1"/>
    <n v="1200"/>
    <n v="240"/>
    <m/>
    <n v="288"/>
    <n v="96"/>
    <n v="32"/>
    <n v="38"/>
    <n v="63.36"/>
    <n v="32.5"/>
    <n v="40"/>
    <n v="1.0357142857142858"/>
    <n v="0.4"/>
    <n v="0.15873015873015872"/>
    <n v="0.18849206349206349"/>
    <n v="583"/>
    <n v="0.8"/>
    <n v="13"/>
    <n v="0"/>
    <n v="0"/>
    <n v="39"/>
    <n v="0"/>
    <n v="0"/>
    <n v="13"/>
    <n v="8"/>
    <n v="0"/>
    <n v="50"/>
    <n v="0"/>
    <n v="0"/>
    <m/>
    <m/>
    <m/>
    <n v="50"/>
    <n v="50"/>
    <s v="1 PG"/>
  </r>
  <r>
    <n v="2803"/>
    <s v="VIETNAM"/>
    <x v="0"/>
    <x v="3"/>
    <x v="15"/>
    <x v="41"/>
    <x v="0"/>
    <x v="0"/>
    <x v="0"/>
    <x v="0"/>
    <x v="0"/>
    <n v="1200"/>
    <n v="240"/>
    <m/>
    <n v="208"/>
    <n v="96"/>
    <n v="32"/>
    <n v="57"/>
    <n v="63.36"/>
    <n v="27"/>
    <n v="44.5"/>
    <n v="0.8033707865168539"/>
    <n v="0.4"/>
    <n v="0.21978021978021978"/>
    <n v="0.39148351648351648"/>
    <n v="356"/>
    <n v="0.8"/>
    <n v="21"/>
    <n v="8"/>
    <n v="0"/>
    <n v="8"/>
    <n v="0"/>
    <n v="0"/>
    <n v="38"/>
    <n v="10"/>
    <n v="0"/>
    <n v="8"/>
    <n v="0"/>
    <n v="0"/>
    <m/>
    <m/>
    <m/>
    <n v="50"/>
    <n v="50"/>
    <s v="1 PG"/>
  </r>
  <r>
    <n v="2804"/>
    <s v="VIETNAM"/>
    <x v="0"/>
    <x v="3"/>
    <x v="15"/>
    <x v="41"/>
    <x v="0"/>
    <x v="0"/>
    <x v="0"/>
    <x v="13"/>
    <x v="0"/>
    <n v="1200"/>
    <n v="240"/>
    <m/>
    <n v="240"/>
    <n v="96"/>
    <n v="11"/>
    <n v="91"/>
    <n v="63.36"/>
    <n v="11.75"/>
    <n v="77.25"/>
    <n v="0.87254901960784315"/>
    <n v="0.4"/>
    <n v="6.5476190476190479E-2"/>
    <n v="0.54166666666666663"/>
    <n v="546"/>
    <n v="0.8"/>
    <n v="10"/>
    <n v="1"/>
    <n v="0"/>
    <n v="3"/>
    <n v="0"/>
    <n v="0"/>
    <n v="73"/>
    <n v="3"/>
    <n v="0"/>
    <n v="7"/>
    <n v="0"/>
    <n v="0"/>
    <m/>
    <m/>
    <m/>
    <n v="50"/>
    <n v="50"/>
    <s v="1 PG"/>
  </r>
  <r>
    <n v="2805"/>
    <s v="VIETNAM"/>
    <x v="0"/>
    <x v="3"/>
    <x v="15"/>
    <x v="41"/>
    <x v="6"/>
    <x v="0"/>
    <x v="1"/>
    <x v="49"/>
    <x v="1"/>
    <n v="1250"/>
    <n v="250"/>
    <n v="196"/>
    <m/>
    <n v="100"/>
    <n v="8"/>
    <n v="18"/>
    <n v="66"/>
    <n v="1.75"/>
    <n v="3.625"/>
    <n v="0.20673076923076922"/>
    <n v="0.4"/>
    <n v="5.830903790087464E-2"/>
    <n v="0.13119533527696794"/>
    <n v="197"/>
    <n v="0.7"/>
    <n v="1"/>
    <n v="0"/>
    <n v="2"/>
    <n v="0"/>
    <n v="0"/>
    <n v="0"/>
    <n v="2.5"/>
    <n v="0"/>
    <n v="3"/>
    <n v="0"/>
    <n v="0"/>
    <n v="0"/>
    <m/>
    <m/>
    <m/>
    <n v="50"/>
    <n v="50"/>
    <s v="1 PG"/>
  </r>
  <r>
    <n v="2806"/>
    <s v="VIETNAM"/>
    <x v="0"/>
    <x v="3"/>
    <x v="15"/>
    <x v="41"/>
    <x v="6"/>
    <x v="0"/>
    <x v="0"/>
    <x v="47"/>
    <x v="1"/>
    <n v="1250"/>
    <n v="250"/>
    <m/>
    <n v="320"/>
    <n v="100"/>
    <n v="6"/>
    <n v="36"/>
    <n v="66"/>
    <n v="2.625"/>
    <n v="16.875"/>
    <n v="0.4642857142857143"/>
    <n v="0.4"/>
    <n v="2.6785714285714284E-2"/>
    <n v="0.16071428571428573"/>
    <n v="320"/>
    <n v="0.7"/>
    <n v="0"/>
    <n v="0"/>
    <n v="3"/>
    <n v="3"/>
    <n v="0"/>
    <n v="0"/>
    <n v="0"/>
    <n v="14"/>
    <n v="1"/>
    <n v="11"/>
    <n v="10"/>
    <n v="0"/>
    <m/>
    <m/>
    <m/>
    <n v="50"/>
    <n v="50"/>
    <s v="1 PG"/>
  </r>
  <r>
    <n v="2807"/>
    <s v="VIETNAM"/>
    <x v="0"/>
    <x v="3"/>
    <x v="15"/>
    <x v="41"/>
    <x v="7"/>
    <x v="0"/>
    <x v="0"/>
    <x v="56"/>
    <x v="0"/>
    <n v="1000"/>
    <n v="200"/>
    <m/>
    <n v="180"/>
    <n v="80"/>
    <n v="0"/>
    <n v="8"/>
    <n v="52.8"/>
    <n v="0"/>
    <n v="4"/>
    <n v="0.5"/>
    <n v="0.4"/>
    <n v="0"/>
    <n v="6.3492063492063502E-2"/>
    <n v="103"/>
    <n v="0.7"/>
    <n v="0"/>
    <n v="0"/>
    <n v="0"/>
    <n v="0"/>
    <n v="0"/>
    <n v="0"/>
    <n v="4"/>
    <n v="0"/>
    <n v="0"/>
    <n v="0"/>
    <n v="0"/>
    <n v="0"/>
    <m/>
    <m/>
    <m/>
    <n v="50"/>
    <n v="50"/>
    <s v="1 PG"/>
  </r>
  <r>
    <n v="2808"/>
    <s v="VIETNAM"/>
    <x v="0"/>
    <x v="3"/>
    <x v="15"/>
    <x v="41"/>
    <x v="7"/>
    <x v="0"/>
    <x v="0"/>
    <x v="293"/>
    <x v="0"/>
    <n v="1000"/>
    <n v="200"/>
    <m/>
    <n v="192"/>
    <n v="80"/>
    <n v="4"/>
    <n v="16"/>
    <n v="52.8"/>
    <n v="5.33"/>
    <n v="7.7"/>
    <n v="0.65150000000000008"/>
    <n v="0.4"/>
    <n v="2.9761904761904767E-2"/>
    <n v="0.11904761904761907"/>
    <n v="361"/>
    <n v="0.7"/>
    <n v="3.33"/>
    <n v="0"/>
    <n v="0"/>
    <n v="4"/>
    <n v="0"/>
    <n v="0"/>
    <n v="0.2"/>
    <n v="0"/>
    <n v="0"/>
    <n v="15"/>
    <n v="0"/>
    <n v="0"/>
    <m/>
    <m/>
    <m/>
    <n v="50"/>
    <n v="50"/>
    <s v="1 PG"/>
  </r>
  <r>
    <n v="2809"/>
    <s v="VIETNAM"/>
    <x v="0"/>
    <x v="3"/>
    <x v="15"/>
    <x v="41"/>
    <x v="7"/>
    <x v="0"/>
    <x v="0"/>
    <x v="294"/>
    <x v="0"/>
    <n v="1000"/>
    <n v="200"/>
    <m/>
    <n v="234"/>
    <n v="80"/>
    <n v="0"/>
    <n v="19"/>
    <n v="52.8"/>
    <n v="0"/>
    <n v="23"/>
    <n v="1.2105263157894737"/>
    <n v="0.4"/>
    <n v="0"/>
    <n v="0.11599511599511601"/>
    <n v="180"/>
    <n v="0.6"/>
    <n v="0"/>
    <n v="0"/>
    <n v="0"/>
    <n v="0"/>
    <n v="0"/>
    <n v="0"/>
    <n v="23"/>
    <n v="0"/>
    <n v="0"/>
    <n v="0"/>
    <n v="0"/>
    <n v="0"/>
    <m/>
    <m/>
    <m/>
    <n v="50"/>
    <n v="50"/>
    <s v="1 PG"/>
  </r>
  <r>
    <n v="2810"/>
    <s v="VIETNAM"/>
    <x v="0"/>
    <x v="3"/>
    <x v="15"/>
    <x v="41"/>
    <x v="7"/>
    <x v="0"/>
    <x v="0"/>
    <x v="295"/>
    <x v="0"/>
    <n v="1000"/>
    <n v="200"/>
    <m/>
    <n v="186"/>
    <n v="80"/>
    <n v="15"/>
    <n v="31"/>
    <n v="52.8"/>
    <n v="12"/>
    <n v="38"/>
    <n v="1.0869565217391304"/>
    <n v="0.4"/>
    <n v="0.11520737327188942"/>
    <n v="0.23809523809523811"/>
    <n v="106"/>
    <n v="0.7"/>
    <n v="12"/>
    <n v="0"/>
    <n v="0"/>
    <n v="0"/>
    <n v="0"/>
    <n v="0"/>
    <n v="38"/>
    <n v="0"/>
    <n v="0"/>
    <n v="0"/>
    <n v="0"/>
    <n v="0"/>
    <m/>
    <m/>
    <m/>
    <n v="50"/>
    <n v="50"/>
    <s v="1 PG"/>
  </r>
  <r>
    <n v="2811"/>
    <s v="VIETNAM"/>
    <x v="0"/>
    <x v="3"/>
    <x v="15"/>
    <x v="41"/>
    <x v="7"/>
    <x v="1"/>
    <x v="24"/>
    <x v="210"/>
    <x v="0"/>
    <n v="1000"/>
    <n v="200"/>
    <n v="208"/>
    <m/>
    <n v="48"/>
    <n v="16"/>
    <n v="16"/>
    <n v="17.600000000000001"/>
    <n v="11"/>
    <n v="8"/>
    <n v="0.59375"/>
    <n v="0.24"/>
    <n v="0.10989010989010989"/>
    <n v="0.10989010989010989"/>
    <n v="246"/>
    <n v="0.7"/>
    <n v="11"/>
    <n v="0"/>
    <n v="0"/>
    <n v="0"/>
    <n v="0"/>
    <n v="0"/>
    <n v="8"/>
    <n v="0"/>
    <n v="0"/>
    <n v="0"/>
    <n v="0"/>
    <n v="0"/>
    <m/>
    <m/>
    <m/>
    <n v="50"/>
    <n v="50"/>
    <s v="1 PG"/>
  </r>
  <r>
    <n v="2812"/>
    <s v="VIETNAM"/>
    <x v="0"/>
    <x v="3"/>
    <x v="15"/>
    <x v="41"/>
    <x v="7"/>
    <x v="1"/>
    <x v="27"/>
    <x v="211"/>
    <x v="0"/>
    <n v="1000"/>
    <n v="200"/>
    <n v="208"/>
    <m/>
    <n v="48"/>
    <n v="6"/>
    <n v="8"/>
    <n v="17.600000000000001"/>
    <n v="5.25"/>
    <n v="7"/>
    <n v="0.875"/>
    <n v="0.24"/>
    <n v="4.1208791208791208E-2"/>
    <n v="5.4945054945054944E-2"/>
    <n v="250"/>
    <n v="0.65"/>
    <n v="3"/>
    <n v="3"/>
    <n v="0"/>
    <n v="3"/>
    <n v="0"/>
    <n v="0"/>
    <n v="4"/>
    <n v="4"/>
    <n v="0"/>
    <n v="4"/>
    <n v="0"/>
    <n v="0"/>
    <m/>
    <m/>
    <m/>
    <n v="50"/>
    <n v="50"/>
    <s v="1 PG"/>
  </r>
  <r>
    <n v="2813"/>
    <s v="VIETNAM"/>
    <x v="0"/>
    <x v="3"/>
    <x v="15"/>
    <x v="41"/>
    <x v="7"/>
    <x v="1"/>
    <x v="23"/>
    <x v="209"/>
    <x v="0"/>
    <n v="1000"/>
    <n v="200"/>
    <n v="196"/>
    <m/>
    <n v="48"/>
    <n v="7"/>
    <n v="12"/>
    <n v="17.600000000000001"/>
    <n v="6.35"/>
    <n v="9.85"/>
    <n v="0.85263157894736841"/>
    <n v="0.24"/>
    <n v="5.1020408163265307E-2"/>
    <n v="8.7463556851311963E-2"/>
    <n v="324"/>
    <n v="0.7"/>
    <n v="3.6"/>
    <n v="3"/>
    <n v="0"/>
    <n v="4"/>
    <n v="0"/>
    <n v="0"/>
    <n v="5.6"/>
    <n v="6"/>
    <n v="2"/>
    <n v="4"/>
    <n v="0"/>
    <n v="0"/>
    <m/>
    <m/>
    <m/>
    <n v="50"/>
    <n v="50"/>
    <s v="1 PG"/>
  </r>
  <r>
    <n v="2814"/>
    <s v="VIETNAM"/>
    <x v="0"/>
    <x v="3"/>
    <x v="15"/>
    <x v="41"/>
    <x v="9"/>
    <x v="1"/>
    <x v="0"/>
    <x v="174"/>
    <x v="2"/>
    <n v="180"/>
    <n v="81"/>
    <m/>
    <n v="68"/>
    <n v="19"/>
    <n v="6"/>
    <n v="11"/>
    <n v="5"/>
    <n v="3"/>
    <n v="4.875"/>
    <n v="0.46323529411764708"/>
    <n v="0.24"/>
    <n v="0.12605042016806725"/>
    <n v="0.23109243697478996"/>
    <n v="186"/>
    <n v="0.7"/>
    <n v="3"/>
    <n v="0"/>
    <n v="0"/>
    <n v="0"/>
    <n v="0"/>
    <n v="0"/>
    <n v="3"/>
    <n v="3"/>
    <n v="3"/>
    <n v="0"/>
    <n v="0"/>
    <n v="0"/>
    <m/>
    <m/>
    <m/>
    <n v="50"/>
    <n v="50"/>
    <s v="1 PG"/>
  </r>
  <r>
    <n v="2815"/>
    <s v="VIETNAM"/>
    <x v="0"/>
    <x v="3"/>
    <x v="15"/>
    <x v="41"/>
    <x v="9"/>
    <x v="1"/>
    <x v="0"/>
    <x v="175"/>
    <x v="2"/>
    <n v="180"/>
    <n v="81"/>
    <m/>
    <n v="62"/>
    <n v="19"/>
    <n v="2"/>
    <n v="4"/>
    <n v="5"/>
    <n v="1.5"/>
    <n v="3.25"/>
    <n v="0.79166666666666663"/>
    <n v="0.24"/>
    <n v="4.6082949308755762E-2"/>
    <n v="9.2165898617511524E-2"/>
    <n v="91"/>
    <n v="0.7"/>
    <n v="0"/>
    <n v="0"/>
    <n v="0"/>
    <n v="0"/>
    <n v="2"/>
    <n v="0"/>
    <n v="0"/>
    <n v="0"/>
    <n v="0"/>
    <n v="5"/>
    <n v="1"/>
    <n v="0"/>
    <m/>
    <m/>
    <m/>
    <n v="50"/>
    <n v="50"/>
    <s v="1 PG"/>
  </r>
  <r>
    <n v="2816"/>
    <s v="VIETNAM"/>
    <x v="0"/>
    <x v="3"/>
    <x v="15"/>
    <x v="41"/>
    <x v="9"/>
    <x v="1"/>
    <x v="0"/>
    <x v="192"/>
    <x v="2"/>
    <n v="180"/>
    <n v="81"/>
    <m/>
    <n v="64"/>
    <n v="19"/>
    <n v="4"/>
    <n v="7"/>
    <n v="5"/>
    <n v="4.5"/>
    <n v="7"/>
    <n v="1.0454545454545454"/>
    <n v="0.24"/>
    <n v="8.9285714285714288E-2"/>
    <n v="0.15625"/>
    <n v="85"/>
    <n v="0.65"/>
    <n v="0"/>
    <n v="0"/>
    <n v="0"/>
    <n v="9"/>
    <n v="0"/>
    <n v="0"/>
    <n v="0"/>
    <n v="0"/>
    <n v="0"/>
    <n v="14"/>
    <n v="0"/>
    <n v="0"/>
    <m/>
    <m/>
    <m/>
    <n v="50"/>
    <n v="50"/>
    <s v="1 PG"/>
  </r>
  <r>
    <n v="2817"/>
    <s v="VIETNAM"/>
    <x v="0"/>
    <x v="3"/>
    <x v="15"/>
    <x v="41"/>
    <x v="9"/>
    <x v="1"/>
    <x v="0"/>
    <x v="193"/>
    <x v="2"/>
    <n v="180"/>
    <n v="81"/>
    <m/>
    <n v="96"/>
    <n v="19"/>
    <n v="4"/>
    <n v="9"/>
    <n v="5"/>
    <n v="6"/>
    <n v="5.333333333333333"/>
    <n v="0.8717948717948717"/>
    <n v="0.24"/>
    <n v="5.9523809523809534E-2"/>
    <n v="0.13392857142857145"/>
    <n v="182"/>
    <n v="0.7"/>
    <n v="6"/>
    <n v="0"/>
    <n v="0"/>
    <n v="0"/>
    <n v="0"/>
    <n v="0"/>
    <n v="5.333333333333333"/>
    <n v="0"/>
    <n v="0"/>
    <n v="0"/>
    <n v="0"/>
    <n v="0"/>
    <m/>
    <m/>
    <m/>
    <n v="50"/>
    <n v="50"/>
    <s v="1 PG"/>
  </r>
  <r>
    <n v="2818"/>
    <s v="VIETNAM"/>
    <x v="0"/>
    <x v="3"/>
    <x v="15"/>
    <x v="41"/>
    <x v="9"/>
    <x v="1"/>
    <x v="0"/>
    <x v="212"/>
    <x v="2"/>
    <n v="180"/>
    <n v="81"/>
    <m/>
    <n v="64"/>
    <n v="19"/>
    <n v="0"/>
    <n v="12"/>
    <n v="5"/>
    <n v="0"/>
    <n v="5.5"/>
    <n v="0.45833333333333331"/>
    <n v="0.24"/>
    <n v="0"/>
    <n v="0.26785714285714285"/>
    <n v="98"/>
    <n v="0.7"/>
    <n v="0"/>
    <n v="0"/>
    <n v="0"/>
    <n v="0"/>
    <n v="0"/>
    <n v="0"/>
    <n v="2"/>
    <n v="4"/>
    <n v="0"/>
    <n v="5"/>
    <n v="0"/>
    <n v="0"/>
    <m/>
    <m/>
    <m/>
    <n v="50"/>
    <n v="50"/>
    <s v="1 PG"/>
  </r>
  <r>
    <n v="2819"/>
    <s v="VIETNAM"/>
    <x v="0"/>
    <x v="3"/>
    <x v="15"/>
    <x v="41"/>
    <x v="9"/>
    <x v="1"/>
    <x v="0"/>
    <x v="230"/>
    <x v="2"/>
    <n v="180"/>
    <n v="81"/>
    <m/>
    <n v="48"/>
    <n v="19"/>
    <n v="1"/>
    <n v="10"/>
    <n v="5"/>
    <n v="3"/>
    <n v="8.6666666666666679"/>
    <n v="1.0606060606060608"/>
    <n v="0.24"/>
    <n v="2.9761904761904767E-2"/>
    <n v="0.29761904761904767"/>
    <n v="60"/>
    <n v="0.7"/>
    <n v="3"/>
    <n v="0"/>
    <n v="0"/>
    <n v="0"/>
    <n v="0"/>
    <n v="0"/>
    <n v="7.166666666666667"/>
    <n v="0"/>
    <n v="0"/>
    <n v="3"/>
    <n v="0"/>
    <n v="0"/>
    <m/>
    <m/>
    <m/>
    <n v="50"/>
    <n v="50"/>
    <s v="1 PG"/>
  </r>
  <r>
    <n v="2820"/>
    <s v="VIETNAM"/>
    <x v="0"/>
    <x v="3"/>
    <x v="15"/>
    <x v="41"/>
    <x v="9"/>
    <x v="1"/>
    <x v="0"/>
    <x v="231"/>
    <x v="2"/>
    <n v="180"/>
    <n v="81"/>
    <m/>
    <n v="96"/>
    <n v="19"/>
    <n v="5"/>
    <n v="7"/>
    <n v="5"/>
    <n v="3"/>
    <n v="4"/>
    <n v="0.58333333333333337"/>
    <n v="0.24"/>
    <n v="7.4404761904761918E-2"/>
    <n v="0.10416666666666669"/>
    <n v="145"/>
    <n v="0.7"/>
    <n v="3"/>
    <n v="0"/>
    <n v="0"/>
    <n v="0"/>
    <n v="0"/>
    <n v="0"/>
    <n v="4"/>
    <n v="0"/>
    <n v="0"/>
    <n v="0"/>
    <n v="0"/>
    <n v="0"/>
    <m/>
    <m/>
    <m/>
    <n v="50"/>
    <n v="50"/>
    <s v="1 PG"/>
  </r>
  <r>
    <n v="2821"/>
    <s v="VIETNAM"/>
    <x v="0"/>
    <x v="3"/>
    <x v="15"/>
    <x v="41"/>
    <x v="9"/>
    <x v="1"/>
    <x v="0"/>
    <x v="296"/>
    <x v="2"/>
    <n v="180"/>
    <n v="81"/>
    <m/>
    <n v="80"/>
    <n v="19"/>
    <n v="6"/>
    <n v="5"/>
    <n v="5"/>
    <n v="3.25"/>
    <n v="2"/>
    <n v="0.47727272727272729"/>
    <n v="0.24"/>
    <n v="0.10714285714285714"/>
    <n v="8.9285714285714288E-2"/>
    <n v="127"/>
    <n v="0.7"/>
    <n v="2.5"/>
    <n v="3"/>
    <n v="0"/>
    <n v="0"/>
    <n v="0"/>
    <n v="0"/>
    <n v="1.5"/>
    <n v="2"/>
    <n v="0"/>
    <n v="0"/>
    <n v="0"/>
    <n v="0"/>
    <m/>
    <m/>
    <m/>
    <n v="50"/>
    <n v="50"/>
    <s v="1 PG"/>
  </r>
  <r>
    <n v="2822"/>
    <s v="VIETNAM"/>
    <x v="0"/>
    <x v="3"/>
    <x v="15"/>
    <x v="41"/>
    <x v="9"/>
    <x v="1"/>
    <x v="0"/>
    <x v="297"/>
    <x v="2"/>
    <n v="180"/>
    <n v="81"/>
    <m/>
    <n v="64"/>
    <n v="19"/>
    <n v="0"/>
    <n v="12"/>
    <n v="5"/>
    <n v="0"/>
    <n v="6"/>
    <n v="0.5"/>
    <n v="0.24"/>
    <n v="0"/>
    <n v="0.26785714285714285"/>
    <n v="103"/>
    <n v="0.7"/>
    <n v="0"/>
    <n v="0"/>
    <n v="0"/>
    <n v="0"/>
    <n v="0"/>
    <n v="0"/>
    <n v="0"/>
    <n v="0"/>
    <n v="0"/>
    <n v="12"/>
    <n v="0"/>
    <n v="0"/>
    <m/>
    <m/>
    <m/>
    <n v="50"/>
    <n v="50"/>
    <s v="1 PG"/>
  </r>
  <r>
    <n v="2823"/>
    <s v="VIETNAM"/>
    <x v="0"/>
    <x v="3"/>
    <x v="15"/>
    <x v="41"/>
    <x v="9"/>
    <x v="1"/>
    <x v="0"/>
    <x v="298"/>
    <x v="2"/>
    <n v="180"/>
    <n v="81"/>
    <m/>
    <n v="96"/>
    <n v="19"/>
    <n v="4"/>
    <n v="12"/>
    <n v="5"/>
    <n v="1.6"/>
    <n v="5.6"/>
    <n v="0.44999999999999996"/>
    <n v="0.24"/>
    <n v="5.9523809523809534E-2"/>
    <n v="0.1785714285714286"/>
    <n v="58"/>
    <n v="0.75"/>
    <n v="1.6"/>
    <n v="0"/>
    <n v="0"/>
    <n v="0"/>
    <n v="0"/>
    <n v="0"/>
    <n v="0.6"/>
    <n v="4"/>
    <n v="0"/>
    <n v="8"/>
    <n v="0"/>
    <n v="0"/>
    <m/>
    <m/>
    <m/>
    <n v="50"/>
    <n v="50"/>
    <s v="1 PG"/>
  </r>
  <r>
    <n v="2824"/>
    <s v="VIETNAM"/>
    <x v="0"/>
    <x v="3"/>
    <x v="15"/>
    <x v="41"/>
    <x v="9"/>
    <x v="1"/>
    <x v="0"/>
    <x v="299"/>
    <x v="2"/>
    <n v="180"/>
    <n v="81"/>
    <m/>
    <n v="91"/>
    <n v="19"/>
    <n v="0"/>
    <n v="7"/>
    <n v="5"/>
    <n v="0"/>
    <n v="4"/>
    <n v="0.5714285714285714"/>
    <n v="0.24"/>
    <n v="0"/>
    <n v="0.1098901098901099"/>
    <n v="84"/>
    <n v="0.6"/>
    <n v="0"/>
    <n v="0"/>
    <n v="0"/>
    <n v="0"/>
    <n v="0"/>
    <n v="0"/>
    <n v="4"/>
    <n v="0"/>
    <n v="0"/>
    <n v="0"/>
    <n v="0"/>
    <n v="0"/>
    <m/>
    <m/>
    <m/>
    <n v="50"/>
    <n v="50"/>
    <s v="1 PG"/>
  </r>
  <r>
    <n v="2825"/>
    <s v="VIETNAM"/>
    <x v="0"/>
    <x v="3"/>
    <x v="15"/>
    <x v="41"/>
    <x v="9"/>
    <x v="1"/>
    <x v="0"/>
    <x v="300"/>
    <x v="2"/>
    <n v="180"/>
    <n v="81"/>
    <m/>
    <n v="112"/>
    <n v="19"/>
    <n v="4"/>
    <n v="4"/>
    <n v="5"/>
    <n v="1"/>
    <n v="2"/>
    <n v="0.375"/>
    <n v="0.24"/>
    <n v="5.1020408163265314E-2"/>
    <n v="5.1020408163265314E-2"/>
    <n v="60"/>
    <n v="0.6"/>
    <n v="1"/>
    <n v="0"/>
    <n v="0"/>
    <n v="0"/>
    <n v="0"/>
    <n v="0"/>
    <n v="2"/>
    <n v="0"/>
    <n v="0"/>
    <n v="0"/>
    <n v="0"/>
    <n v="0"/>
    <m/>
    <m/>
    <m/>
    <n v="50"/>
    <n v="50"/>
    <s v="1 PG"/>
  </r>
  <r>
    <n v="2826"/>
    <s v="VIETNAM"/>
    <x v="0"/>
    <x v="3"/>
    <x v="15"/>
    <x v="41"/>
    <x v="9"/>
    <x v="1"/>
    <x v="0"/>
    <x v="301"/>
    <x v="2"/>
    <n v="180"/>
    <n v="81"/>
    <m/>
    <n v="96"/>
    <n v="19"/>
    <n v="6"/>
    <n v="10"/>
    <n v="5"/>
    <n v="2.5"/>
    <n v="5"/>
    <n v="0.46875"/>
    <n v="0.24"/>
    <n v="8.9285714285714302E-2"/>
    <n v="0.14880952380952384"/>
    <n v="96"/>
    <n v="0.6"/>
    <n v="2.5"/>
    <n v="0"/>
    <n v="0"/>
    <n v="0"/>
    <n v="0"/>
    <n v="0"/>
    <n v="5"/>
    <n v="0"/>
    <n v="0"/>
    <n v="0"/>
    <n v="0"/>
    <n v="0"/>
    <m/>
    <m/>
    <m/>
    <n v="50"/>
    <n v="50"/>
    <s v="1 PG"/>
  </r>
  <r>
    <n v="2827"/>
    <s v="VIETNAM"/>
    <x v="0"/>
    <x v="3"/>
    <x v="15"/>
    <x v="41"/>
    <x v="9"/>
    <x v="1"/>
    <x v="0"/>
    <x v="302"/>
    <x v="2"/>
    <n v="180"/>
    <n v="81"/>
    <m/>
    <n v="96"/>
    <n v="19"/>
    <n v="4"/>
    <n v="27"/>
    <n v="5"/>
    <n v="3"/>
    <n v="22.25"/>
    <n v="0.81451612903225812"/>
    <n v="0.24"/>
    <n v="5.9523809523809534E-2"/>
    <n v="0.40178571428571436"/>
    <n v="181"/>
    <n v="0.6"/>
    <n v="3"/>
    <n v="0"/>
    <n v="0"/>
    <n v="0"/>
    <n v="0"/>
    <n v="0"/>
    <n v="18"/>
    <n v="3"/>
    <n v="0"/>
    <n v="7"/>
    <n v="0"/>
    <n v="0"/>
    <m/>
    <m/>
    <m/>
    <n v="50"/>
    <n v="50"/>
    <s v="1 PG"/>
  </r>
  <r>
    <n v="2828"/>
    <s v="VIETNAM"/>
    <x v="0"/>
    <x v="3"/>
    <x v="15"/>
    <x v="41"/>
    <x v="10"/>
    <x v="1"/>
    <x v="0"/>
    <x v="181"/>
    <x v="2"/>
    <n v="320"/>
    <n v="144"/>
    <m/>
    <n v="128"/>
    <n v="35"/>
    <n v="6"/>
    <n v="8"/>
    <n v="12.5"/>
    <n v="4"/>
    <n v="4"/>
    <n v="0.5714285714285714"/>
    <n v="0.24"/>
    <n v="6.6964285714285712E-2"/>
    <n v="8.9285714285714288E-2"/>
    <n v="176"/>
    <n v="0.6"/>
    <n v="4"/>
    <n v="0"/>
    <n v="0"/>
    <n v="0"/>
    <n v="0"/>
    <n v="0"/>
    <n v="4"/>
    <n v="0"/>
    <n v="0"/>
    <n v="0"/>
    <n v="0"/>
    <n v="0"/>
    <m/>
    <m/>
    <m/>
    <n v="50"/>
    <n v="50"/>
    <s v="1 PG"/>
  </r>
  <r>
    <n v="2829"/>
    <s v="VIETNAM"/>
    <x v="1"/>
    <x v="3"/>
    <x v="15"/>
    <x v="41"/>
    <x v="6"/>
    <x v="1"/>
    <x v="25"/>
    <x v="142"/>
    <x v="1"/>
    <n v="1250"/>
    <n v="250"/>
    <n v="240"/>
    <m/>
    <n v="60"/>
    <n v="10"/>
    <n v="28"/>
    <n v="22"/>
    <n v="4.375"/>
    <n v="18.375"/>
    <n v="0.59868421052631582"/>
    <n v="0.24"/>
    <n v="5.9523809523809521E-2"/>
    <n v="0.16666666666666666"/>
    <n v="371"/>
    <n v="0.7"/>
    <n v="3"/>
    <n v="1"/>
    <n v="3"/>
    <n v="0"/>
    <n v="0"/>
    <n v="0"/>
    <n v="16"/>
    <n v="5"/>
    <n v="3"/>
    <n v="0"/>
    <n v="0"/>
    <n v="0"/>
    <m/>
    <m/>
    <m/>
    <n v="50"/>
    <n v="50"/>
    <s v="1 PG"/>
  </r>
  <r>
    <n v="2830"/>
    <s v="VIETNAM"/>
    <x v="1"/>
    <x v="3"/>
    <x v="15"/>
    <x v="41"/>
    <x v="6"/>
    <x v="1"/>
    <x v="18"/>
    <x v="143"/>
    <x v="1"/>
    <n v="1250"/>
    <n v="250"/>
    <m/>
    <n v="220"/>
    <n v="60"/>
    <n v="0"/>
    <n v="58"/>
    <n v="22"/>
    <n v="0"/>
    <n v="60.75"/>
    <n v="1.0474137931034482"/>
    <n v="0.24"/>
    <n v="0"/>
    <n v="0.37662337662337664"/>
    <n v="302"/>
    <n v="0.7"/>
    <n v="0"/>
    <n v="0"/>
    <n v="0"/>
    <n v="0"/>
    <n v="0"/>
    <n v="0"/>
    <n v="53"/>
    <n v="0"/>
    <n v="0"/>
    <n v="11"/>
    <n v="3"/>
    <n v="0"/>
    <m/>
    <m/>
    <m/>
    <n v="50"/>
    <n v="50"/>
    <s v="1 PG"/>
  </r>
  <r>
    <n v="2831"/>
    <s v="VIETNAM"/>
    <x v="1"/>
    <x v="3"/>
    <x v="15"/>
    <x v="41"/>
    <x v="7"/>
    <x v="1"/>
    <x v="25"/>
    <x v="221"/>
    <x v="0"/>
    <n v="1000"/>
    <n v="200"/>
    <n v="224"/>
    <m/>
    <n v="48"/>
    <n v="11"/>
    <n v="30"/>
    <n v="17.600000000000001"/>
    <n v="7.75"/>
    <n v="33.25"/>
    <n v="1"/>
    <n v="0.24"/>
    <n v="7.0153061224489804E-2"/>
    <n v="0.19132653061224492"/>
    <n v="417"/>
    <n v="0.7"/>
    <n v="7"/>
    <n v="0"/>
    <n v="2"/>
    <n v="0"/>
    <n v="0"/>
    <n v="0"/>
    <n v="30"/>
    <n v="4"/>
    <n v="2"/>
    <n v="3"/>
    <n v="0"/>
    <n v="0"/>
    <m/>
    <m/>
    <m/>
    <n v="50"/>
    <n v="50"/>
    <s v="1 PG"/>
  </r>
  <r>
    <n v="2832"/>
    <s v="VIETNAM"/>
    <x v="2"/>
    <x v="3"/>
    <x v="15"/>
    <x v="41"/>
    <x v="0"/>
    <x v="0"/>
    <x v="6"/>
    <x v="67"/>
    <x v="0"/>
    <n v="1200"/>
    <n v="240"/>
    <m/>
    <n v="260"/>
    <n v="96"/>
    <n v="27"/>
    <n v="45"/>
    <n v="63"/>
    <n v="23.25"/>
    <n v="41.3"/>
    <n v="0.8965277777777777"/>
    <n v="0.4"/>
    <n v="0.14835164835164835"/>
    <n v="0.24725274725274726"/>
    <n v="268"/>
    <n v="0.65"/>
    <n v="20.5"/>
    <n v="3"/>
    <n v="0"/>
    <n v="4"/>
    <n v="0"/>
    <n v="0"/>
    <n v="36.299999999999997"/>
    <n v="2"/>
    <n v="0"/>
    <n v="9"/>
    <n v="0"/>
    <n v="0"/>
    <m/>
    <m/>
    <m/>
    <n v="250"/>
    <n v="250"/>
    <s v="1 PG"/>
  </r>
  <r>
    <n v="2833"/>
    <s v="VIETNAM"/>
    <x v="2"/>
    <x v="3"/>
    <x v="15"/>
    <x v="41"/>
    <x v="2"/>
    <x v="0"/>
    <x v="6"/>
    <x v="29"/>
    <x v="1"/>
    <n v="1200"/>
    <n v="240"/>
    <m/>
    <n v="276"/>
    <n v="96"/>
    <n v="20"/>
    <n v="46"/>
    <n v="63"/>
    <n v="16.5"/>
    <n v="34.049999999999997"/>
    <n v="0.76590909090909087"/>
    <n v="0.4"/>
    <n v="0.10351966873706005"/>
    <n v="0.23809523809523811"/>
    <n v="260"/>
    <n v="0.65"/>
    <n v="9.5"/>
    <n v="0"/>
    <n v="0"/>
    <n v="14"/>
    <n v="0"/>
    <n v="0"/>
    <n v="17.8"/>
    <n v="3"/>
    <n v="0"/>
    <n v="31"/>
    <n v="0"/>
    <n v="0"/>
    <m/>
    <m/>
    <m/>
    <n v="150"/>
    <n v="150"/>
    <s v="1 PG"/>
  </r>
  <r>
    <n v="2834"/>
    <s v="VIETNAM"/>
    <x v="2"/>
    <x v="3"/>
    <x v="15"/>
    <x v="41"/>
    <x v="6"/>
    <x v="1"/>
    <x v="6"/>
    <x v="144"/>
    <x v="1"/>
    <n v="1250"/>
    <n v="250"/>
    <m/>
    <n v="252"/>
    <n v="60"/>
    <n v="5"/>
    <n v="24"/>
    <n v="22"/>
    <n v="3"/>
    <n v="22"/>
    <n v="0.86206896551724133"/>
    <n v="0.24"/>
    <n v="2.8344671201814064E-2"/>
    <n v="0.1360544217687075"/>
    <n v="235"/>
    <n v="0.65"/>
    <n v="3"/>
    <n v="0"/>
    <n v="0"/>
    <n v="0"/>
    <n v="0"/>
    <n v="0"/>
    <n v="22"/>
    <n v="0"/>
    <n v="0"/>
    <n v="0"/>
    <n v="0"/>
    <n v="0"/>
    <m/>
    <m/>
    <m/>
    <n v="150"/>
    <n v="150"/>
    <s v="1 PG"/>
  </r>
  <r>
    <n v="2835"/>
    <s v="VIETNAM"/>
    <x v="2"/>
    <x v="3"/>
    <x v="15"/>
    <x v="41"/>
    <x v="6"/>
    <x v="0"/>
    <x v="6"/>
    <x v="79"/>
    <x v="1"/>
    <n v="1250"/>
    <n v="250"/>
    <m/>
    <n v="376"/>
    <n v="100"/>
    <n v="9"/>
    <n v="62"/>
    <n v="66"/>
    <n v="6.25"/>
    <n v="59"/>
    <n v="0.91901408450704225"/>
    <n v="0.4"/>
    <n v="3.4194528875379944E-2"/>
    <n v="0.23556231003039516"/>
    <n v="286"/>
    <n v="0.65"/>
    <n v="5"/>
    <n v="1"/>
    <n v="0"/>
    <n v="2"/>
    <n v="0"/>
    <n v="0"/>
    <n v="58"/>
    <n v="1"/>
    <n v="2"/>
    <n v="0"/>
    <n v="0"/>
    <n v="0"/>
    <m/>
    <m/>
    <m/>
    <n v="150"/>
    <n v="150"/>
    <s v="1 PG"/>
  </r>
  <r>
    <n v="2836"/>
    <s v="VIETNAM"/>
    <x v="2"/>
    <x v="3"/>
    <x v="15"/>
    <x v="41"/>
    <x v="7"/>
    <x v="0"/>
    <x v="6"/>
    <x v="127"/>
    <x v="0"/>
    <n v="1000"/>
    <n v="200"/>
    <m/>
    <n v="242"/>
    <n v="80"/>
    <n v="8"/>
    <n v="25"/>
    <n v="52"/>
    <n v="5.25"/>
    <n v="24.75"/>
    <n v="0.90909090909090906"/>
    <n v="0.4"/>
    <n v="4.7225501770956323E-2"/>
    <n v="0.14757969303423851"/>
    <n v="150"/>
    <n v="0.6"/>
    <n v="5"/>
    <n v="1"/>
    <n v="0"/>
    <n v="0"/>
    <n v="0"/>
    <n v="0"/>
    <n v="24"/>
    <n v="1"/>
    <n v="0"/>
    <n v="1"/>
    <n v="0"/>
    <n v="0"/>
    <m/>
    <m/>
    <m/>
    <n v="150"/>
    <n v="150"/>
    <s v="1 PG"/>
  </r>
  <r>
    <n v="2837"/>
    <s v="VIETNAM"/>
    <x v="2"/>
    <x v="3"/>
    <x v="15"/>
    <x v="41"/>
    <x v="7"/>
    <x v="0"/>
    <x v="6"/>
    <x v="83"/>
    <x v="0"/>
    <n v="1000"/>
    <n v="200"/>
    <m/>
    <n v="260"/>
    <n v="80"/>
    <n v="20"/>
    <n v="28"/>
    <n v="52"/>
    <n v="18.850000000000001"/>
    <n v="23.3"/>
    <n v="0.87812500000000016"/>
    <n v="0.4"/>
    <n v="0.10989010989010989"/>
    <n v="0.15384615384615385"/>
    <n v="209"/>
    <n v="0.6"/>
    <n v="17.600000000000001"/>
    <n v="1"/>
    <n v="0"/>
    <n v="2"/>
    <n v="0"/>
    <n v="0"/>
    <n v="22.3"/>
    <n v="0"/>
    <n v="0"/>
    <n v="2"/>
    <n v="0"/>
    <n v="0"/>
    <m/>
    <m/>
    <m/>
    <n v="150"/>
    <n v="150"/>
    <s v="1 PG"/>
  </r>
  <r>
    <n v="2838"/>
    <s v="VIETNAM"/>
    <x v="2"/>
    <x v="3"/>
    <x v="15"/>
    <x v="41"/>
    <x v="7"/>
    <x v="0"/>
    <x v="6"/>
    <x v="91"/>
    <x v="0"/>
    <n v="1000"/>
    <n v="200"/>
    <m/>
    <n v="220"/>
    <n v="80"/>
    <n v="20"/>
    <n v="29"/>
    <n v="52"/>
    <n v="23"/>
    <n v="31.5"/>
    <n v="1.1122448979591837"/>
    <n v="0.4"/>
    <n v="0.12987012987012986"/>
    <n v="0.18831168831168832"/>
    <n v="168"/>
    <n v="0.6"/>
    <n v="23"/>
    <n v="0"/>
    <n v="0"/>
    <n v="0"/>
    <n v="0"/>
    <n v="0"/>
    <n v="31"/>
    <n v="2"/>
    <n v="0"/>
    <n v="0"/>
    <n v="0"/>
    <n v="0"/>
    <m/>
    <m/>
    <m/>
    <n v="150"/>
    <n v="150"/>
    <s v="1 PG"/>
  </r>
  <r>
    <n v="2839"/>
    <s v="VIETNAM"/>
    <x v="2"/>
    <x v="3"/>
    <x v="15"/>
    <x v="41"/>
    <x v="9"/>
    <x v="1"/>
    <x v="6"/>
    <x v="303"/>
    <x v="2"/>
    <n v="1000"/>
    <n v="81"/>
    <m/>
    <n v="84"/>
    <n v="19"/>
    <n v="3"/>
    <n v="14"/>
    <n v="5"/>
    <n v="3"/>
    <n v="12.3"/>
    <n v="0.9"/>
    <n v="0.4"/>
    <n v="5.1020408163265307E-2"/>
    <n v="0.23809523809523811"/>
    <n v="107"/>
    <n v="0.5"/>
    <n v="3"/>
    <n v="0"/>
    <n v="0"/>
    <n v="0"/>
    <n v="0"/>
    <n v="0"/>
    <n v="10.3"/>
    <n v="0"/>
    <n v="0"/>
    <n v="4"/>
    <n v="0"/>
    <n v="0"/>
    <m/>
    <m/>
    <m/>
    <n v="150"/>
    <n v="150"/>
    <s v="1 PG"/>
  </r>
  <r>
    <n v="2840"/>
    <s v="VIETNAM"/>
    <x v="2"/>
    <x v="3"/>
    <x v="15"/>
    <x v="41"/>
    <x v="9"/>
    <x v="1"/>
    <x v="6"/>
    <x v="187"/>
    <x v="2"/>
    <n v="180"/>
    <n v="81"/>
    <m/>
    <n v="80"/>
    <n v="19"/>
    <n v="3"/>
    <n v="14"/>
    <n v="5"/>
    <n v="4.5"/>
    <n v="22"/>
    <n v="1.5588235294117647"/>
    <n v="0.4"/>
    <n v="5.3571428571428568E-2"/>
    <n v="0.25"/>
    <n v="88"/>
    <n v="0.5"/>
    <n v="4"/>
    <n v="0"/>
    <n v="0"/>
    <n v="1"/>
    <n v="0"/>
    <n v="0"/>
    <n v="22"/>
    <n v="0"/>
    <n v="0"/>
    <n v="0"/>
    <n v="0"/>
    <n v="0"/>
    <m/>
    <m/>
    <m/>
    <n v="150"/>
    <n v="150"/>
    <s v="1 PG"/>
  </r>
  <r>
    <n v="2841"/>
    <s v="VIETNAM"/>
    <x v="2"/>
    <x v="3"/>
    <x v="15"/>
    <x v="41"/>
    <x v="9"/>
    <x v="1"/>
    <x v="6"/>
    <x v="304"/>
    <x v="2"/>
    <n v="180"/>
    <n v="81"/>
    <m/>
    <n v="80"/>
    <n v="19"/>
    <n v="0"/>
    <n v="17"/>
    <n v="5"/>
    <n v="0"/>
    <n v="20"/>
    <n v="1.1764705882352942"/>
    <n v="0.4"/>
    <n v="0"/>
    <n v="0.30357142857142855"/>
    <n v="88"/>
    <n v="0.5"/>
    <n v="0"/>
    <n v="0"/>
    <n v="0"/>
    <n v="0"/>
    <n v="0"/>
    <n v="0"/>
    <n v="20"/>
    <n v="0"/>
    <n v="0"/>
    <n v="0"/>
    <n v="0"/>
    <n v="0"/>
    <m/>
    <m/>
    <m/>
    <n v="150"/>
    <n v="150"/>
    <s v="1 PG"/>
  </r>
  <r>
    <n v="2842"/>
    <s v="VIETNAM"/>
    <x v="2"/>
    <x v="3"/>
    <x v="15"/>
    <x v="41"/>
    <x v="9"/>
    <x v="1"/>
    <x v="6"/>
    <x v="241"/>
    <x v="2"/>
    <n v="180"/>
    <n v="81"/>
    <m/>
    <n v="80"/>
    <n v="19"/>
    <n v="7"/>
    <n v="36"/>
    <n v="5"/>
    <n v="8"/>
    <n v="33.5"/>
    <n v="0.96511627906976749"/>
    <n v="0.4"/>
    <n v="0.125"/>
    <n v="0.6428571428571429"/>
    <n v="94"/>
    <n v="0.5"/>
    <n v="8"/>
    <n v="0"/>
    <n v="0"/>
    <n v="0"/>
    <n v="0"/>
    <n v="0"/>
    <n v="31"/>
    <n v="0"/>
    <n v="0"/>
    <n v="5"/>
    <n v="0"/>
    <n v="0"/>
    <m/>
    <m/>
    <m/>
    <n v="150"/>
    <n v="150"/>
    <s v="1 PG"/>
  </r>
  <r>
    <n v="2843"/>
    <s v="VIETNAM"/>
    <x v="2"/>
    <x v="3"/>
    <x v="15"/>
    <x v="41"/>
    <x v="9"/>
    <x v="1"/>
    <x v="6"/>
    <x v="305"/>
    <x v="2"/>
    <n v="180"/>
    <n v="81"/>
    <m/>
    <n v="80"/>
    <n v="19"/>
    <n v="21"/>
    <n v="33"/>
    <n v="5"/>
    <n v="15.8"/>
    <n v="25.8"/>
    <n v="0.77037037037037037"/>
    <n v="0.4"/>
    <n v="0.375"/>
    <n v="0.5892857142857143"/>
    <n v="93"/>
    <n v="0.5"/>
    <n v="13.8"/>
    <n v="0"/>
    <n v="0"/>
    <n v="4"/>
    <n v="0"/>
    <n v="0"/>
    <n v="21.8"/>
    <n v="0"/>
    <n v="0"/>
    <n v="8"/>
    <n v="0"/>
    <n v="0"/>
    <m/>
    <m/>
    <m/>
    <n v="250"/>
    <n v="250"/>
    <s v="1 PG"/>
  </r>
  <r>
    <n v="2844"/>
    <s v="VIETNAM"/>
    <x v="2"/>
    <x v="3"/>
    <x v="15"/>
    <x v="41"/>
    <x v="9"/>
    <x v="1"/>
    <x v="6"/>
    <x v="229"/>
    <x v="2"/>
    <n v="180"/>
    <n v="81"/>
    <m/>
    <n v="80"/>
    <n v="19"/>
    <n v="3"/>
    <n v="12"/>
    <n v="5"/>
    <n v="3"/>
    <n v="12"/>
    <n v="1"/>
    <n v="0.4"/>
    <n v="5.3571428571428568E-2"/>
    <n v="0.21428571428571427"/>
    <n v="135"/>
    <n v="0.5"/>
    <n v="3"/>
    <n v="0"/>
    <n v="0"/>
    <n v="0"/>
    <n v="0"/>
    <n v="0"/>
    <n v="12"/>
    <n v="0"/>
    <n v="0"/>
    <n v="0"/>
    <n v="0"/>
    <n v="0"/>
    <m/>
    <m/>
    <m/>
    <n v="250"/>
    <n v="250"/>
    <s v="1 PG"/>
  </r>
  <r>
    <n v="2845"/>
    <s v="VIETNAM"/>
    <x v="2"/>
    <x v="3"/>
    <x v="15"/>
    <x v="41"/>
    <x v="9"/>
    <x v="1"/>
    <x v="6"/>
    <x v="203"/>
    <x v="2"/>
    <n v="180"/>
    <n v="81"/>
    <m/>
    <n v="80"/>
    <n v="19"/>
    <n v="14"/>
    <n v="3"/>
    <n v="5"/>
    <n v="7"/>
    <n v="1.7"/>
    <n v="0.5117647058823529"/>
    <n v="0.4"/>
    <n v="0.25"/>
    <n v="5.3571428571428568E-2"/>
    <n v="87"/>
    <n v="0.5"/>
    <n v="7"/>
    <n v="0"/>
    <n v="0"/>
    <n v="0"/>
    <n v="0"/>
    <n v="0"/>
    <n v="1.7"/>
    <n v="0"/>
    <n v="0"/>
    <n v="0"/>
    <n v="0"/>
    <n v="0"/>
    <m/>
    <m/>
    <m/>
    <n v="150"/>
    <n v="150"/>
    <s v="1 PG"/>
  </r>
  <r>
    <n v="2846"/>
    <s v="VIETNAM"/>
    <x v="2"/>
    <x v="3"/>
    <x v="15"/>
    <x v="41"/>
    <x v="12"/>
    <x v="1"/>
    <x v="6"/>
    <x v="306"/>
    <x v="2"/>
    <n v="320"/>
    <n v="144"/>
    <m/>
    <n v="89"/>
    <n v="35"/>
    <n v="9"/>
    <n v="1"/>
    <n v="12"/>
    <n v="7.5"/>
    <n v="0.25"/>
    <n v="0.77500000000000002"/>
    <n v="0.4"/>
    <n v="0.14446227929373998"/>
    <n v="1.605136436597111E-2"/>
    <n v="90"/>
    <n v="0.55000000000000004"/>
    <n v="7.5"/>
    <n v="0"/>
    <n v="0"/>
    <n v="0"/>
    <n v="0"/>
    <n v="0"/>
    <n v="0"/>
    <n v="1"/>
    <n v="0"/>
    <n v="0"/>
    <n v="0"/>
    <n v="0"/>
    <m/>
    <m/>
    <m/>
    <n v="150"/>
    <n v="150"/>
    <s v="1 PG"/>
  </r>
  <r>
    <n v="2847"/>
    <s v="VIETNAM"/>
    <x v="2"/>
    <x v="3"/>
    <x v="15"/>
    <x v="41"/>
    <x v="0"/>
    <x v="1"/>
    <x v="14"/>
    <x v="75"/>
    <x v="0"/>
    <n v="1200"/>
    <n v="240"/>
    <n v="268"/>
    <m/>
    <n v="58"/>
    <n v="30"/>
    <n v="23"/>
    <n v="21"/>
    <n v="13"/>
    <n v="11.375"/>
    <n v="0.45990566037735847"/>
    <n v="0.24"/>
    <n v="0.15991471215351813"/>
    <n v="0.12260127931769724"/>
    <n v="274"/>
    <n v="0.6"/>
    <n v="13"/>
    <n v="0"/>
    <n v="0"/>
    <n v="0"/>
    <n v="0"/>
    <n v="0"/>
    <n v="10"/>
    <n v="4"/>
    <n v="1"/>
    <n v="0"/>
    <n v="0"/>
    <n v="0"/>
    <m/>
    <m/>
    <m/>
    <n v="150"/>
    <n v="150"/>
    <s v="1 PG"/>
  </r>
  <r>
    <n v="2848"/>
    <s v="VIETNAM"/>
    <x v="2"/>
    <x v="3"/>
    <x v="15"/>
    <x v="41"/>
    <x v="0"/>
    <x v="1"/>
    <x v="15"/>
    <x v="76"/>
    <x v="0"/>
    <n v="1200"/>
    <n v="240"/>
    <n v="240"/>
    <m/>
    <n v="58"/>
    <n v="16"/>
    <n v="13"/>
    <n v="21"/>
    <n v="0"/>
    <n v="16.75"/>
    <n v="0.57758620689655171"/>
    <n v="0.24"/>
    <n v="9.5238095238095233E-2"/>
    <n v="7.7380952380952384E-2"/>
    <n v="250"/>
    <n v="0.6"/>
    <n v="0"/>
    <n v="0"/>
    <n v="0"/>
    <n v="0"/>
    <n v="0"/>
    <n v="0"/>
    <n v="14"/>
    <n v="11"/>
    <n v="0"/>
    <n v="0"/>
    <n v="0"/>
    <n v="0"/>
    <m/>
    <m/>
    <m/>
    <n v="150"/>
    <n v="150"/>
    <s v="1 PG"/>
  </r>
  <r>
    <n v="2849"/>
    <s v="VIETNAM"/>
    <x v="2"/>
    <x v="3"/>
    <x v="15"/>
    <x v="41"/>
    <x v="6"/>
    <x v="0"/>
    <x v="9"/>
    <x v="82"/>
    <x v="1"/>
    <n v="1250"/>
    <n v="250"/>
    <m/>
    <n v="224"/>
    <n v="100"/>
    <n v="24"/>
    <n v="51"/>
    <n v="66"/>
    <n v="16.25"/>
    <n v="33.125"/>
    <n v="0.65833333333333333"/>
    <n v="0.4"/>
    <n v="0.15306122448979592"/>
    <n v="0.32525510204081637"/>
    <n v="112"/>
    <n v="0.65"/>
    <n v="15.5"/>
    <n v="1"/>
    <n v="0"/>
    <n v="1"/>
    <n v="0"/>
    <n v="0"/>
    <n v="31"/>
    <n v="1"/>
    <n v="1"/>
    <n v="3"/>
    <n v="0"/>
    <n v="0"/>
    <m/>
    <m/>
    <m/>
    <n v="150"/>
    <n v="150"/>
    <s v="1 PG"/>
  </r>
  <r>
    <n v="2850"/>
    <s v="VIETNAM"/>
    <x v="0"/>
    <x v="3"/>
    <x v="16"/>
    <x v="42"/>
    <x v="0"/>
    <x v="0"/>
    <x v="0"/>
    <x v="2"/>
    <x v="0"/>
    <n v="1200"/>
    <n v="240"/>
    <m/>
    <n v="232"/>
    <n v="96"/>
    <n v="21"/>
    <n v="29"/>
    <n v="63.36"/>
    <n v="14.75"/>
    <n v="18.08333"/>
    <n v="0.6566666000000001"/>
    <n v="0.4"/>
    <n v="0.12931034482758622"/>
    <n v="0.1785714285714286"/>
    <n v="311"/>
    <n v="0.8"/>
    <n v="11.5"/>
    <n v="9"/>
    <n v="0"/>
    <n v="2"/>
    <n v="0"/>
    <n v="0"/>
    <n v="15.83333"/>
    <n v="9"/>
    <n v="0"/>
    <n v="0"/>
    <n v="0"/>
    <n v="0"/>
    <m/>
    <m/>
    <m/>
    <n v="50"/>
    <n v="50"/>
    <s v="1 PG"/>
  </r>
  <r>
    <n v="2851"/>
    <s v="VIETNAM"/>
    <x v="0"/>
    <x v="3"/>
    <x v="16"/>
    <x v="42"/>
    <x v="0"/>
    <x v="0"/>
    <x v="0"/>
    <x v="14"/>
    <x v="0"/>
    <n v="1200"/>
    <n v="240"/>
    <m/>
    <n v="231"/>
    <n v="96"/>
    <n v="22"/>
    <n v="41"/>
    <n v="63.36"/>
    <n v="20.25"/>
    <n v="39.25"/>
    <n v="0.94444444444444442"/>
    <n v="0.4"/>
    <n v="0.1360544217687075"/>
    <n v="0.25355596784168216"/>
    <n v="330"/>
    <n v="0.8"/>
    <n v="14"/>
    <n v="5"/>
    <n v="0"/>
    <n v="10"/>
    <n v="0"/>
    <n v="0"/>
    <n v="31"/>
    <n v="11"/>
    <n v="0"/>
    <n v="11"/>
    <n v="0"/>
    <n v="0"/>
    <m/>
    <m/>
    <m/>
    <n v="50"/>
    <n v="50"/>
    <s v="1 PG"/>
  </r>
  <r>
    <n v="2852"/>
    <s v="VIETNAM"/>
    <x v="0"/>
    <x v="3"/>
    <x v="16"/>
    <x v="42"/>
    <x v="6"/>
    <x v="0"/>
    <x v="0"/>
    <x v="46"/>
    <x v="1"/>
    <n v="1250"/>
    <n v="250"/>
    <m/>
    <n v="240"/>
    <n v="100"/>
    <n v="13"/>
    <n v="51"/>
    <n v="66"/>
    <n v="18"/>
    <n v="30.66667"/>
    <n v="0.76041671874999994"/>
    <n v="0.4"/>
    <n v="7.7380952380952384E-2"/>
    <n v="0.30357142857142855"/>
    <n v="410"/>
    <n v="0.7"/>
    <n v="16.5"/>
    <n v="0"/>
    <n v="0"/>
    <n v="3"/>
    <n v="0"/>
    <n v="0"/>
    <n v="23.16667"/>
    <n v="0"/>
    <n v="0"/>
    <n v="15"/>
    <n v="0"/>
    <n v="0"/>
    <m/>
    <m/>
    <m/>
    <n v="50"/>
    <n v="50"/>
    <s v="1 PG"/>
  </r>
  <r>
    <n v="2853"/>
    <s v="VIETNAM"/>
    <x v="0"/>
    <x v="3"/>
    <x v="16"/>
    <x v="42"/>
    <x v="6"/>
    <x v="0"/>
    <x v="4"/>
    <x v="50"/>
    <x v="1"/>
    <n v="1250"/>
    <n v="250"/>
    <n v="220"/>
    <m/>
    <n v="100"/>
    <n v="7"/>
    <n v="26"/>
    <n v="66"/>
    <n v="10.5"/>
    <n v="14.5"/>
    <n v="0.75757575757575757"/>
    <n v="0.4"/>
    <n v="4.5454545454545456E-2"/>
    <n v="0.16883116883116883"/>
    <n v="150"/>
    <n v="0.7"/>
    <n v="8"/>
    <n v="0"/>
    <n v="0"/>
    <n v="5"/>
    <n v="0"/>
    <n v="0"/>
    <n v="10"/>
    <n v="4"/>
    <n v="0"/>
    <n v="7"/>
    <n v="0"/>
    <n v="0"/>
    <m/>
    <m/>
    <m/>
    <n v="50"/>
    <n v="50"/>
    <s v="1 PG"/>
  </r>
  <r>
    <n v="2854"/>
    <s v="VIETNAM"/>
    <x v="0"/>
    <x v="3"/>
    <x v="16"/>
    <x v="42"/>
    <x v="6"/>
    <x v="1"/>
    <x v="24"/>
    <x v="138"/>
    <x v="1"/>
    <n v="1250"/>
    <n v="250"/>
    <n v="248"/>
    <m/>
    <n v="60"/>
    <n v="17"/>
    <n v="23"/>
    <n v="22"/>
    <n v="14.25"/>
    <n v="16"/>
    <n v="0.75624999999999998"/>
    <n v="0.24"/>
    <n v="9.7926267281105997E-2"/>
    <n v="0.13248847926267282"/>
    <n v="137"/>
    <n v="0.7"/>
    <n v="9"/>
    <n v="7"/>
    <n v="0"/>
    <n v="7"/>
    <n v="0"/>
    <n v="0"/>
    <n v="11"/>
    <n v="0"/>
    <n v="0"/>
    <n v="10"/>
    <n v="0"/>
    <n v="0"/>
    <m/>
    <m/>
    <m/>
    <n v="50"/>
    <n v="50"/>
    <s v="1 PG"/>
  </r>
  <r>
    <n v="2855"/>
    <s v="VIETNAM"/>
    <x v="0"/>
    <x v="3"/>
    <x v="16"/>
    <x v="42"/>
    <x v="6"/>
    <x v="1"/>
    <x v="17"/>
    <x v="139"/>
    <x v="1"/>
    <n v="1250"/>
    <n v="250"/>
    <n v="248"/>
    <m/>
    <n v="60"/>
    <n v="35"/>
    <n v="40"/>
    <n v="22"/>
    <n v="10.25"/>
    <n v="26.5"/>
    <n v="0.49"/>
    <n v="0.24"/>
    <n v="0.20161290322580647"/>
    <n v="0.2304147465437788"/>
    <n v="171"/>
    <n v="0.7"/>
    <n v="6"/>
    <n v="0"/>
    <n v="0"/>
    <n v="0"/>
    <n v="3"/>
    <n v="2"/>
    <n v="20"/>
    <n v="0"/>
    <n v="0"/>
    <n v="0"/>
    <n v="6"/>
    <n v="2"/>
    <m/>
    <m/>
    <m/>
    <n v="50"/>
    <n v="50"/>
    <s v="1 PG"/>
  </r>
  <r>
    <n v="2856"/>
    <s v="VIETNAM"/>
    <x v="0"/>
    <x v="3"/>
    <x v="16"/>
    <x v="42"/>
    <x v="7"/>
    <x v="0"/>
    <x v="0"/>
    <x v="307"/>
    <x v="0"/>
    <n v="1000"/>
    <n v="200"/>
    <n v="96"/>
    <n v="96"/>
    <n v="80"/>
    <n v="2"/>
    <n v="25"/>
    <n v="52.8"/>
    <n v="2"/>
    <n v="15"/>
    <n v="0.62962962962962965"/>
    <n v="0.4"/>
    <n v="1.4880952380952384E-2"/>
    <n v="0.18601190476190479"/>
    <n v="193"/>
    <n v="0.6"/>
    <n v="2"/>
    <n v="0"/>
    <n v="0"/>
    <n v="0"/>
    <n v="0"/>
    <n v="0"/>
    <n v="15"/>
    <n v="0"/>
    <n v="0"/>
    <n v="0"/>
    <n v="0"/>
    <n v="0"/>
    <m/>
    <m/>
    <m/>
    <n v="50"/>
    <n v="50"/>
    <s v="1 PG"/>
  </r>
  <r>
    <n v="2857"/>
    <s v="VIETNAM"/>
    <x v="0"/>
    <x v="3"/>
    <x v="16"/>
    <x v="42"/>
    <x v="7"/>
    <x v="1"/>
    <x v="4"/>
    <x v="219"/>
    <x v="0"/>
    <n v="1000"/>
    <n v="200"/>
    <n v="180"/>
    <m/>
    <n v="80"/>
    <n v="11"/>
    <n v="15"/>
    <n v="52.8"/>
    <n v="5"/>
    <n v="11.75"/>
    <n v="0.64423076923076927"/>
    <n v="0.4"/>
    <n v="8.7301587301587311E-2"/>
    <n v="0.11904761904761905"/>
    <n v="100"/>
    <n v="0.7"/>
    <n v="5"/>
    <n v="0"/>
    <n v="0"/>
    <n v="0"/>
    <n v="0"/>
    <n v="0"/>
    <n v="10"/>
    <n v="3"/>
    <n v="0"/>
    <n v="2"/>
    <n v="0"/>
    <n v="0"/>
    <m/>
    <m/>
    <m/>
    <n v="50"/>
    <n v="50"/>
    <s v="1 PG"/>
  </r>
  <r>
    <n v="2858"/>
    <s v="VIETNAM"/>
    <x v="0"/>
    <x v="3"/>
    <x v="16"/>
    <x v="42"/>
    <x v="9"/>
    <x v="1"/>
    <x v="0"/>
    <x v="178"/>
    <x v="2"/>
    <n v="180"/>
    <n v="81"/>
    <m/>
    <n v="68"/>
    <n v="19"/>
    <n v="4"/>
    <n v="4"/>
    <n v="5"/>
    <n v="2.25"/>
    <n v="2.25"/>
    <n v="0.5625"/>
    <n v="0.24"/>
    <n v="8.4033613445378158E-2"/>
    <n v="8.4033613445378158E-2"/>
    <n v="69"/>
    <n v="0.65"/>
    <n v="0"/>
    <n v="0"/>
    <n v="0"/>
    <n v="3"/>
    <n v="1"/>
    <n v="0"/>
    <n v="0"/>
    <n v="0"/>
    <n v="0"/>
    <n v="3"/>
    <n v="1"/>
    <n v="0"/>
    <m/>
    <m/>
    <m/>
    <n v="50"/>
    <n v="50"/>
    <s v="1 PG"/>
  </r>
  <r>
    <n v="2859"/>
    <s v="VIETNAM"/>
    <x v="0"/>
    <x v="3"/>
    <x v="16"/>
    <x v="42"/>
    <x v="9"/>
    <x v="1"/>
    <x v="0"/>
    <x v="179"/>
    <x v="2"/>
    <n v="180"/>
    <n v="81"/>
    <m/>
    <n v="80"/>
    <n v="19"/>
    <n v="2"/>
    <n v="10"/>
    <n v="5"/>
    <n v="0.5"/>
    <n v="5"/>
    <n v="0.45833333333333331"/>
    <n v="0.24"/>
    <n v="3.5714285714285712E-2"/>
    <n v="0.17857142857142858"/>
    <n v="85"/>
    <n v="0.7"/>
    <n v="0.5"/>
    <n v="0"/>
    <n v="0"/>
    <n v="0"/>
    <n v="0"/>
    <n v="0"/>
    <n v="5"/>
    <n v="0"/>
    <n v="0"/>
    <n v="0"/>
    <n v="0"/>
    <n v="0"/>
    <m/>
    <m/>
    <m/>
    <n v="50"/>
    <n v="50"/>
    <s v="1 PG"/>
  </r>
  <r>
    <n v="2860"/>
    <s v="VIETNAM"/>
    <x v="0"/>
    <x v="3"/>
    <x v="16"/>
    <x v="42"/>
    <x v="9"/>
    <x v="1"/>
    <x v="0"/>
    <x v="196"/>
    <x v="2"/>
    <n v="180"/>
    <n v="81"/>
    <m/>
    <n v="68"/>
    <n v="19"/>
    <n v="0"/>
    <n v="7"/>
    <n v="5"/>
    <n v="0"/>
    <n v="3"/>
    <n v="0.42857142857142855"/>
    <n v="0.24"/>
    <n v="0"/>
    <n v="0.14705882352941177"/>
    <n v="50"/>
    <n v="0.7"/>
    <n v="0"/>
    <n v="0"/>
    <n v="0"/>
    <n v="0"/>
    <n v="0"/>
    <n v="0"/>
    <n v="3"/>
    <n v="0"/>
    <n v="0"/>
    <n v="0"/>
    <n v="0"/>
    <n v="0"/>
    <m/>
    <m/>
    <m/>
    <n v="50"/>
    <n v="50"/>
    <s v="1 PG"/>
  </r>
  <r>
    <n v="2861"/>
    <s v="VIETNAM"/>
    <x v="0"/>
    <x v="3"/>
    <x v="16"/>
    <x v="42"/>
    <x v="9"/>
    <x v="1"/>
    <x v="0"/>
    <x v="197"/>
    <x v="2"/>
    <n v="180"/>
    <n v="81"/>
    <m/>
    <n v="82"/>
    <n v="19"/>
    <n v="3"/>
    <n v="3"/>
    <n v="5"/>
    <n v="1"/>
    <n v="2"/>
    <n v="0.5"/>
    <n v="0.24"/>
    <n v="5.2264808362369339E-2"/>
    <n v="5.2264808362369339E-2"/>
    <n v="150"/>
    <n v="0.7"/>
    <n v="1"/>
    <n v="0"/>
    <n v="0"/>
    <n v="0"/>
    <n v="0"/>
    <n v="0"/>
    <n v="1"/>
    <n v="0"/>
    <n v="0"/>
    <n v="2"/>
    <n v="0"/>
    <n v="0"/>
    <m/>
    <m/>
    <m/>
    <n v="50"/>
    <n v="50"/>
    <s v="1 PG"/>
  </r>
  <r>
    <n v="2862"/>
    <s v="VIETNAM"/>
    <x v="0"/>
    <x v="3"/>
    <x v="16"/>
    <x v="42"/>
    <x v="9"/>
    <x v="1"/>
    <x v="0"/>
    <x v="198"/>
    <x v="2"/>
    <n v="180"/>
    <n v="81"/>
    <m/>
    <n v="96"/>
    <n v="19"/>
    <n v="0"/>
    <n v="5"/>
    <n v="5"/>
    <n v="0"/>
    <n v="2.75"/>
    <n v="0.55000000000000004"/>
    <n v="0.24"/>
    <n v="0"/>
    <n v="7.4404761904761918E-2"/>
    <n v="110"/>
    <n v="0.65"/>
    <n v="0"/>
    <n v="0"/>
    <n v="0"/>
    <n v="0"/>
    <n v="0"/>
    <n v="0"/>
    <n v="2"/>
    <n v="1"/>
    <n v="0"/>
    <n v="1"/>
    <n v="0"/>
    <n v="0"/>
    <m/>
    <m/>
    <m/>
    <n v="50"/>
    <n v="50"/>
    <s v="1 PG"/>
  </r>
  <r>
    <n v="2863"/>
    <s v="VIETNAM"/>
    <x v="0"/>
    <x v="3"/>
    <x v="16"/>
    <x v="42"/>
    <x v="9"/>
    <x v="1"/>
    <x v="0"/>
    <x v="217"/>
    <x v="2"/>
    <n v="180"/>
    <n v="81"/>
    <m/>
    <n v="96"/>
    <n v="19"/>
    <n v="0"/>
    <n v="10"/>
    <n v="5"/>
    <n v="0"/>
    <n v="4.3"/>
    <n v="0.43"/>
    <n v="0.24"/>
    <n v="0"/>
    <n v="0.14880952380952384"/>
    <n v="111"/>
    <n v="0.7"/>
    <n v="0"/>
    <n v="0"/>
    <n v="0"/>
    <n v="0"/>
    <n v="0"/>
    <n v="0"/>
    <n v="4.3"/>
    <n v="0"/>
    <n v="0"/>
    <n v="0"/>
    <n v="0"/>
    <n v="0"/>
    <m/>
    <m/>
    <m/>
    <n v="50"/>
    <n v="50"/>
    <s v="1 PG"/>
  </r>
  <r>
    <n v="2864"/>
    <s v="VIETNAM"/>
    <x v="0"/>
    <x v="3"/>
    <x v="16"/>
    <x v="42"/>
    <x v="9"/>
    <x v="1"/>
    <x v="0"/>
    <x v="218"/>
    <x v="2"/>
    <n v="180"/>
    <n v="81"/>
    <m/>
    <n v="68"/>
    <n v="19"/>
    <n v="4"/>
    <n v="34"/>
    <n v="5"/>
    <n v="8"/>
    <n v="25"/>
    <n v="0.86842105263157898"/>
    <n v="0.24"/>
    <n v="8.4033613445378158E-2"/>
    <n v="0.71428571428571441"/>
    <n v="96"/>
    <n v="0.7"/>
    <n v="8"/>
    <n v="0"/>
    <n v="0"/>
    <n v="0"/>
    <n v="0"/>
    <n v="0"/>
    <n v="19"/>
    <n v="0"/>
    <n v="0"/>
    <n v="12"/>
    <n v="0"/>
    <n v="0"/>
    <m/>
    <m/>
    <m/>
    <n v="50"/>
    <n v="50"/>
    <s v="1 PG"/>
  </r>
  <r>
    <n v="2865"/>
    <s v="VIETNAM"/>
    <x v="0"/>
    <x v="3"/>
    <x v="16"/>
    <x v="42"/>
    <x v="9"/>
    <x v="1"/>
    <x v="0"/>
    <x v="234"/>
    <x v="2"/>
    <n v="180"/>
    <n v="81"/>
    <m/>
    <n v="82"/>
    <n v="19"/>
    <n v="7"/>
    <n v="9"/>
    <n v="5"/>
    <n v="3"/>
    <n v="3"/>
    <n v="0.375"/>
    <n v="0.24"/>
    <n v="0.12195121951219512"/>
    <n v="0.15679442508710803"/>
    <n v="127"/>
    <n v="0.7"/>
    <n v="3"/>
    <n v="0"/>
    <n v="0"/>
    <n v="0"/>
    <n v="0"/>
    <n v="0"/>
    <n v="3"/>
    <n v="0"/>
    <n v="0"/>
    <n v="0"/>
    <n v="0"/>
    <n v="0"/>
    <m/>
    <m/>
    <m/>
    <n v="50"/>
    <n v="50"/>
    <s v="1 PG"/>
  </r>
  <r>
    <n v="2866"/>
    <s v="VIETNAM"/>
    <x v="0"/>
    <x v="3"/>
    <x v="16"/>
    <x v="42"/>
    <x v="9"/>
    <x v="1"/>
    <x v="0"/>
    <x v="235"/>
    <x v="2"/>
    <n v="180"/>
    <n v="81"/>
    <m/>
    <n v="86"/>
    <n v="19"/>
    <n v="6"/>
    <n v="11"/>
    <n v="5"/>
    <n v="3"/>
    <n v="7"/>
    <n v="0.58823529411764708"/>
    <n v="0.24"/>
    <n v="9.9667774086378738E-2"/>
    <n v="0.18272425249169436"/>
    <n v="100"/>
    <n v="0.7"/>
    <n v="3"/>
    <n v="0"/>
    <n v="0"/>
    <n v="0"/>
    <n v="0"/>
    <n v="0"/>
    <n v="7"/>
    <n v="0"/>
    <n v="0"/>
    <n v="0"/>
    <n v="0"/>
    <n v="0"/>
    <m/>
    <m/>
    <m/>
    <n v="50"/>
    <n v="50"/>
    <s v="1 PG"/>
  </r>
  <r>
    <n v="2867"/>
    <s v="VIETNAM"/>
    <x v="0"/>
    <x v="3"/>
    <x v="16"/>
    <x v="42"/>
    <x v="9"/>
    <x v="1"/>
    <x v="0"/>
    <x v="236"/>
    <x v="2"/>
    <n v="180"/>
    <n v="81"/>
    <m/>
    <n v="96"/>
    <n v="19"/>
    <n v="4"/>
    <n v="12"/>
    <n v="5"/>
    <n v="2.6"/>
    <n v="8.25"/>
    <n v="0.67812499999999998"/>
    <n v="0.24"/>
    <n v="5.9523809523809534E-2"/>
    <n v="0.1785714285714286"/>
    <n v="141"/>
    <n v="0.7"/>
    <n v="2.6"/>
    <n v="0"/>
    <n v="0"/>
    <n v="0"/>
    <n v="0"/>
    <n v="0"/>
    <n v="5"/>
    <n v="3"/>
    <n v="0"/>
    <n v="5"/>
    <n v="0"/>
    <n v="0"/>
    <m/>
    <m/>
    <m/>
    <n v="50"/>
    <n v="50"/>
    <s v="1 PG"/>
  </r>
  <r>
    <n v="2868"/>
    <s v="VIETNAM"/>
    <x v="0"/>
    <x v="3"/>
    <x v="16"/>
    <x v="42"/>
    <x v="9"/>
    <x v="1"/>
    <x v="0"/>
    <x v="308"/>
    <x v="2"/>
    <n v="180"/>
    <n v="81"/>
    <m/>
    <n v="76"/>
    <n v="19"/>
    <n v="0"/>
    <n v="4"/>
    <n v="5"/>
    <n v="0"/>
    <n v="2"/>
    <n v="0.5"/>
    <n v="0.24"/>
    <n v="0"/>
    <n v="7.518796992481204E-2"/>
    <n v="129"/>
    <n v="0.7"/>
    <n v="0"/>
    <n v="0"/>
    <n v="0"/>
    <n v="0"/>
    <n v="0"/>
    <n v="0"/>
    <n v="2"/>
    <n v="0"/>
    <n v="0"/>
    <n v="0"/>
    <n v="0"/>
    <n v="0"/>
    <m/>
    <m/>
    <m/>
    <n v="50"/>
    <n v="50"/>
    <s v="1 PG"/>
  </r>
  <r>
    <n v="2869"/>
    <s v="VIETNAM"/>
    <x v="0"/>
    <x v="3"/>
    <x v="16"/>
    <x v="42"/>
    <x v="9"/>
    <x v="1"/>
    <x v="0"/>
    <x v="309"/>
    <x v="2"/>
    <n v="180"/>
    <n v="81"/>
    <m/>
    <n v="82"/>
    <n v="19"/>
    <n v="4"/>
    <n v="16"/>
    <n v="5"/>
    <n v="2"/>
    <n v="10.75"/>
    <n v="0.63749999999999996"/>
    <n v="0.24"/>
    <n v="6.968641114982578E-2"/>
    <n v="0.27874564459930312"/>
    <n v="115"/>
    <n v="0.75"/>
    <n v="2"/>
    <n v="0"/>
    <n v="0"/>
    <n v="0"/>
    <n v="0"/>
    <n v="0"/>
    <n v="10"/>
    <n v="3"/>
    <n v="0"/>
    <n v="0"/>
    <n v="0"/>
    <n v="0"/>
    <m/>
    <m/>
    <m/>
    <n v="50"/>
    <n v="50"/>
    <s v="1 PG"/>
  </r>
  <r>
    <n v="2870"/>
    <s v="VIETNAM"/>
    <x v="0"/>
    <x v="3"/>
    <x v="16"/>
    <x v="42"/>
    <x v="9"/>
    <x v="1"/>
    <x v="0"/>
    <x v="310"/>
    <x v="2"/>
    <n v="180"/>
    <n v="81"/>
    <m/>
    <n v="77"/>
    <n v="19"/>
    <n v="1"/>
    <n v="7"/>
    <n v="5"/>
    <n v="0.5"/>
    <n v="6.875"/>
    <n v="0.921875"/>
    <n v="0.24"/>
    <n v="1.8552875695732839E-2"/>
    <n v="0.12987012987012989"/>
    <n v="80"/>
    <n v="0.6"/>
    <n v="0.5"/>
    <n v="0"/>
    <n v="0"/>
    <n v="0"/>
    <n v="0"/>
    <n v="0"/>
    <n v="6"/>
    <n v="2"/>
    <n v="1"/>
    <n v="0"/>
    <n v="0"/>
    <n v="0"/>
    <m/>
    <m/>
    <m/>
    <n v="50"/>
    <n v="50"/>
    <s v="1 PG"/>
  </r>
  <r>
    <n v="2871"/>
    <s v="VIETNAM"/>
    <x v="0"/>
    <x v="3"/>
    <x v="16"/>
    <x v="42"/>
    <x v="9"/>
    <x v="1"/>
    <x v="0"/>
    <x v="311"/>
    <x v="2"/>
    <n v="180"/>
    <n v="81"/>
    <m/>
    <n v="74"/>
    <n v="19"/>
    <n v="0"/>
    <n v="7"/>
    <n v="5"/>
    <n v="0"/>
    <n v="4.17"/>
    <n v="0.59571428571428575"/>
    <n v="0.24"/>
    <n v="0"/>
    <n v="0.13513513513513514"/>
    <n v="82"/>
    <n v="0.6"/>
    <n v="0"/>
    <n v="0"/>
    <n v="0"/>
    <n v="0"/>
    <n v="0"/>
    <n v="0"/>
    <n v="1.67"/>
    <n v="4"/>
    <n v="0"/>
    <n v="3"/>
    <n v="0"/>
    <n v="0"/>
    <m/>
    <m/>
    <m/>
    <n v="50"/>
    <n v="50"/>
    <s v="1 PG"/>
  </r>
  <r>
    <n v="2872"/>
    <s v="VIETNAM"/>
    <x v="0"/>
    <x v="3"/>
    <x v="16"/>
    <x v="42"/>
    <x v="9"/>
    <x v="1"/>
    <x v="0"/>
    <x v="312"/>
    <x v="2"/>
    <n v="180"/>
    <n v="81"/>
    <m/>
    <n v="71"/>
    <n v="19"/>
    <n v="11"/>
    <n v="19"/>
    <n v="5"/>
    <n v="4"/>
    <n v="16.25"/>
    <n v="0.67500000000000004"/>
    <n v="0.24"/>
    <n v="0.22132796780684105"/>
    <n v="0.38229376257545272"/>
    <n v="164"/>
    <n v="0.6"/>
    <n v="4"/>
    <n v="0"/>
    <n v="0"/>
    <n v="0"/>
    <n v="0"/>
    <n v="0"/>
    <n v="15"/>
    <n v="3"/>
    <n v="0"/>
    <n v="1"/>
    <n v="0"/>
    <n v="0"/>
    <m/>
    <m/>
    <m/>
    <n v="50"/>
    <n v="50"/>
    <s v="1 PG"/>
  </r>
  <r>
    <n v="2873"/>
    <s v="VIETNAM"/>
    <x v="0"/>
    <x v="3"/>
    <x v="16"/>
    <x v="42"/>
    <x v="9"/>
    <x v="1"/>
    <x v="0"/>
    <x v="313"/>
    <x v="2"/>
    <n v="180"/>
    <n v="81"/>
    <m/>
    <n v="73"/>
    <n v="19"/>
    <n v="9"/>
    <n v="17"/>
    <n v="5"/>
    <n v="7"/>
    <n v="13.75"/>
    <n v="0.79807692307692313"/>
    <n v="0.24"/>
    <n v="0.17612524461839532"/>
    <n v="0.3326810176125245"/>
    <n v="95"/>
    <n v="0.6"/>
    <n v="7"/>
    <n v="0"/>
    <n v="0"/>
    <n v="0"/>
    <n v="0"/>
    <n v="0"/>
    <n v="12"/>
    <n v="3"/>
    <n v="0"/>
    <n v="2"/>
    <n v="0"/>
    <n v="0"/>
    <m/>
    <m/>
    <m/>
    <n v="50"/>
    <n v="50"/>
    <s v="1 PG"/>
  </r>
  <r>
    <n v="2874"/>
    <s v="VIETNAM"/>
    <x v="0"/>
    <x v="3"/>
    <x v="16"/>
    <x v="42"/>
    <x v="10"/>
    <x v="1"/>
    <x v="0"/>
    <x v="260"/>
    <x v="2"/>
    <n v="320"/>
    <n v="144"/>
    <m/>
    <n v="164"/>
    <n v="35"/>
    <n v="7"/>
    <n v="7"/>
    <n v="12.5"/>
    <n v="3"/>
    <n v="4"/>
    <n v="0.5"/>
    <n v="0.24"/>
    <n v="6.097560975609756E-2"/>
    <n v="6.097560975609756E-2"/>
    <n v="70"/>
    <n v="0.6"/>
    <n v="3"/>
    <n v="0"/>
    <n v="0"/>
    <n v="0"/>
    <n v="0"/>
    <n v="0"/>
    <n v="4"/>
    <n v="0"/>
    <n v="0"/>
    <n v="0"/>
    <n v="0"/>
    <n v="0"/>
    <m/>
    <m/>
    <m/>
    <n v="50"/>
    <n v="50"/>
    <s v="1 PG"/>
  </r>
  <r>
    <n v="2875"/>
    <s v="VIETNAM"/>
    <x v="1"/>
    <x v="3"/>
    <x v="16"/>
    <x v="42"/>
    <x v="7"/>
    <x v="1"/>
    <x v="8"/>
    <x v="64"/>
    <x v="0"/>
    <n v="1000"/>
    <n v="200"/>
    <n v="196"/>
    <m/>
    <n v="48"/>
    <n v="19"/>
    <n v="18"/>
    <n v="17.600000000000001"/>
    <n v="9.75"/>
    <n v="7.25"/>
    <n v="0.45945945945945948"/>
    <n v="0.24"/>
    <n v="0.13848396501457727"/>
    <n v="0.13119533527696794"/>
    <n v="211"/>
    <n v="0.6"/>
    <n v="7"/>
    <n v="5"/>
    <n v="0"/>
    <n v="3"/>
    <n v="0"/>
    <n v="0"/>
    <n v="5"/>
    <n v="5"/>
    <n v="0"/>
    <n v="2"/>
    <n v="0"/>
    <n v="0"/>
    <m/>
    <m/>
    <m/>
    <n v="50"/>
    <n v="50"/>
    <s v="1 PG"/>
  </r>
  <r>
    <n v="2876"/>
    <s v="VIETNAM"/>
    <x v="1"/>
    <x v="3"/>
    <x v="16"/>
    <x v="42"/>
    <x v="7"/>
    <x v="1"/>
    <x v="8"/>
    <x v="65"/>
    <x v="0"/>
    <n v="1000"/>
    <n v="200"/>
    <n v="180"/>
    <m/>
    <n v="48"/>
    <n v="19"/>
    <n v="16"/>
    <n v="17.600000000000001"/>
    <n v="9.25"/>
    <n v="8"/>
    <n v="0.49285714285714288"/>
    <n v="0.24"/>
    <n v="0.15079365079365081"/>
    <n v="0.126984126984127"/>
    <n v="178"/>
    <n v="0.6"/>
    <n v="7"/>
    <n v="5"/>
    <n v="0"/>
    <n v="2"/>
    <n v="0"/>
    <n v="0"/>
    <n v="6"/>
    <n v="4"/>
    <n v="0"/>
    <n v="2"/>
    <n v="0"/>
    <n v="0"/>
    <m/>
    <m/>
    <m/>
    <n v="50"/>
    <n v="50"/>
    <s v="1 PG"/>
  </r>
  <r>
    <n v="2877"/>
    <s v="VIETNAM"/>
    <x v="1"/>
    <x v="3"/>
    <x v="16"/>
    <x v="42"/>
    <x v="7"/>
    <x v="1"/>
    <x v="8"/>
    <x v="66"/>
    <x v="0"/>
    <n v="1000"/>
    <n v="200"/>
    <n v="220"/>
    <m/>
    <n v="48"/>
    <n v="18"/>
    <n v="18"/>
    <n v="17.600000000000001"/>
    <n v="9.5"/>
    <n v="8.25"/>
    <n v="0.49305555555555558"/>
    <n v="0.24"/>
    <n v="0.11688311688311688"/>
    <n v="0.11688311688311688"/>
    <n v="232"/>
    <n v="0.6"/>
    <n v="7"/>
    <n v="4"/>
    <n v="0"/>
    <n v="3"/>
    <n v="0"/>
    <n v="0"/>
    <n v="6"/>
    <n v="5"/>
    <n v="0"/>
    <n v="2"/>
    <n v="0"/>
    <n v="0"/>
    <m/>
    <m/>
    <m/>
    <n v="50"/>
    <n v="50"/>
    <s v="1 PG"/>
  </r>
  <r>
    <n v="2878"/>
    <s v="VIETNAM"/>
    <x v="1"/>
    <x v="3"/>
    <x v="16"/>
    <x v="42"/>
    <x v="7"/>
    <x v="1"/>
    <x v="29"/>
    <x v="237"/>
    <x v="0"/>
    <n v="1000"/>
    <n v="200"/>
    <n v="212"/>
    <m/>
    <n v="48"/>
    <n v="10"/>
    <n v="16"/>
    <n v="17.600000000000001"/>
    <n v="7.85"/>
    <n v="9.85"/>
    <n v="0.68076923076923079"/>
    <n v="0.24"/>
    <n v="6.7385444743935319E-2"/>
    <n v="0.10781671159029652"/>
    <n v="250"/>
    <n v="0.6"/>
    <n v="7.6"/>
    <n v="1"/>
    <n v="0"/>
    <n v="0"/>
    <n v="0"/>
    <n v="0"/>
    <n v="9.6"/>
    <n v="1"/>
    <n v="0"/>
    <n v="0"/>
    <n v="0"/>
    <n v="0"/>
    <m/>
    <m/>
    <m/>
    <n v="50"/>
    <n v="50"/>
    <s v="1 PG"/>
  </r>
  <r>
    <n v="2879"/>
    <s v="VIETNAM"/>
    <x v="2"/>
    <x v="3"/>
    <x v="16"/>
    <x v="42"/>
    <x v="6"/>
    <x v="0"/>
    <x v="6"/>
    <x v="81"/>
    <x v="1"/>
    <n v="1250"/>
    <n v="250"/>
    <n v="122"/>
    <n v="136"/>
    <n v="100"/>
    <n v="6"/>
    <n v="24"/>
    <n v="66"/>
    <n v="6.6"/>
    <n v="22.75"/>
    <n v="0.97833333333333339"/>
    <n v="0.4"/>
    <n v="3.3222591362126248E-2"/>
    <n v="0.13289036544850499"/>
    <n v="272"/>
    <n v="0.65"/>
    <n v="6.1"/>
    <n v="2"/>
    <n v="0"/>
    <n v="0"/>
    <n v="0"/>
    <n v="0"/>
    <n v="22"/>
    <n v="1"/>
    <n v="0"/>
    <n v="1"/>
    <n v="0"/>
    <n v="0"/>
    <m/>
    <m/>
    <m/>
    <n v="150"/>
    <n v="150"/>
    <s v="1 PG"/>
  </r>
  <r>
    <n v="2880"/>
    <s v="VIETNAM"/>
    <x v="2"/>
    <x v="3"/>
    <x v="16"/>
    <x v="42"/>
    <x v="7"/>
    <x v="0"/>
    <x v="6"/>
    <x v="128"/>
    <x v="0"/>
    <n v="1000"/>
    <n v="200"/>
    <m/>
    <n v="228"/>
    <n v="80"/>
    <n v="16"/>
    <n v="26"/>
    <n v="52"/>
    <n v="13.1"/>
    <n v="28"/>
    <n v="0.97857142857142865"/>
    <n v="0.4"/>
    <n v="0.10025062656641605"/>
    <n v="0.16290726817042608"/>
    <n v="225"/>
    <n v="0.65"/>
    <n v="11.1"/>
    <n v="0"/>
    <n v="0"/>
    <n v="4"/>
    <n v="0"/>
    <n v="0"/>
    <n v="26"/>
    <n v="0"/>
    <n v="0"/>
    <n v="4"/>
    <n v="0"/>
    <n v="0"/>
    <m/>
    <m/>
    <m/>
    <n v="150"/>
    <n v="150"/>
    <s v="1 PG"/>
  </r>
  <r>
    <n v="2881"/>
    <s v="VIETNAM"/>
    <x v="2"/>
    <x v="3"/>
    <x v="16"/>
    <x v="42"/>
    <x v="7"/>
    <x v="0"/>
    <x v="6"/>
    <x v="129"/>
    <x v="0"/>
    <n v="1000"/>
    <n v="200"/>
    <m/>
    <n v="180"/>
    <n v="80"/>
    <n v="17"/>
    <n v="7"/>
    <n v="52"/>
    <n v="16.350000000000001"/>
    <n v="5.75"/>
    <n v="0.92083333333333339"/>
    <n v="0.4"/>
    <n v="0.13492063492063494"/>
    <n v="5.5555555555555559E-2"/>
    <n v="190"/>
    <n v="0.5"/>
    <n v="15.1"/>
    <n v="1"/>
    <n v="0"/>
    <n v="2"/>
    <n v="0"/>
    <n v="0"/>
    <n v="5"/>
    <n v="1"/>
    <n v="0"/>
    <n v="1"/>
    <n v="0"/>
    <n v="0"/>
    <m/>
    <m/>
    <m/>
    <n v="150"/>
    <n v="150"/>
    <s v="1 PG"/>
  </r>
  <r>
    <n v="2882"/>
    <s v="VIETNAM"/>
    <x v="2"/>
    <x v="3"/>
    <x v="16"/>
    <x v="42"/>
    <x v="9"/>
    <x v="1"/>
    <x v="6"/>
    <x v="314"/>
    <x v="2"/>
    <n v="180"/>
    <n v="81"/>
    <m/>
    <n v="84"/>
    <n v="19"/>
    <n v="6"/>
    <n v="60"/>
    <n v="5"/>
    <n v="1.1000000000000001"/>
    <n v="10"/>
    <n v="0.16818181818181818"/>
    <n v="0.4"/>
    <n v="0.10204081632653061"/>
    <n v="1.0204081632653061"/>
    <n v="110"/>
    <n v="0.5"/>
    <n v="1.1000000000000001"/>
    <n v="0"/>
    <n v="0"/>
    <n v="0"/>
    <n v="0"/>
    <n v="0"/>
    <n v="10"/>
    <n v="0"/>
    <n v="0"/>
    <n v="0"/>
    <n v="0"/>
    <n v="0"/>
    <m/>
    <m/>
    <m/>
    <n v="100"/>
    <n v="100"/>
    <s v="1 PG"/>
  </r>
  <r>
    <n v="2883"/>
    <s v="VIETNAM"/>
    <x v="2"/>
    <x v="3"/>
    <x v="16"/>
    <x v="42"/>
    <x v="9"/>
    <x v="1"/>
    <x v="6"/>
    <x v="315"/>
    <x v="2"/>
    <n v="180"/>
    <n v="81"/>
    <m/>
    <n v="80"/>
    <n v="19"/>
    <n v="2"/>
    <n v="15"/>
    <n v="5"/>
    <n v="3.35"/>
    <n v="23"/>
    <n v="1.55"/>
    <n v="0.4"/>
    <n v="3.5714285714285712E-2"/>
    <n v="0.26785714285714285"/>
    <n v="80"/>
    <n v="0.5"/>
    <n v="2.1"/>
    <n v="0"/>
    <n v="0"/>
    <n v="1"/>
    <n v="1"/>
    <n v="0"/>
    <n v="13"/>
    <n v="0"/>
    <n v="0"/>
    <n v="5"/>
    <n v="10"/>
    <n v="0"/>
    <m/>
    <m/>
    <m/>
    <n v="100"/>
    <n v="100"/>
    <s v="1 PG"/>
  </r>
  <r>
    <n v="2884"/>
    <s v="VIETNAM"/>
    <x v="2"/>
    <x v="3"/>
    <x v="16"/>
    <x v="42"/>
    <x v="9"/>
    <x v="1"/>
    <x v="6"/>
    <x v="316"/>
    <x v="2"/>
    <n v="180"/>
    <n v="81"/>
    <m/>
    <n v="80"/>
    <n v="19"/>
    <n v="10"/>
    <n v="17"/>
    <n v="5"/>
    <n v="7.1"/>
    <n v="12"/>
    <n v="0.70740740740740748"/>
    <n v="0.4"/>
    <n v="0.17857142857142858"/>
    <n v="0.30357142857142855"/>
    <n v="87"/>
    <n v="0.5"/>
    <n v="7.1"/>
    <n v="0"/>
    <n v="0"/>
    <n v="0"/>
    <n v="0"/>
    <n v="0"/>
    <n v="12"/>
    <n v="0"/>
    <n v="0"/>
    <n v="0"/>
    <n v="0"/>
    <n v="0"/>
    <m/>
    <m/>
    <m/>
    <n v="100"/>
    <n v="100"/>
    <s v="1 PG"/>
  </r>
  <r>
    <n v="2885"/>
    <s v="VIETNAM"/>
    <x v="0"/>
    <x v="3"/>
    <x v="16"/>
    <x v="42"/>
    <x v="14"/>
    <x v="1"/>
    <x v="6"/>
    <x v="317"/>
    <x v="0"/>
    <n v="700"/>
    <n v="175"/>
    <m/>
    <n v="160"/>
    <n v="42"/>
    <n v="7"/>
    <n v="50"/>
    <n v="15"/>
    <n v="2.7250000000000001"/>
    <n v="40"/>
    <n v="0.74956140350877198"/>
    <n v="0.24"/>
    <n v="6.25E-2"/>
    <n v="0.44642857142857145"/>
    <n v="177"/>
    <n v="0.6"/>
    <n v="0.1"/>
    <n v="0"/>
    <n v="7"/>
    <n v="0"/>
    <n v="0"/>
    <n v="0"/>
    <n v="40"/>
    <n v="0"/>
    <n v="0"/>
    <n v="0"/>
    <n v="0"/>
    <n v="0"/>
    <m/>
    <m/>
    <m/>
    <n v="150"/>
    <n v="150"/>
    <s v="1 PG"/>
  </r>
  <r>
    <n v="2886"/>
    <s v="VIETNAM"/>
    <x v="2"/>
    <x v="3"/>
    <x v="16"/>
    <x v="42"/>
    <x v="0"/>
    <x v="1"/>
    <x v="21"/>
    <x v="122"/>
    <x v="0"/>
    <n v="1200"/>
    <n v="240"/>
    <n v="260"/>
    <m/>
    <n v="58"/>
    <n v="31"/>
    <n v="4"/>
    <n v="21"/>
    <n v="24.1"/>
    <n v="3"/>
    <n v="0.77428571428571435"/>
    <n v="0.24"/>
    <n v="0.17032967032967034"/>
    <n v="2.197802197802198E-2"/>
    <n v="270"/>
    <n v="0.6"/>
    <n v="24.1"/>
    <n v="0"/>
    <n v="0"/>
    <n v="0"/>
    <n v="0"/>
    <n v="0"/>
    <n v="3"/>
    <n v="0"/>
    <n v="0"/>
    <n v="0"/>
    <n v="0"/>
    <n v="0"/>
    <m/>
    <m/>
    <m/>
    <n v="150"/>
    <n v="150"/>
    <s v="1 PG"/>
  </r>
  <r>
    <n v="2887"/>
    <s v="VIETNAM"/>
    <x v="2"/>
    <x v="3"/>
    <x v="16"/>
    <x v="42"/>
    <x v="0"/>
    <x v="1"/>
    <x v="22"/>
    <x v="123"/>
    <x v="0"/>
    <n v="1200"/>
    <n v="240"/>
    <n v="256"/>
    <m/>
    <n v="58"/>
    <n v="33"/>
    <n v="30"/>
    <n v="21"/>
    <n v="19.725000000000001"/>
    <n v="18.2"/>
    <n v="0.60198412698412695"/>
    <n v="0.24"/>
    <n v="0.18415178571428573"/>
    <n v="0.1674107142857143"/>
    <n v="256"/>
    <n v="0.66"/>
    <n v="17.100000000000001"/>
    <n v="3"/>
    <n v="1"/>
    <n v="3"/>
    <n v="0"/>
    <n v="0"/>
    <n v="16.7"/>
    <n v="2"/>
    <n v="0"/>
    <n v="2"/>
    <n v="0"/>
    <n v="0"/>
    <m/>
    <m/>
    <m/>
    <n v="150"/>
    <n v="150"/>
    <s v="1 PG"/>
  </r>
  <r>
    <n v="2888"/>
    <s v="VIETNAM"/>
    <x v="2"/>
    <x v="3"/>
    <x v="16"/>
    <x v="42"/>
    <x v="0"/>
    <x v="1"/>
    <x v="16"/>
    <x v="77"/>
    <x v="0"/>
    <n v="1200"/>
    <n v="240"/>
    <n v="320"/>
    <m/>
    <n v="58"/>
    <n v="15"/>
    <n v="11"/>
    <n v="21"/>
    <n v="7.85"/>
    <n v="13"/>
    <n v="0.80192307692307696"/>
    <n v="0.24"/>
    <n v="6.6964285714285712E-2"/>
    <n v="4.9107142857142856E-2"/>
    <n v="350"/>
    <n v="0.6"/>
    <n v="7.1"/>
    <n v="3"/>
    <n v="0"/>
    <n v="0"/>
    <n v="0"/>
    <n v="0"/>
    <n v="12"/>
    <n v="2"/>
    <n v="0"/>
    <n v="1"/>
    <n v="0"/>
    <n v="0"/>
    <m/>
    <m/>
    <m/>
    <n v="150"/>
    <n v="150"/>
    <s v="1 PG"/>
  </r>
  <r>
    <n v="2889"/>
    <s v="VIETNAM"/>
    <x v="0"/>
    <x v="3"/>
    <x v="16"/>
    <x v="43"/>
    <x v="0"/>
    <x v="0"/>
    <x v="0"/>
    <x v="2"/>
    <x v="0"/>
    <n v="1200"/>
    <n v="240"/>
    <m/>
    <n v="224"/>
    <n v="96"/>
    <n v="26"/>
    <n v="39"/>
    <n v="63.36"/>
    <n v="14.25"/>
    <n v="24.83333"/>
    <n v="0.60128200000000009"/>
    <n v="0.4"/>
    <n v="0.16581632653061226"/>
    <n v="0.24872448979591841"/>
    <n v="234"/>
    <n v="0.8"/>
    <n v="13"/>
    <n v="5"/>
    <n v="0"/>
    <n v="0"/>
    <n v="0"/>
    <n v="0"/>
    <n v="21.33333"/>
    <n v="2"/>
    <n v="0"/>
    <n v="6"/>
    <n v="0"/>
    <n v="0"/>
    <m/>
    <m/>
    <m/>
    <n v="50"/>
    <n v="50"/>
    <s v="1 PG"/>
  </r>
  <r>
    <n v="2890"/>
    <s v="VIETNAM"/>
    <x v="0"/>
    <x v="3"/>
    <x v="16"/>
    <x v="43"/>
    <x v="0"/>
    <x v="0"/>
    <x v="0"/>
    <x v="14"/>
    <x v="0"/>
    <n v="1200"/>
    <n v="240"/>
    <m/>
    <n v="222"/>
    <n v="96"/>
    <n v="24"/>
    <n v="54"/>
    <n v="63.36"/>
    <n v="27.25"/>
    <n v="40.5"/>
    <n v="0.86858974358974361"/>
    <n v="0.4"/>
    <n v="0.15444015444015446"/>
    <n v="0.34749034749034752"/>
    <n v="312"/>
    <n v="0.8"/>
    <n v="20"/>
    <n v="13"/>
    <n v="0"/>
    <n v="8"/>
    <n v="0"/>
    <n v="0"/>
    <n v="35"/>
    <n v="6"/>
    <n v="0"/>
    <n v="8"/>
    <n v="0"/>
    <n v="0"/>
    <m/>
    <m/>
    <m/>
    <n v="50"/>
    <n v="50"/>
    <s v="1 PG"/>
  </r>
  <r>
    <n v="2891"/>
    <s v="VIETNAM"/>
    <x v="0"/>
    <x v="3"/>
    <x v="16"/>
    <x v="43"/>
    <x v="6"/>
    <x v="0"/>
    <x v="0"/>
    <x v="46"/>
    <x v="1"/>
    <n v="1250"/>
    <n v="250"/>
    <m/>
    <n v="218"/>
    <n v="100"/>
    <n v="15"/>
    <n v="61"/>
    <n v="66"/>
    <n v="29"/>
    <n v="30.66667"/>
    <n v="0.78508776315789464"/>
    <n v="0.4"/>
    <n v="9.8296199213630406E-2"/>
    <n v="0.39973787680209699"/>
    <n v="170"/>
    <n v="0.7"/>
    <n v="16.5"/>
    <n v="0"/>
    <n v="0"/>
    <n v="19"/>
    <n v="4"/>
    <n v="0"/>
    <n v="23.16667"/>
    <n v="0"/>
    <n v="0"/>
    <n v="15"/>
    <n v="0"/>
    <n v="0"/>
    <m/>
    <m/>
    <m/>
    <n v="50"/>
    <n v="50"/>
    <s v="1 PG"/>
  </r>
  <r>
    <n v="2892"/>
    <s v="VIETNAM"/>
    <x v="0"/>
    <x v="3"/>
    <x v="16"/>
    <x v="43"/>
    <x v="6"/>
    <x v="0"/>
    <x v="4"/>
    <x v="50"/>
    <x v="1"/>
    <n v="1250"/>
    <n v="250"/>
    <n v="212"/>
    <m/>
    <n v="100"/>
    <n v="15"/>
    <n v="24"/>
    <n v="66"/>
    <n v="10"/>
    <n v="12.75"/>
    <n v="0.58333333333333337"/>
    <n v="0.4"/>
    <n v="0.10107816711590298"/>
    <n v="0.16172506738544476"/>
    <n v="200"/>
    <n v="0.7"/>
    <n v="10"/>
    <n v="0"/>
    <n v="0"/>
    <n v="0"/>
    <n v="0"/>
    <n v="0"/>
    <n v="12"/>
    <n v="3"/>
    <n v="0"/>
    <n v="0"/>
    <n v="0"/>
    <n v="0"/>
    <m/>
    <m/>
    <m/>
    <n v="50"/>
    <n v="50"/>
    <s v="1 PG"/>
  </r>
  <r>
    <n v="2893"/>
    <s v="VIETNAM"/>
    <x v="0"/>
    <x v="3"/>
    <x v="16"/>
    <x v="43"/>
    <x v="6"/>
    <x v="1"/>
    <x v="24"/>
    <x v="138"/>
    <x v="1"/>
    <n v="1250"/>
    <n v="250"/>
    <n v="234"/>
    <m/>
    <n v="60"/>
    <n v="24"/>
    <n v="27"/>
    <n v="22"/>
    <n v="15.25"/>
    <n v="20.25"/>
    <n v="0.69607843137254899"/>
    <n v="0.24"/>
    <n v="0.14652014652014653"/>
    <n v="0.16483516483516486"/>
    <n v="250"/>
    <n v="0.7"/>
    <n v="10"/>
    <n v="3"/>
    <n v="0"/>
    <n v="9"/>
    <n v="0"/>
    <n v="0"/>
    <n v="11"/>
    <n v="9"/>
    <n v="0"/>
    <n v="14"/>
    <n v="0"/>
    <n v="0"/>
    <m/>
    <m/>
    <m/>
    <n v="50"/>
    <n v="50"/>
    <s v="1 PG"/>
  </r>
  <r>
    <n v="2894"/>
    <s v="VIETNAM"/>
    <x v="0"/>
    <x v="3"/>
    <x v="16"/>
    <x v="43"/>
    <x v="6"/>
    <x v="1"/>
    <x v="17"/>
    <x v="139"/>
    <x v="1"/>
    <n v="1250"/>
    <n v="250"/>
    <n v="236"/>
    <m/>
    <n v="60"/>
    <n v="30"/>
    <n v="60"/>
    <n v="22"/>
    <n v="22.5"/>
    <n v="41"/>
    <n v="0.7055555555555556"/>
    <n v="0.24"/>
    <n v="0.18159806295399517"/>
    <n v="0.36319612590799033"/>
    <n v="114"/>
    <n v="0.7"/>
    <n v="16"/>
    <n v="0"/>
    <n v="0"/>
    <n v="0"/>
    <n v="2"/>
    <n v="5"/>
    <n v="33"/>
    <n v="0"/>
    <n v="0"/>
    <n v="0"/>
    <n v="0"/>
    <n v="8"/>
    <m/>
    <m/>
    <m/>
    <n v="50"/>
    <n v="50"/>
    <s v="1 PG"/>
  </r>
  <r>
    <n v="2895"/>
    <s v="VIETNAM"/>
    <x v="0"/>
    <x v="3"/>
    <x v="16"/>
    <x v="43"/>
    <x v="7"/>
    <x v="0"/>
    <x v="0"/>
    <x v="307"/>
    <x v="0"/>
    <n v="1000"/>
    <n v="200"/>
    <n v="88"/>
    <n v="96"/>
    <n v="80"/>
    <n v="0"/>
    <n v="19"/>
    <n v="52.8"/>
    <n v="0"/>
    <n v="14.5"/>
    <n v="0.76315789473684215"/>
    <n v="0.4"/>
    <n v="0"/>
    <n v="0.14751552795031059"/>
    <n v="134"/>
    <n v="0.6"/>
    <n v="0"/>
    <n v="0"/>
    <n v="0"/>
    <n v="0"/>
    <n v="0"/>
    <n v="0"/>
    <n v="14.5"/>
    <n v="0"/>
    <n v="0"/>
    <n v="0"/>
    <n v="0"/>
    <n v="0"/>
    <m/>
    <m/>
    <m/>
    <n v="50"/>
    <n v="50"/>
    <s v="1 PG"/>
  </r>
  <r>
    <n v="2896"/>
    <s v="VIETNAM"/>
    <x v="0"/>
    <x v="3"/>
    <x v="16"/>
    <x v="43"/>
    <x v="7"/>
    <x v="1"/>
    <x v="4"/>
    <x v="219"/>
    <x v="0"/>
    <n v="1000"/>
    <n v="200"/>
    <n v="160"/>
    <m/>
    <n v="80"/>
    <n v="10"/>
    <n v="19"/>
    <n v="52.8"/>
    <n v="8"/>
    <n v="16"/>
    <n v="0.82758620689655171"/>
    <n v="0.4"/>
    <n v="8.9285714285714288E-2"/>
    <n v="0.16964285714285715"/>
    <n v="150"/>
    <n v="0.7"/>
    <n v="8"/>
    <n v="0"/>
    <n v="0"/>
    <n v="0"/>
    <n v="0"/>
    <n v="0"/>
    <n v="15"/>
    <n v="4"/>
    <n v="0"/>
    <n v="0"/>
    <n v="0"/>
    <n v="0"/>
    <m/>
    <m/>
    <m/>
    <n v="50"/>
    <n v="50"/>
    <s v="1 PG"/>
  </r>
  <r>
    <n v="2897"/>
    <s v="VIETNAM"/>
    <x v="0"/>
    <x v="3"/>
    <x v="16"/>
    <x v="43"/>
    <x v="9"/>
    <x v="1"/>
    <x v="0"/>
    <x v="178"/>
    <x v="2"/>
    <n v="180"/>
    <n v="81"/>
    <m/>
    <n v="98"/>
    <n v="19"/>
    <n v="4"/>
    <n v="6"/>
    <n v="5"/>
    <n v="1.75"/>
    <n v="3.125"/>
    <n v="0.48749999999999999"/>
    <n v="0.24"/>
    <n v="5.830903790087464E-2"/>
    <n v="8.7463556851311963E-2"/>
    <n v="225"/>
    <n v="0.65"/>
    <n v="0"/>
    <n v="0"/>
    <n v="2"/>
    <n v="2"/>
    <n v="0"/>
    <n v="0"/>
    <n v="0"/>
    <n v="0"/>
    <n v="3"/>
    <n v="1"/>
    <n v="2"/>
    <n v="0"/>
    <m/>
    <m/>
    <m/>
    <n v="50"/>
    <n v="50"/>
    <s v="1 PG"/>
  </r>
  <r>
    <n v="2898"/>
    <s v="VIETNAM"/>
    <x v="0"/>
    <x v="3"/>
    <x v="16"/>
    <x v="43"/>
    <x v="9"/>
    <x v="1"/>
    <x v="0"/>
    <x v="179"/>
    <x v="2"/>
    <n v="180"/>
    <n v="81"/>
    <m/>
    <n v="74"/>
    <n v="19"/>
    <n v="1"/>
    <n v="15"/>
    <n v="5"/>
    <n v="0.2"/>
    <n v="5"/>
    <n v="0.32500000000000001"/>
    <n v="0.24"/>
    <n v="1.9305019305019305E-2"/>
    <n v="0.28957528957528961"/>
    <n v="132"/>
    <n v="0.7"/>
    <n v="0.2"/>
    <n v="0"/>
    <n v="0"/>
    <n v="0"/>
    <n v="0"/>
    <n v="0"/>
    <n v="5"/>
    <n v="0"/>
    <n v="0"/>
    <n v="0"/>
    <n v="0"/>
    <n v="0"/>
    <m/>
    <m/>
    <m/>
    <n v="50"/>
    <n v="50"/>
    <s v="1 PG"/>
  </r>
  <r>
    <n v="2899"/>
    <s v="VIETNAM"/>
    <x v="0"/>
    <x v="3"/>
    <x v="16"/>
    <x v="43"/>
    <x v="9"/>
    <x v="1"/>
    <x v="0"/>
    <x v="196"/>
    <x v="2"/>
    <n v="180"/>
    <n v="81"/>
    <m/>
    <n v="92"/>
    <n v="19"/>
    <n v="0"/>
    <n v="8"/>
    <n v="5"/>
    <n v="0"/>
    <n v="3.5"/>
    <n v="0.4375"/>
    <n v="0.24"/>
    <n v="0"/>
    <n v="0.12422360248447206"/>
    <n v="417"/>
    <n v="0.7"/>
    <n v="0"/>
    <n v="0"/>
    <n v="0"/>
    <n v="0"/>
    <n v="0"/>
    <n v="0"/>
    <n v="3"/>
    <n v="2"/>
    <n v="0"/>
    <n v="0"/>
    <n v="0"/>
    <n v="0"/>
    <m/>
    <m/>
    <m/>
    <n v="50"/>
    <n v="50"/>
    <s v="1 PG"/>
  </r>
  <r>
    <n v="2900"/>
    <s v="VIETNAM"/>
    <x v="0"/>
    <x v="3"/>
    <x v="16"/>
    <x v="43"/>
    <x v="9"/>
    <x v="1"/>
    <x v="0"/>
    <x v="197"/>
    <x v="2"/>
    <n v="180"/>
    <n v="81"/>
    <m/>
    <n v="80"/>
    <n v="19"/>
    <n v="2"/>
    <n v="5"/>
    <n v="5"/>
    <n v="2"/>
    <n v="7"/>
    <n v="1.2857142857142858"/>
    <n v="0.24"/>
    <n v="3.5714285714285712E-2"/>
    <n v="8.9285714285714288E-2"/>
    <n v="101"/>
    <n v="0.7"/>
    <n v="2"/>
    <n v="0"/>
    <n v="0"/>
    <n v="0"/>
    <n v="0"/>
    <n v="0"/>
    <n v="5"/>
    <n v="0"/>
    <n v="0"/>
    <n v="4"/>
    <n v="0"/>
    <n v="0"/>
    <m/>
    <m/>
    <m/>
    <n v="50"/>
    <n v="50"/>
    <s v="1 PG"/>
  </r>
  <r>
    <n v="2901"/>
    <s v="VIETNAM"/>
    <x v="0"/>
    <x v="3"/>
    <x v="16"/>
    <x v="43"/>
    <x v="9"/>
    <x v="1"/>
    <x v="0"/>
    <x v="198"/>
    <x v="2"/>
    <n v="180"/>
    <n v="81"/>
    <m/>
    <n v="80"/>
    <n v="19"/>
    <n v="0"/>
    <n v="11"/>
    <n v="5"/>
    <n v="0"/>
    <n v="8.5"/>
    <n v="0.77272727272727271"/>
    <n v="0.24"/>
    <n v="0"/>
    <n v="0.19642857142857142"/>
    <n v="125"/>
    <n v="0.65"/>
    <n v="0"/>
    <n v="0"/>
    <n v="0"/>
    <n v="0"/>
    <n v="0"/>
    <n v="0"/>
    <n v="8"/>
    <n v="0"/>
    <n v="0"/>
    <n v="1"/>
    <n v="0"/>
    <n v="0"/>
    <m/>
    <m/>
    <m/>
    <n v="50"/>
    <n v="50"/>
    <s v="1 PG"/>
  </r>
  <r>
    <n v="2902"/>
    <s v="VIETNAM"/>
    <x v="0"/>
    <x v="3"/>
    <x v="16"/>
    <x v="43"/>
    <x v="9"/>
    <x v="1"/>
    <x v="0"/>
    <x v="217"/>
    <x v="2"/>
    <n v="180"/>
    <n v="81"/>
    <m/>
    <n v="86"/>
    <n v="19"/>
    <n v="7"/>
    <n v="4"/>
    <n v="5"/>
    <n v="3"/>
    <n v="1.5"/>
    <n v="0.40909090909090912"/>
    <n v="0.24"/>
    <n v="0.11627906976744187"/>
    <n v="6.6445182724252497E-2"/>
    <n v="148"/>
    <n v="0.7"/>
    <n v="3"/>
    <n v="0"/>
    <n v="0"/>
    <n v="0"/>
    <n v="0"/>
    <n v="0"/>
    <n v="1.5"/>
    <n v="0"/>
    <n v="0"/>
    <n v="0"/>
    <n v="0"/>
    <n v="0"/>
    <m/>
    <m/>
    <m/>
    <n v="50"/>
    <n v="50"/>
    <s v="1 PG"/>
  </r>
  <r>
    <n v="2903"/>
    <s v="VIETNAM"/>
    <x v="0"/>
    <x v="3"/>
    <x v="16"/>
    <x v="43"/>
    <x v="9"/>
    <x v="1"/>
    <x v="0"/>
    <x v="218"/>
    <x v="2"/>
    <n v="180"/>
    <n v="81"/>
    <m/>
    <n v="80"/>
    <n v="19"/>
    <n v="5"/>
    <n v="30"/>
    <n v="5"/>
    <n v="2"/>
    <n v="21"/>
    <n v="0.65714285714285714"/>
    <n v="0.24"/>
    <n v="8.9285714285714288E-2"/>
    <n v="0.5357142857142857"/>
    <n v="159"/>
    <n v="0.7"/>
    <n v="2"/>
    <n v="0"/>
    <n v="0"/>
    <n v="0"/>
    <n v="0"/>
    <n v="0"/>
    <n v="15"/>
    <n v="0"/>
    <n v="0"/>
    <n v="12"/>
    <n v="0"/>
    <n v="0"/>
    <m/>
    <m/>
    <m/>
    <n v="50"/>
    <n v="50"/>
    <s v="1 PG"/>
  </r>
  <r>
    <n v="2904"/>
    <s v="VIETNAM"/>
    <x v="0"/>
    <x v="3"/>
    <x v="16"/>
    <x v="43"/>
    <x v="9"/>
    <x v="1"/>
    <x v="0"/>
    <x v="234"/>
    <x v="2"/>
    <n v="180"/>
    <n v="81"/>
    <m/>
    <n v="80"/>
    <n v="19"/>
    <n v="7"/>
    <n v="7"/>
    <n v="5"/>
    <n v="2"/>
    <n v="2"/>
    <n v="0.2857142857142857"/>
    <n v="0.24"/>
    <n v="0.125"/>
    <n v="0.125"/>
    <n v="104"/>
    <n v="0.7"/>
    <n v="2"/>
    <n v="0"/>
    <n v="0"/>
    <n v="0"/>
    <n v="0"/>
    <n v="0"/>
    <n v="2"/>
    <n v="0"/>
    <n v="0"/>
    <n v="0"/>
    <n v="0"/>
    <n v="0"/>
    <m/>
    <m/>
    <m/>
    <n v="50"/>
    <n v="50"/>
    <s v="1 PG"/>
  </r>
  <r>
    <n v="2905"/>
    <s v="VIETNAM"/>
    <x v="0"/>
    <x v="3"/>
    <x v="16"/>
    <x v="43"/>
    <x v="9"/>
    <x v="1"/>
    <x v="0"/>
    <x v="235"/>
    <x v="2"/>
    <n v="180"/>
    <n v="81"/>
    <m/>
    <n v="68"/>
    <n v="19"/>
    <n v="3"/>
    <n v="18"/>
    <n v="5"/>
    <n v="1"/>
    <n v="11"/>
    <n v="0.5714285714285714"/>
    <n v="0.24"/>
    <n v="6.3025210084033625E-2"/>
    <n v="0.37815126050420172"/>
    <n v="130"/>
    <n v="0.7"/>
    <n v="1"/>
    <n v="0"/>
    <n v="0"/>
    <n v="0"/>
    <n v="0"/>
    <n v="0"/>
    <n v="11"/>
    <n v="0"/>
    <n v="0"/>
    <n v="0"/>
    <n v="0"/>
    <n v="0"/>
    <m/>
    <m/>
    <m/>
    <n v="50"/>
    <n v="50"/>
    <s v="1 PG"/>
  </r>
  <r>
    <n v="2906"/>
    <s v="VIETNAM"/>
    <x v="0"/>
    <x v="3"/>
    <x v="16"/>
    <x v="43"/>
    <x v="9"/>
    <x v="1"/>
    <x v="0"/>
    <x v="236"/>
    <x v="2"/>
    <n v="180"/>
    <n v="81"/>
    <m/>
    <n v="82"/>
    <n v="19"/>
    <n v="3"/>
    <n v="11"/>
    <n v="5"/>
    <n v="2.5"/>
    <n v="8.25"/>
    <n v="0.7678571428571429"/>
    <n v="0.24"/>
    <n v="5.2264808362369339E-2"/>
    <n v="0.19163763066202091"/>
    <n v="138"/>
    <n v="0.7"/>
    <n v="2.5"/>
    <n v="0"/>
    <n v="0"/>
    <n v="0"/>
    <n v="0"/>
    <n v="0"/>
    <n v="7"/>
    <n v="1"/>
    <n v="0"/>
    <n v="2"/>
    <n v="0"/>
    <n v="0"/>
    <m/>
    <m/>
    <m/>
    <n v="50"/>
    <n v="50"/>
    <s v="1 PG"/>
  </r>
  <r>
    <n v="2907"/>
    <s v="VIETNAM"/>
    <x v="0"/>
    <x v="3"/>
    <x v="16"/>
    <x v="43"/>
    <x v="9"/>
    <x v="1"/>
    <x v="0"/>
    <x v="308"/>
    <x v="2"/>
    <n v="180"/>
    <n v="81"/>
    <m/>
    <n v="78"/>
    <n v="19"/>
    <n v="9"/>
    <n v="0"/>
    <n v="5"/>
    <n v="3"/>
    <n v="0"/>
    <n v="0.33333333333333331"/>
    <n v="0.24"/>
    <n v="0.16483516483516486"/>
    <n v="0"/>
    <n v="223"/>
    <n v="0.7"/>
    <n v="3"/>
    <n v="0"/>
    <n v="0"/>
    <n v="0"/>
    <n v="0"/>
    <n v="0"/>
    <n v="0"/>
    <n v="0"/>
    <n v="0"/>
    <n v="0"/>
    <n v="0"/>
    <n v="0"/>
    <m/>
    <m/>
    <m/>
    <n v="50"/>
    <n v="50"/>
    <s v="1 PG"/>
  </r>
  <r>
    <n v="2908"/>
    <s v="VIETNAM"/>
    <x v="0"/>
    <x v="3"/>
    <x v="16"/>
    <x v="43"/>
    <x v="9"/>
    <x v="1"/>
    <x v="0"/>
    <x v="309"/>
    <x v="2"/>
    <n v="180"/>
    <n v="81"/>
    <m/>
    <n v="66"/>
    <n v="19"/>
    <n v="3"/>
    <n v="8"/>
    <n v="5"/>
    <n v="3.5"/>
    <n v="4"/>
    <n v="0.68181818181818177"/>
    <n v="0.24"/>
    <n v="6.4935064935064943E-2"/>
    <n v="0.17316017316017318"/>
    <n v="122"/>
    <n v="0.75"/>
    <n v="3.5"/>
    <n v="0"/>
    <n v="0"/>
    <n v="0"/>
    <n v="0"/>
    <n v="0"/>
    <n v="4"/>
    <n v="0"/>
    <n v="0"/>
    <n v="0"/>
    <n v="0"/>
    <n v="0"/>
    <m/>
    <m/>
    <m/>
    <n v="50"/>
    <n v="50"/>
    <s v="1 PG"/>
  </r>
  <r>
    <n v="2909"/>
    <s v="VIETNAM"/>
    <x v="0"/>
    <x v="3"/>
    <x v="16"/>
    <x v="43"/>
    <x v="9"/>
    <x v="1"/>
    <x v="0"/>
    <x v="310"/>
    <x v="2"/>
    <n v="180"/>
    <n v="81"/>
    <m/>
    <n v="86"/>
    <n v="19"/>
    <n v="2"/>
    <n v="7"/>
    <n v="5"/>
    <n v="1"/>
    <n v="4.42"/>
    <n v="0.60222222222222221"/>
    <n v="0.24"/>
    <n v="3.3222591362126248E-2"/>
    <n v="0.11627906976744187"/>
    <n v="155"/>
    <n v="0.6"/>
    <n v="1"/>
    <n v="0"/>
    <n v="0"/>
    <n v="0"/>
    <n v="0"/>
    <n v="0"/>
    <n v="4.17"/>
    <n v="1"/>
    <n v="0"/>
    <n v="0"/>
    <n v="0"/>
    <n v="0"/>
    <m/>
    <m/>
    <m/>
    <n v="50"/>
    <n v="50"/>
    <s v="1 PG"/>
  </r>
  <r>
    <n v="2910"/>
    <s v="VIETNAM"/>
    <x v="0"/>
    <x v="3"/>
    <x v="16"/>
    <x v="43"/>
    <x v="9"/>
    <x v="1"/>
    <x v="0"/>
    <x v="311"/>
    <x v="2"/>
    <n v="180"/>
    <n v="81"/>
    <m/>
    <n v="76"/>
    <n v="19"/>
    <n v="2"/>
    <n v="6"/>
    <n v="5"/>
    <n v="0.6"/>
    <n v="2.4500000000000002"/>
    <n v="0.38125000000000003"/>
    <n v="0.24"/>
    <n v="3.759398496240602E-2"/>
    <n v="0.11278195488721805"/>
    <n v="101"/>
    <n v="0.6"/>
    <n v="0.6"/>
    <n v="0"/>
    <n v="0"/>
    <n v="0"/>
    <n v="0"/>
    <n v="0"/>
    <n v="1.2"/>
    <n v="1"/>
    <n v="0"/>
    <n v="2"/>
    <n v="0"/>
    <n v="0"/>
    <m/>
    <m/>
    <m/>
    <n v="50"/>
    <n v="50"/>
    <s v="1 PG"/>
  </r>
  <r>
    <n v="2911"/>
    <s v="VIETNAM"/>
    <x v="0"/>
    <x v="3"/>
    <x v="16"/>
    <x v="43"/>
    <x v="9"/>
    <x v="1"/>
    <x v="0"/>
    <x v="312"/>
    <x v="2"/>
    <n v="180"/>
    <n v="81"/>
    <m/>
    <n v="80"/>
    <n v="19"/>
    <n v="1"/>
    <n v="7"/>
    <n v="5"/>
    <n v="6"/>
    <n v="24.5"/>
    <n v="3.8125"/>
    <n v="0.24"/>
    <n v="1.7857142857142856E-2"/>
    <n v="0.125"/>
    <n v="213"/>
    <n v="0.6"/>
    <n v="6"/>
    <n v="0"/>
    <n v="0"/>
    <n v="0"/>
    <n v="0"/>
    <n v="0"/>
    <n v="24"/>
    <n v="0"/>
    <n v="0"/>
    <n v="1"/>
    <n v="0"/>
    <n v="0"/>
    <m/>
    <m/>
    <m/>
    <n v="50"/>
    <n v="50"/>
    <s v="1 PG"/>
  </r>
  <r>
    <n v="2912"/>
    <s v="VIETNAM"/>
    <x v="0"/>
    <x v="3"/>
    <x v="16"/>
    <x v="43"/>
    <x v="9"/>
    <x v="1"/>
    <x v="0"/>
    <x v="313"/>
    <x v="2"/>
    <n v="180"/>
    <n v="81"/>
    <m/>
    <n v="68"/>
    <n v="19"/>
    <n v="2"/>
    <n v="11"/>
    <n v="5"/>
    <n v="12"/>
    <n v="24.5"/>
    <n v="2.8076923076923075"/>
    <n v="0.24"/>
    <n v="4.2016806722689079E-2"/>
    <n v="0.23109243697478996"/>
    <n v="106"/>
    <n v="0.6"/>
    <n v="12"/>
    <n v="0"/>
    <n v="0"/>
    <n v="0"/>
    <n v="0"/>
    <n v="0"/>
    <n v="22"/>
    <n v="2"/>
    <n v="0"/>
    <n v="4"/>
    <n v="0"/>
    <n v="0"/>
    <m/>
    <m/>
    <m/>
    <n v="50"/>
    <n v="50"/>
    <s v="1 PG"/>
  </r>
  <r>
    <n v="2913"/>
    <s v="VIETNAM"/>
    <x v="0"/>
    <x v="3"/>
    <x v="16"/>
    <x v="43"/>
    <x v="10"/>
    <x v="1"/>
    <x v="0"/>
    <x v="260"/>
    <x v="2"/>
    <n v="320"/>
    <n v="144"/>
    <m/>
    <n v="165"/>
    <n v="35"/>
    <n v="14"/>
    <n v="16"/>
    <n v="12.5"/>
    <n v="10"/>
    <n v="9"/>
    <n v="0.6333333333333333"/>
    <n v="0.24"/>
    <n v="0.12121212121212123"/>
    <n v="0.13852813852813856"/>
    <n v="347"/>
    <n v="0.6"/>
    <n v="10"/>
    <n v="0"/>
    <n v="0"/>
    <n v="0"/>
    <n v="0"/>
    <n v="0"/>
    <n v="9"/>
    <n v="0"/>
    <n v="0"/>
    <n v="0"/>
    <n v="0"/>
    <n v="0"/>
    <m/>
    <m/>
    <m/>
    <n v="50"/>
    <n v="50"/>
    <s v="1 PG"/>
  </r>
  <r>
    <n v="2914"/>
    <s v="VIETNAM"/>
    <x v="1"/>
    <x v="3"/>
    <x v="16"/>
    <x v="43"/>
    <x v="7"/>
    <x v="1"/>
    <x v="8"/>
    <x v="64"/>
    <x v="0"/>
    <n v="1000"/>
    <n v="200"/>
    <n v="192"/>
    <m/>
    <n v="48"/>
    <n v="23"/>
    <n v="20"/>
    <n v="17.600000000000001"/>
    <n v="13.5"/>
    <n v="12"/>
    <n v="0.59302325581395354"/>
    <n v="0.24"/>
    <n v="0.17113095238095241"/>
    <n v="0.14880952380952384"/>
    <n v="268"/>
    <n v="0.6"/>
    <n v="10"/>
    <n v="6"/>
    <n v="0"/>
    <n v="4"/>
    <n v="0"/>
    <n v="0"/>
    <n v="9"/>
    <n v="4"/>
    <n v="0"/>
    <n v="4"/>
    <n v="0"/>
    <n v="0"/>
    <m/>
    <m/>
    <m/>
    <n v="50"/>
    <n v="50"/>
    <s v="1 PG"/>
  </r>
  <r>
    <n v="2915"/>
    <s v="VIETNAM"/>
    <x v="1"/>
    <x v="3"/>
    <x v="16"/>
    <x v="43"/>
    <x v="7"/>
    <x v="1"/>
    <x v="8"/>
    <x v="65"/>
    <x v="0"/>
    <n v="1000"/>
    <n v="200"/>
    <n v="200"/>
    <m/>
    <n v="48"/>
    <n v="15"/>
    <n v="17"/>
    <n v="17.600000000000001"/>
    <n v="7"/>
    <n v="8.75"/>
    <n v="0.4921875"/>
    <n v="0.24"/>
    <n v="0.10714285714285714"/>
    <n v="0.12142857142857143"/>
    <n v="260"/>
    <n v="0.6"/>
    <n v="5"/>
    <n v="4"/>
    <n v="0"/>
    <n v="2"/>
    <n v="0"/>
    <n v="0"/>
    <n v="7"/>
    <n v="3"/>
    <n v="0"/>
    <n v="2"/>
    <n v="0"/>
    <n v="0"/>
    <m/>
    <m/>
    <m/>
    <n v="50"/>
    <n v="50"/>
    <s v="1 PG"/>
  </r>
  <r>
    <n v="2916"/>
    <s v="VIETNAM"/>
    <x v="1"/>
    <x v="3"/>
    <x v="16"/>
    <x v="43"/>
    <x v="7"/>
    <x v="1"/>
    <x v="8"/>
    <x v="66"/>
    <x v="0"/>
    <n v="1000"/>
    <n v="200"/>
    <n v="198"/>
    <m/>
    <n v="48"/>
    <n v="22"/>
    <n v="15"/>
    <n v="17.600000000000001"/>
    <n v="10.5"/>
    <n v="8.25"/>
    <n v="0.5067567567567568"/>
    <n v="0.24"/>
    <n v="0.15873015873015875"/>
    <n v="0.10822510822510822"/>
    <n v="235"/>
    <n v="0.6"/>
    <n v="8"/>
    <n v="6"/>
    <n v="0"/>
    <n v="2"/>
    <n v="0"/>
    <n v="0"/>
    <n v="7"/>
    <n v="1"/>
    <n v="0"/>
    <n v="2"/>
    <n v="0"/>
    <n v="0"/>
    <m/>
    <m/>
    <m/>
    <n v="50"/>
    <n v="50"/>
    <s v="1 PG"/>
  </r>
  <r>
    <n v="2917"/>
    <s v="VIETNAM"/>
    <x v="1"/>
    <x v="3"/>
    <x v="16"/>
    <x v="43"/>
    <x v="7"/>
    <x v="1"/>
    <x v="29"/>
    <x v="237"/>
    <x v="0"/>
    <n v="1000"/>
    <n v="200"/>
    <n v="180"/>
    <m/>
    <n v="48"/>
    <n v="6"/>
    <n v="13"/>
    <n v="17.600000000000001"/>
    <n v="4.5999999999999996"/>
    <n v="6"/>
    <n v="0.55789473684210522"/>
    <n v="0.24"/>
    <n v="4.7619047619047623E-2"/>
    <n v="0.10317460317460318"/>
    <n v="286"/>
    <n v="0.6"/>
    <n v="4.5999999999999996"/>
    <n v="0"/>
    <n v="0"/>
    <n v="0"/>
    <n v="0"/>
    <n v="0"/>
    <n v="6"/>
    <n v="0"/>
    <n v="0"/>
    <n v="0"/>
    <n v="0"/>
    <n v="0"/>
    <m/>
    <m/>
    <m/>
    <n v="50"/>
    <n v="50"/>
    <s v="1 PG"/>
  </r>
  <r>
    <n v="2918"/>
    <s v="VIETNAM"/>
    <x v="2"/>
    <x v="3"/>
    <x v="16"/>
    <x v="43"/>
    <x v="6"/>
    <x v="0"/>
    <x v="6"/>
    <x v="81"/>
    <x v="1"/>
    <n v="1250"/>
    <n v="250"/>
    <n v="124"/>
    <n v="164"/>
    <n v="100"/>
    <n v="7"/>
    <n v="21"/>
    <n v="63"/>
    <n v="5.0999999999999996"/>
    <n v="19.25"/>
    <n v="0.86964285714285716"/>
    <n v="0.4"/>
    <n v="3.4722222222222224E-2"/>
    <n v="0.10416666666666667"/>
    <n v="291"/>
    <n v="0.65"/>
    <n v="5.0999999999999996"/>
    <n v="0"/>
    <n v="0"/>
    <n v="0"/>
    <n v="0"/>
    <n v="0"/>
    <n v="19"/>
    <n v="1"/>
    <n v="0"/>
    <n v="0"/>
    <n v="0"/>
    <n v="0"/>
    <m/>
    <m/>
    <m/>
    <n v="150"/>
    <n v="150"/>
    <s v="1 PG"/>
  </r>
  <r>
    <n v="2919"/>
    <s v="VIETNAM"/>
    <x v="2"/>
    <x v="3"/>
    <x v="16"/>
    <x v="43"/>
    <x v="7"/>
    <x v="0"/>
    <x v="6"/>
    <x v="128"/>
    <x v="0"/>
    <n v="1000"/>
    <n v="200"/>
    <m/>
    <n v="238"/>
    <n v="80"/>
    <n v="12"/>
    <n v="31"/>
    <n v="63"/>
    <n v="9.1"/>
    <n v="27"/>
    <n v="0.83953488372093021"/>
    <n v="0.4"/>
    <n v="7.202881152460984E-2"/>
    <n v="0.18607442977190877"/>
    <n v="263"/>
    <n v="0.65"/>
    <n v="8.1"/>
    <n v="0"/>
    <n v="0"/>
    <n v="2"/>
    <n v="0"/>
    <n v="0"/>
    <n v="25"/>
    <n v="0"/>
    <n v="0"/>
    <n v="4"/>
    <n v="0"/>
    <n v="0"/>
    <m/>
    <m/>
    <m/>
    <n v="150"/>
    <n v="150"/>
    <s v="1 PG"/>
  </r>
  <r>
    <n v="2920"/>
    <s v="VIETNAM"/>
    <x v="2"/>
    <x v="3"/>
    <x v="16"/>
    <x v="43"/>
    <x v="7"/>
    <x v="0"/>
    <x v="6"/>
    <x v="129"/>
    <x v="0"/>
    <n v="1000"/>
    <n v="200"/>
    <m/>
    <n v="220"/>
    <n v="80"/>
    <n v="15"/>
    <n v="14"/>
    <n v="22"/>
    <n v="18.100000000000001"/>
    <n v="11.5"/>
    <n v="1.0206896551724138"/>
    <n v="0.4"/>
    <n v="9.7402597402597407E-2"/>
    <n v="9.0909090909090912E-2"/>
    <n v="250"/>
    <n v="0.5"/>
    <n v="18.100000000000001"/>
    <n v="0"/>
    <n v="0"/>
    <n v="0"/>
    <n v="0"/>
    <n v="0"/>
    <n v="10"/>
    <n v="2"/>
    <n v="0"/>
    <n v="2"/>
    <n v="0"/>
    <n v="0"/>
    <m/>
    <m/>
    <m/>
    <n v="150"/>
    <n v="150"/>
    <s v="1 PG"/>
  </r>
  <r>
    <n v="2921"/>
    <s v="VIETNAM"/>
    <x v="2"/>
    <x v="3"/>
    <x v="16"/>
    <x v="43"/>
    <x v="9"/>
    <x v="1"/>
    <x v="6"/>
    <x v="314"/>
    <x v="2"/>
    <n v="180"/>
    <n v="81"/>
    <m/>
    <n v="96"/>
    <n v="19"/>
    <n v="2"/>
    <n v="10"/>
    <n v="66"/>
    <n v="0.6"/>
    <n v="11"/>
    <n v="0.96666666666666667"/>
    <n v="0.4"/>
    <n v="2.9761904761904767E-2"/>
    <n v="0.14880952380952384"/>
    <n v="120"/>
    <n v="0.5"/>
    <n v="0.1"/>
    <n v="2"/>
    <n v="0"/>
    <n v="0"/>
    <n v="0"/>
    <n v="0"/>
    <n v="11"/>
    <n v="0"/>
    <n v="0"/>
    <n v="0"/>
    <n v="0"/>
    <n v="0"/>
    <m/>
    <m/>
    <m/>
    <n v="100"/>
    <n v="100"/>
    <s v="1 PG"/>
  </r>
  <r>
    <n v="2922"/>
    <s v="VIETNAM"/>
    <x v="2"/>
    <x v="3"/>
    <x v="16"/>
    <x v="43"/>
    <x v="9"/>
    <x v="1"/>
    <x v="6"/>
    <x v="315"/>
    <x v="2"/>
    <n v="180"/>
    <n v="81"/>
    <m/>
    <n v="80"/>
    <n v="19"/>
    <n v="3"/>
    <n v="15"/>
    <n v="52"/>
    <n v="1.85"/>
    <n v="9.75"/>
    <n v="0.64444444444444438"/>
    <n v="0.4"/>
    <n v="5.3571428571428568E-2"/>
    <n v="0.26785714285714285"/>
    <n v="76"/>
    <n v="0.5"/>
    <n v="0.1"/>
    <n v="0"/>
    <n v="0"/>
    <n v="2"/>
    <n v="1"/>
    <n v="0"/>
    <n v="0"/>
    <n v="0"/>
    <n v="0"/>
    <n v="6"/>
    <n v="9"/>
    <n v="0"/>
    <m/>
    <m/>
    <m/>
    <n v="100"/>
    <n v="100"/>
    <s v="1 PG"/>
  </r>
  <r>
    <n v="2923"/>
    <s v="VIETNAM"/>
    <x v="2"/>
    <x v="3"/>
    <x v="16"/>
    <x v="43"/>
    <x v="9"/>
    <x v="1"/>
    <x v="6"/>
    <x v="316"/>
    <x v="2"/>
    <n v="180"/>
    <n v="81"/>
    <m/>
    <n v="80"/>
    <n v="19"/>
    <n v="9"/>
    <n v="18"/>
    <n v="52"/>
    <n v="9.1"/>
    <n v="14"/>
    <n v="0.85555555555555562"/>
    <n v="0.4"/>
    <n v="0.16071428571428573"/>
    <n v="0.32142857142857145"/>
    <n v="105"/>
    <n v="0.5"/>
    <n v="9.1"/>
    <n v="0"/>
    <n v="0"/>
    <n v="0"/>
    <n v="0"/>
    <n v="0"/>
    <n v="12"/>
    <n v="0"/>
    <n v="0"/>
    <n v="4"/>
    <n v="0"/>
    <n v="0"/>
    <m/>
    <m/>
    <m/>
    <n v="100"/>
    <n v="100"/>
    <s v="1 PG"/>
  </r>
  <r>
    <n v="2924"/>
    <s v="VIETNAM"/>
    <x v="0"/>
    <x v="3"/>
    <x v="16"/>
    <x v="43"/>
    <x v="14"/>
    <x v="1"/>
    <x v="6"/>
    <x v="317"/>
    <x v="0"/>
    <n v="700"/>
    <n v="175"/>
    <m/>
    <n v="225"/>
    <n v="42"/>
    <n v="12"/>
    <n v="48"/>
    <n v="52"/>
    <n v="6.6"/>
    <n v="38.25"/>
    <n v="0.74750000000000005"/>
    <n v="0.24"/>
    <n v="7.6190476190476197E-2"/>
    <n v="0.30476190476190479"/>
    <n v="231"/>
    <n v="0.6"/>
    <n v="6.1"/>
    <n v="0"/>
    <n v="0"/>
    <n v="1"/>
    <n v="0"/>
    <n v="0"/>
    <n v="36"/>
    <n v="1"/>
    <n v="0"/>
    <n v="4"/>
    <n v="0"/>
    <n v="0"/>
    <m/>
    <m/>
    <m/>
    <n v="150"/>
    <n v="150"/>
    <s v="1 PG"/>
  </r>
  <r>
    <n v="2925"/>
    <s v="VIETNAM"/>
    <x v="2"/>
    <x v="3"/>
    <x v="16"/>
    <x v="43"/>
    <x v="0"/>
    <x v="1"/>
    <x v="21"/>
    <x v="122"/>
    <x v="0"/>
    <n v="1200"/>
    <n v="240"/>
    <n v="304"/>
    <m/>
    <n v="58"/>
    <n v="8"/>
    <n v="19"/>
    <n v="52"/>
    <n v="10.1"/>
    <n v="20"/>
    <n v="1.1148148148148149"/>
    <n v="0.24"/>
    <n v="3.759398496240602E-2"/>
    <n v="8.9285714285714288E-2"/>
    <n v="304"/>
    <n v="0.6"/>
    <n v="10.1"/>
    <n v="0"/>
    <n v="0"/>
    <n v="0"/>
    <n v="0"/>
    <n v="0"/>
    <n v="20"/>
    <n v="0"/>
    <n v="0"/>
    <n v="0"/>
    <n v="0"/>
    <n v="0"/>
    <m/>
    <m/>
    <m/>
    <n v="150"/>
    <n v="150"/>
    <s v="1 PG"/>
  </r>
  <r>
    <n v="2926"/>
    <s v="VIETNAM"/>
    <x v="2"/>
    <x v="3"/>
    <x v="16"/>
    <x v="43"/>
    <x v="0"/>
    <x v="1"/>
    <x v="22"/>
    <x v="123"/>
    <x v="0"/>
    <n v="1200"/>
    <n v="240"/>
    <n v="272"/>
    <m/>
    <n v="58"/>
    <n v="36"/>
    <n v="31"/>
    <n v="5"/>
    <n v="21.75"/>
    <n v="19.925000000000001"/>
    <n v="0.6220149253731343"/>
    <n v="0.24"/>
    <n v="0.18907563025210086"/>
    <n v="0.1628151260504202"/>
    <n v="277"/>
    <n v="0.66"/>
    <n v="20"/>
    <n v="2"/>
    <n v="2"/>
    <n v="1"/>
    <n v="0"/>
    <n v="0"/>
    <n v="18.3"/>
    <n v="3"/>
    <n v="1"/>
    <n v="1"/>
    <n v="0"/>
    <n v="0"/>
    <m/>
    <m/>
    <m/>
    <n v="150"/>
    <n v="150"/>
    <s v="1 PG"/>
  </r>
  <r>
    <n v="2927"/>
    <s v="VIETNAM"/>
    <x v="2"/>
    <x v="3"/>
    <x v="16"/>
    <x v="43"/>
    <x v="0"/>
    <x v="1"/>
    <x v="16"/>
    <x v="77"/>
    <x v="0"/>
    <n v="1200"/>
    <n v="240"/>
    <n v="252"/>
    <m/>
    <n v="58"/>
    <n v="33"/>
    <n v="23"/>
    <n v="5"/>
    <n v="19.600000000000001"/>
    <n v="14"/>
    <n v="0.6"/>
    <n v="0.24"/>
    <n v="0.1870748299319728"/>
    <n v="0.1303854875283447"/>
    <n v="280"/>
    <n v="0.6"/>
    <n v="19.100000000000001"/>
    <n v="2"/>
    <n v="0"/>
    <n v="0"/>
    <n v="0"/>
    <n v="0"/>
    <n v="14"/>
    <n v="0"/>
    <n v="0"/>
    <n v="0"/>
    <n v="0"/>
    <n v="0"/>
    <m/>
    <m/>
    <m/>
    <n v="150"/>
    <n v="150"/>
    <s v="1 PG"/>
  </r>
  <r>
    <n v="2928"/>
    <s v="VIETNAM"/>
    <x v="2"/>
    <x v="3"/>
    <x v="17"/>
    <x v="44"/>
    <x v="15"/>
    <x v="1"/>
    <x v="6"/>
    <x v="318"/>
    <x v="2"/>
    <n v="180"/>
    <n v="81"/>
    <m/>
    <n v="160"/>
    <n v="19"/>
    <n v="0"/>
    <n v="17"/>
    <n v="5"/>
    <n v="0"/>
    <n v="16"/>
    <n v="0.94117647058823528"/>
    <n v="0.24"/>
    <n v="0"/>
    <n v="0.15178571428571427"/>
    <n v="177"/>
    <n v="0.6"/>
    <n v="0"/>
    <n v="0"/>
    <n v="0"/>
    <n v="0"/>
    <n v="0"/>
    <n v="0"/>
    <n v="16"/>
    <n v="0"/>
    <n v="0"/>
    <n v="0"/>
    <n v="0"/>
    <n v="0"/>
    <m/>
    <n v="0"/>
    <n v="0"/>
    <n v="150"/>
    <n v="150"/>
    <s v="1 PG"/>
  </r>
  <r>
    <n v="2929"/>
    <s v="VIETNAM"/>
    <x v="0"/>
    <x v="3"/>
    <x v="17"/>
    <x v="45"/>
    <x v="0"/>
    <x v="0"/>
    <x v="0"/>
    <x v="2"/>
    <x v="0"/>
    <n v="1200"/>
    <n v="240"/>
    <m/>
    <n v="242"/>
    <n v="96"/>
    <n v="15"/>
    <n v="52"/>
    <n v="63.36"/>
    <n v="36.25"/>
    <n v="18.829999999999998"/>
    <n v="0.82208955223880598"/>
    <n v="0.4"/>
    <n v="8.8547815820543108E-2"/>
    <n v="0.30696576151121607"/>
    <n v="451"/>
    <n v="0.7"/>
    <n v="32.5"/>
    <n v="3"/>
    <n v="0"/>
    <n v="6"/>
    <n v="0"/>
    <n v="0"/>
    <n v="16.829999999999998"/>
    <n v="1"/>
    <n v="2"/>
    <n v="2"/>
    <n v="0"/>
    <n v="0"/>
    <m/>
    <n v="0"/>
    <n v="0"/>
    <n v="50"/>
    <n v="50"/>
    <s v="1 PG"/>
  </r>
  <r>
    <n v="2930"/>
    <s v="VIETNAM"/>
    <x v="0"/>
    <x v="3"/>
    <x v="17"/>
    <x v="45"/>
    <x v="0"/>
    <x v="0"/>
    <x v="0"/>
    <x v="14"/>
    <x v="0"/>
    <n v="1200"/>
    <n v="240"/>
    <m/>
    <n v="220"/>
    <n v="96"/>
    <n v="27"/>
    <n v="40"/>
    <n v="63.36"/>
    <n v="26.92"/>
    <n v="15.17"/>
    <n v="0.62820895522388065"/>
    <n v="0.4"/>
    <n v="0.17532467532467533"/>
    <n v="0.25974025974025972"/>
    <n v="364"/>
    <n v="0.7"/>
    <n v="22.17"/>
    <n v="3"/>
    <n v="0"/>
    <n v="8"/>
    <n v="0"/>
    <n v="0"/>
    <n v="12.17"/>
    <n v="4"/>
    <n v="0"/>
    <n v="4"/>
    <n v="0"/>
    <n v="0"/>
    <m/>
    <n v="0"/>
    <n v="0"/>
    <n v="50"/>
    <n v="50"/>
    <s v="1 PG"/>
  </r>
  <r>
    <n v="2931"/>
    <s v="VIETNAM"/>
    <x v="0"/>
    <x v="3"/>
    <x v="17"/>
    <x v="45"/>
    <x v="0"/>
    <x v="0"/>
    <x v="0"/>
    <x v="16"/>
    <x v="0"/>
    <n v="1200"/>
    <n v="240"/>
    <m/>
    <n v="192"/>
    <n v="96"/>
    <n v="29"/>
    <n v="56"/>
    <n v="63.36"/>
    <n v="41.25"/>
    <n v="25.75"/>
    <n v="0.78823529411764703"/>
    <n v="0.4"/>
    <n v="0.21577380952380956"/>
    <n v="0.41666666666666674"/>
    <n v="367"/>
    <n v="0.7"/>
    <n v="35"/>
    <n v="9"/>
    <n v="0"/>
    <n v="8"/>
    <n v="0"/>
    <n v="0"/>
    <n v="18"/>
    <n v="7"/>
    <n v="0"/>
    <n v="12"/>
    <n v="0"/>
    <n v="0"/>
    <m/>
    <n v="0"/>
    <n v="0"/>
    <n v="50"/>
    <n v="50"/>
    <s v="1 PG"/>
  </r>
  <r>
    <n v="2932"/>
    <s v="VIETNAM"/>
    <x v="0"/>
    <x v="3"/>
    <x v="17"/>
    <x v="45"/>
    <x v="0"/>
    <x v="0"/>
    <x v="4"/>
    <x v="18"/>
    <x v="0"/>
    <n v="1200"/>
    <n v="240"/>
    <n v="146"/>
    <n v="120"/>
    <n v="96"/>
    <n v="68"/>
    <n v="79"/>
    <n v="63.36"/>
    <n v="32.92"/>
    <n v="44.33"/>
    <n v="0.52551020408163263"/>
    <n v="0.4"/>
    <n v="0.36519871106337276"/>
    <n v="0.42427497314715362"/>
    <n v="402"/>
    <n v="0.7"/>
    <n v="29.67"/>
    <n v="3"/>
    <n v="0"/>
    <n v="5"/>
    <n v="0"/>
    <n v="0"/>
    <n v="40.83"/>
    <n v="2"/>
    <n v="0"/>
    <n v="6"/>
    <n v="0"/>
    <n v="0"/>
    <m/>
    <n v="0"/>
    <n v="0"/>
    <n v="50"/>
    <n v="50"/>
    <s v="1 PG"/>
  </r>
  <r>
    <n v="2933"/>
    <s v="VIETNAM"/>
    <x v="0"/>
    <x v="3"/>
    <x v="17"/>
    <x v="45"/>
    <x v="0"/>
    <x v="0"/>
    <x v="4"/>
    <x v="19"/>
    <x v="0"/>
    <n v="1200"/>
    <n v="240"/>
    <n v="157"/>
    <n v="108"/>
    <n v="96"/>
    <n v="40"/>
    <n v="89"/>
    <n v="63.36"/>
    <n v="33.799999999999997"/>
    <n v="31"/>
    <n v="0.50232558139534877"/>
    <n v="0.4"/>
    <n v="0.215633423180593"/>
    <n v="0.47978436657681939"/>
    <n v="350"/>
    <n v="0.6"/>
    <n v="30.3"/>
    <n v="4"/>
    <n v="0"/>
    <n v="5"/>
    <n v="0"/>
    <n v="0"/>
    <n v="24"/>
    <n v="6"/>
    <n v="0"/>
    <n v="11"/>
    <n v="0"/>
    <n v="0"/>
    <m/>
    <n v="0"/>
    <n v="0"/>
    <n v="50"/>
    <n v="50"/>
    <s v="1 PG"/>
  </r>
  <r>
    <n v="2934"/>
    <s v="VIETNAM"/>
    <x v="0"/>
    <x v="3"/>
    <x v="17"/>
    <x v="45"/>
    <x v="0"/>
    <x v="1"/>
    <x v="30"/>
    <x v="207"/>
    <x v="0"/>
    <n v="1200"/>
    <n v="240"/>
    <n v="208"/>
    <m/>
    <n v="58"/>
    <n v="31"/>
    <n v="16"/>
    <n v="21"/>
    <n v="6"/>
    <n v="15.2"/>
    <n v="0.45106382978723403"/>
    <n v="0.24"/>
    <n v="0.21291208791208793"/>
    <n v="0.10989010989010989"/>
    <n v="434"/>
    <n v="0.7"/>
    <n v="6"/>
    <n v="0"/>
    <n v="0"/>
    <n v="0"/>
    <n v="0"/>
    <n v="0"/>
    <n v="15.2"/>
    <n v="0"/>
    <n v="0"/>
    <n v="0"/>
    <n v="0"/>
    <n v="0"/>
    <m/>
    <n v="0"/>
    <n v="0"/>
    <n v="50"/>
    <n v="50"/>
    <s v="1 PG"/>
  </r>
  <r>
    <n v="2935"/>
    <s v="VIETNAM"/>
    <x v="0"/>
    <x v="3"/>
    <x v="17"/>
    <x v="45"/>
    <x v="4"/>
    <x v="0"/>
    <x v="0"/>
    <x v="33"/>
    <x v="0"/>
    <n v="1200"/>
    <n v="200"/>
    <m/>
    <n v="208"/>
    <n v="80"/>
    <n v="11"/>
    <n v="32"/>
    <n v="52"/>
    <n v="13.55"/>
    <n v="4.25"/>
    <n v="0.41395348837209306"/>
    <n v="0.4"/>
    <n v="7.5549450549450559E-2"/>
    <n v="0.21978021978021978"/>
    <n v="353"/>
    <n v="0.65"/>
    <n v="1.3"/>
    <n v="15"/>
    <n v="0"/>
    <n v="17"/>
    <n v="0"/>
    <n v="0"/>
    <n v="0"/>
    <n v="5"/>
    <n v="0"/>
    <n v="6"/>
    <n v="0"/>
    <n v="0"/>
    <m/>
    <n v="0"/>
    <n v="0"/>
    <n v="50"/>
    <n v="50"/>
    <s v="1 PG"/>
  </r>
  <r>
    <n v="2936"/>
    <s v="VIETNAM"/>
    <x v="0"/>
    <x v="3"/>
    <x v="17"/>
    <x v="45"/>
    <x v="4"/>
    <x v="0"/>
    <x v="0"/>
    <x v="34"/>
    <x v="0"/>
    <n v="1200"/>
    <n v="200"/>
    <n v="112"/>
    <n v="112"/>
    <n v="80"/>
    <n v="14"/>
    <n v="21"/>
    <n v="52"/>
    <n v="21.25"/>
    <n v="11.5"/>
    <n v="0.93571428571428572"/>
    <n v="0.4"/>
    <n v="8.9285714285714302E-2"/>
    <n v="0.13392857142857145"/>
    <n v="372"/>
    <n v="0.7"/>
    <n v="14"/>
    <n v="9"/>
    <n v="0"/>
    <n v="10"/>
    <n v="0"/>
    <n v="0"/>
    <n v="8"/>
    <n v="4"/>
    <n v="0"/>
    <n v="5"/>
    <n v="0"/>
    <n v="0"/>
    <m/>
    <n v="0"/>
    <n v="0"/>
    <n v="50"/>
    <n v="50"/>
    <s v="1 PG"/>
  </r>
  <r>
    <n v="2937"/>
    <s v="VIETNAM"/>
    <x v="0"/>
    <x v="3"/>
    <x v="17"/>
    <x v="45"/>
    <x v="4"/>
    <x v="0"/>
    <x v="0"/>
    <x v="35"/>
    <x v="0"/>
    <n v="1200"/>
    <n v="200"/>
    <n v="106"/>
    <n v="108"/>
    <n v="80"/>
    <n v="0"/>
    <n v="43"/>
    <n v="52"/>
    <n v="25.25"/>
    <n v="0"/>
    <n v="0.58720930232558144"/>
    <n v="0.4"/>
    <n v="0"/>
    <n v="0.28704939919893196"/>
    <n v="368"/>
    <n v="0.7"/>
    <n v="17"/>
    <n v="7"/>
    <n v="0"/>
    <n v="13"/>
    <n v="0"/>
    <n v="0"/>
    <n v="0"/>
    <n v="0"/>
    <n v="0"/>
    <n v="0"/>
    <n v="0"/>
    <n v="0"/>
    <m/>
    <n v="0"/>
    <n v="0"/>
    <n v="50"/>
    <n v="50"/>
    <s v="1 PG"/>
  </r>
  <r>
    <n v="2938"/>
    <s v="VIETNAM"/>
    <x v="0"/>
    <x v="3"/>
    <x v="17"/>
    <x v="45"/>
    <x v="4"/>
    <x v="0"/>
    <x v="0"/>
    <x v="36"/>
    <x v="0"/>
    <n v="1200"/>
    <n v="200"/>
    <m/>
    <n v="224"/>
    <n v="80"/>
    <n v="21"/>
    <n v="40"/>
    <n v="52"/>
    <n v="31.25"/>
    <n v="15.7"/>
    <n v="0.76967213114754107"/>
    <n v="0.4"/>
    <n v="0.13392857142857145"/>
    <n v="0.25510204081632654"/>
    <n v="434"/>
    <n v="0.7"/>
    <n v="27"/>
    <n v="5"/>
    <n v="0"/>
    <n v="6"/>
    <n v="0"/>
    <n v="0"/>
    <n v="15.7"/>
    <n v="0"/>
    <n v="0"/>
    <n v="0"/>
    <n v="0"/>
    <n v="0"/>
    <m/>
    <n v="0"/>
    <n v="0"/>
    <n v="50"/>
    <n v="50"/>
    <s v="1 PG"/>
  </r>
  <r>
    <n v="2939"/>
    <s v="VIETNAM"/>
    <x v="0"/>
    <x v="3"/>
    <x v="17"/>
    <x v="45"/>
    <x v="4"/>
    <x v="0"/>
    <x v="0"/>
    <x v="37"/>
    <x v="0"/>
    <n v="1200"/>
    <n v="200"/>
    <m/>
    <n v="196"/>
    <n v="80"/>
    <n v="11"/>
    <n v="33"/>
    <n v="52"/>
    <n v="21"/>
    <n v="7.25"/>
    <n v="0.64204545454545459"/>
    <n v="0.4"/>
    <n v="8.0174927113702624E-2"/>
    <n v="0.24052478134110788"/>
    <n v="326"/>
    <n v="0.65"/>
    <n v="20"/>
    <n v="4"/>
    <n v="0"/>
    <n v="0"/>
    <n v="0"/>
    <n v="0"/>
    <n v="7"/>
    <n v="1"/>
    <n v="0"/>
    <n v="0"/>
    <n v="0"/>
    <n v="0"/>
    <m/>
    <n v="0"/>
    <n v="0"/>
    <n v="50"/>
    <n v="50"/>
    <s v="1 PG"/>
  </r>
  <r>
    <n v="2940"/>
    <s v="VIETNAM"/>
    <x v="0"/>
    <x v="3"/>
    <x v="17"/>
    <x v="45"/>
    <x v="4"/>
    <x v="0"/>
    <x v="0"/>
    <x v="38"/>
    <x v="0"/>
    <n v="1200"/>
    <n v="200"/>
    <n v="96"/>
    <n v="132"/>
    <n v="80"/>
    <n v="18"/>
    <n v="11"/>
    <n v="52"/>
    <n v="10"/>
    <n v="7.7"/>
    <n v="0.6103448275862069"/>
    <n v="0.4"/>
    <n v="0.11278195488721805"/>
    <n v="6.8922305764411024E-2"/>
    <n v="327"/>
    <n v="0.7"/>
    <n v="8.5"/>
    <n v="0"/>
    <n v="0"/>
    <n v="3"/>
    <n v="0"/>
    <n v="0"/>
    <n v="5.7"/>
    <n v="0"/>
    <n v="0"/>
    <n v="4"/>
    <n v="0"/>
    <n v="0"/>
    <m/>
    <n v="0"/>
    <n v="0"/>
    <n v="50"/>
    <n v="50"/>
    <s v="1 PG"/>
  </r>
  <r>
    <n v="2941"/>
    <s v="VIETNAM"/>
    <x v="0"/>
    <x v="3"/>
    <x v="17"/>
    <x v="45"/>
    <x v="4"/>
    <x v="0"/>
    <x v="0"/>
    <x v="41"/>
    <x v="0"/>
    <n v="1200"/>
    <n v="200"/>
    <m/>
    <n v="208"/>
    <n v="80"/>
    <n v="35"/>
    <n v="44"/>
    <n v="52"/>
    <n v="28.25"/>
    <n v="28"/>
    <n v="0.71202531645569622"/>
    <n v="0.4"/>
    <n v="0.24038461538461539"/>
    <n v="0.30219780219780223"/>
    <n v="378"/>
    <n v="0.7"/>
    <n v="22"/>
    <n v="7"/>
    <n v="0"/>
    <n v="9"/>
    <n v="0"/>
    <n v="0"/>
    <n v="27"/>
    <n v="0"/>
    <n v="0"/>
    <n v="2"/>
    <n v="0"/>
    <n v="0"/>
    <m/>
    <n v="0"/>
    <n v="0"/>
    <n v="50"/>
    <n v="50"/>
    <s v="1 PG"/>
  </r>
  <r>
    <n v="2942"/>
    <s v="VIETNAM"/>
    <x v="0"/>
    <x v="3"/>
    <x v="17"/>
    <x v="45"/>
    <x v="4"/>
    <x v="1"/>
    <x v="17"/>
    <x v="166"/>
    <x v="0"/>
    <n v="1200"/>
    <n v="200"/>
    <n v="208"/>
    <m/>
    <n v="48"/>
    <n v="17"/>
    <n v="24"/>
    <n v="17"/>
    <n v="32"/>
    <n v="21"/>
    <n v="1.2926829268292683"/>
    <n v="0.24"/>
    <n v="0.11675824175824176"/>
    <n v="0.16483516483516483"/>
    <n v="430"/>
    <n v="0.7"/>
    <n v="31"/>
    <n v="0"/>
    <n v="0"/>
    <n v="2"/>
    <n v="0"/>
    <n v="0"/>
    <n v="19"/>
    <n v="0"/>
    <n v="0"/>
    <n v="4"/>
    <n v="0"/>
    <n v="0"/>
    <m/>
    <n v="0"/>
    <n v="0"/>
    <n v="50"/>
    <n v="50"/>
    <s v="1 PG"/>
  </r>
  <r>
    <n v="2943"/>
    <s v="VIETNAM"/>
    <x v="0"/>
    <x v="3"/>
    <x v="17"/>
    <x v="45"/>
    <x v="4"/>
    <x v="1"/>
    <x v="17"/>
    <x v="167"/>
    <x v="0"/>
    <n v="1200"/>
    <n v="200"/>
    <n v="208"/>
    <m/>
    <n v="48"/>
    <n v="32"/>
    <n v="16"/>
    <n v="17"/>
    <n v="30.75"/>
    <n v="23.5"/>
    <n v="1.1302083333333333"/>
    <n v="0.24"/>
    <n v="0.21978021978021978"/>
    <n v="0.10989010989010989"/>
    <n v="450"/>
    <n v="0.7"/>
    <n v="23"/>
    <n v="5"/>
    <n v="0"/>
    <n v="4"/>
    <n v="6"/>
    <n v="0"/>
    <n v="22"/>
    <n v="0"/>
    <n v="0"/>
    <n v="3"/>
    <n v="0"/>
    <n v="0"/>
    <m/>
    <n v="0"/>
    <n v="0"/>
    <n v="50"/>
    <n v="50"/>
    <s v="1 PG"/>
  </r>
  <r>
    <n v="2944"/>
    <s v="VIETNAM"/>
    <x v="0"/>
    <x v="3"/>
    <x v="17"/>
    <x v="45"/>
    <x v="1"/>
    <x v="0"/>
    <x v="0"/>
    <x v="7"/>
    <x v="1"/>
    <n v="1200"/>
    <n v="630"/>
    <m/>
    <n v="612"/>
    <n v="152"/>
    <n v="15"/>
    <n v="53"/>
    <n v="166"/>
    <n v="37"/>
    <n v="30"/>
    <n v="0.98529411764705888"/>
    <n v="0.4"/>
    <n v="3.5014005602240897E-2"/>
    <n v="0.12371615312791784"/>
    <n v="610"/>
    <n v="0.7"/>
    <n v="35"/>
    <n v="0"/>
    <n v="0"/>
    <n v="4"/>
    <n v="0"/>
    <n v="0"/>
    <n v="29"/>
    <n v="4"/>
    <n v="0"/>
    <n v="0"/>
    <n v="0"/>
    <n v="0"/>
    <m/>
    <n v="0"/>
    <n v="8"/>
    <n v="50"/>
    <n v="50"/>
    <s v="1 PG"/>
  </r>
  <r>
    <n v="2945"/>
    <s v="VIETNAM"/>
    <x v="1"/>
    <x v="3"/>
    <x v="17"/>
    <x v="45"/>
    <x v="0"/>
    <x v="0"/>
    <x v="7"/>
    <x v="62"/>
    <x v="0"/>
    <n v="1200"/>
    <n v="240"/>
    <n v="252"/>
    <m/>
    <n v="96"/>
    <n v="15"/>
    <n v="19"/>
    <n v="63.36"/>
    <n v="10.6"/>
    <n v="8.6"/>
    <n v="0.56470588235294117"/>
    <n v="0.4"/>
    <n v="8.5034013605442188E-2"/>
    <n v="0.10770975056689344"/>
    <n v="310"/>
    <n v="0.6"/>
    <n v="9.1"/>
    <n v="2"/>
    <n v="0"/>
    <n v="2"/>
    <n v="0"/>
    <n v="0"/>
    <n v="7.1"/>
    <n v="0"/>
    <n v="0"/>
    <n v="3"/>
    <n v="0"/>
    <n v="0"/>
    <m/>
    <n v="0"/>
    <n v="0"/>
    <n v="50"/>
    <n v="50"/>
    <s v="1 PG"/>
  </r>
  <r>
    <n v="2946"/>
    <s v="VIETNAM"/>
    <x v="1"/>
    <x v="3"/>
    <x v="17"/>
    <x v="45"/>
    <x v="0"/>
    <x v="1"/>
    <x v="19"/>
    <x v="116"/>
    <x v="0"/>
    <n v="1200"/>
    <n v="240"/>
    <n v="248"/>
    <m/>
    <n v="58"/>
    <n v="27"/>
    <n v="35"/>
    <n v="21"/>
    <n v="12.75"/>
    <n v="14.95"/>
    <n v="0.4467741935483871"/>
    <n v="0.24"/>
    <n v="0.15552995391705068"/>
    <n v="0.20161290322580647"/>
    <n v="304"/>
    <n v="0.7"/>
    <n v="5.5"/>
    <n v="7"/>
    <n v="0"/>
    <n v="11"/>
    <n v="0"/>
    <n v="0"/>
    <n v="9.1999999999999993"/>
    <n v="7"/>
    <n v="0"/>
    <n v="8"/>
    <n v="0"/>
    <n v="0"/>
    <m/>
    <n v="5"/>
    <n v="0"/>
    <n v="50"/>
    <n v="50"/>
    <s v="1 PG"/>
  </r>
  <r>
    <n v="2947"/>
    <s v="VIETNAM"/>
    <x v="2"/>
    <x v="3"/>
    <x v="17"/>
    <x v="45"/>
    <x v="15"/>
    <x v="1"/>
    <x v="6"/>
    <x v="318"/>
    <x v="2"/>
    <n v="180"/>
    <n v="81"/>
    <m/>
    <n v="160"/>
    <n v="19"/>
    <n v="0"/>
    <n v="15"/>
    <n v="5"/>
    <n v="0"/>
    <n v="13.5"/>
    <n v="0.9"/>
    <n v="0.24"/>
    <n v="0"/>
    <n v="0.13392857142857142"/>
    <n v="179"/>
    <n v="0.6"/>
    <n v="0"/>
    <n v="0"/>
    <n v="0"/>
    <n v="0"/>
    <n v="0"/>
    <n v="0"/>
    <n v="13.5"/>
    <n v="0"/>
    <n v="0"/>
    <n v="0"/>
    <n v="0"/>
    <n v="0"/>
    <m/>
    <n v="0"/>
    <n v="0"/>
    <n v="150"/>
    <n v="150"/>
    <s v="1 PG"/>
  </r>
  <r>
    <n v="2948"/>
    <s v="VIETNAM"/>
    <x v="2"/>
    <x v="3"/>
    <x v="17"/>
    <x v="45"/>
    <x v="7"/>
    <x v="0"/>
    <x v="6"/>
    <x v="319"/>
    <x v="0"/>
    <n v="1000"/>
    <n v="200"/>
    <m/>
    <n v="206"/>
    <n v="80"/>
    <n v="7"/>
    <n v="30"/>
    <n v="52"/>
    <n v="3"/>
    <n v="25.375"/>
    <n v="0.76689189189189189"/>
    <n v="0.4"/>
    <n v="4.8543689320388356E-2"/>
    <n v="0.20804438280166437"/>
    <n v="205"/>
    <n v="0.65"/>
    <n v="0"/>
    <n v="2"/>
    <n v="0"/>
    <n v="5"/>
    <n v="0"/>
    <n v="0"/>
    <n v="22"/>
    <n v="3"/>
    <n v="3"/>
    <n v="3"/>
    <n v="0"/>
    <n v="0"/>
    <m/>
    <n v="0"/>
    <n v="0"/>
    <n v="150"/>
    <n v="150"/>
    <s v="1 PG"/>
  </r>
  <r>
    <n v="2949"/>
    <s v="VIETNAM"/>
    <x v="2"/>
    <x v="3"/>
    <x v="17"/>
    <x v="45"/>
    <x v="7"/>
    <x v="0"/>
    <x v="6"/>
    <x v="85"/>
    <x v="0"/>
    <n v="1000"/>
    <n v="200"/>
    <m/>
    <n v="220"/>
    <n v="80"/>
    <n v="4"/>
    <n v="31"/>
    <n v="52"/>
    <n v="4"/>
    <n v="29"/>
    <n v="0.94285714285714284"/>
    <n v="0.4"/>
    <n v="2.5974025974025976E-2"/>
    <n v="0.20129870129870131"/>
    <n v="206"/>
    <n v="0.65"/>
    <n v="4"/>
    <n v="0"/>
    <n v="0"/>
    <n v="0"/>
    <n v="0"/>
    <n v="0"/>
    <n v="29"/>
    <n v="0"/>
    <n v="0"/>
    <n v="0"/>
    <n v="0"/>
    <n v="0"/>
    <m/>
    <n v="0"/>
    <n v="0"/>
    <n v="150"/>
    <n v="150"/>
    <s v="1 PG"/>
  </r>
  <r>
    <n v="2950"/>
    <s v="VIETNAM"/>
    <x v="2"/>
    <x v="3"/>
    <x v="17"/>
    <x v="45"/>
    <x v="0"/>
    <x v="1"/>
    <x v="11"/>
    <x v="72"/>
    <x v="0"/>
    <n v="1200"/>
    <n v="240"/>
    <n v="288"/>
    <m/>
    <n v="58"/>
    <n v="13"/>
    <n v="7"/>
    <n v="21"/>
    <n v="15.5"/>
    <n v="5.2"/>
    <n v="1.0349999999999999"/>
    <n v="0.24"/>
    <n v="6.4484126984126991E-2"/>
    <n v="3.4722222222222224E-2"/>
    <n v="315"/>
    <n v="0.6"/>
    <n v="15"/>
    <n v="2"/>
    <n v="0"/>
    <n v="0"/>
    <n v="0"/>
    <n v="0"/>
    <n v="5.2"/>
    <n v="0"/>
    <n v="0"/>
    <n v="0"/>
    <n v="0"/>
    <n v="0"/>
    <m/>
    <n v="0"/>
    <n v="0"/>
    <n v="100"/>
    <n v="100"/>
    <s v="1 PG"/>
  </r>
  <r>
    <n v="2951"/>
    <s v="VIETNAM"/>
    <x v="2"/>
    <x v="3"/>
    <x v="17"/>
    <x v="45"/>
    <x v="0"/>
    <x v="1"/>
    <x v="13"/>
    <x v="74"/>
    <x v="0"/>
    <n v="1200"/>
    <n v="240"/>
    <n v="260"/>
    <m/>
    <n v="58"/>
    <n v="6"/>
    <n v="14"/>
    <n v="21"/>
    <n v="7.05"/>
    <n v="15.8"/>
    <n v="1.1425000000000001"/>
    <n v="0.24"/>
    <n v="3.2967032967032968E-2"/>
    <n v="7.6923076923076927E-2"/>
    <n v="290"/>
    <n v="0.6"/>
    <n v="6.3"/>
    <n v="3"/>
    <n v="0"/>
    <n v="0"/>
    <n v="0"/>
    <n v="0"/>
    <n v="14.8"/>
    <n v="4"/>
    <n v="0"/>
    <n v="0"/>
    <n v="0"/>
    <n v="0"/>
    <m/>
    <n v="0"/>
    <n v="0"/>
    <n v="100"/>
    <n v="100"/>
    <s v="1 PG"/>
  </r>
  <r>
    <n v="2952"/>
    <s v="VIETNAM"/>
    <x v="0"/>
    <x v="3"/>
    <x v="17"/>
    <x v="46"/>
    <x v="0"/>
    <x v="0"/>
    <x v="0"/>
    <x v="2"/>
    <x v="0"/>
    <n v="1200"/>
    <n v="240"/>
    <m/>
    <n v="240"/>
    <n v="96"/>
    <n v="22"/>
    <n v="43"/>
    <n v="63.36"/>
    <n v="18.829999999999998"/>
    <n v="31.75"/>
    <n v="0.24461309523809524"/>
    <n v="0.4"/>
    <n v="0.2857142857142857"/>
    <n v="0.11428571428571428"/>
    <n v="420"/>
    <n v="0.7"/>
    <n v="17.829999999999998"/>
    <n v="0"/>
    <n v="0"/>
    <n v="2"/>
    <n v="0"/>
    <n v="0"/>
    <n v="31.5"/>
    <n v="1"/>
    <n v="0"/>
    <n v="0"/>
    <n v="0"/>
    <n v="0"/>
    <m/>
    <n v="0"/>
    <n v="0"/>
    <n v="50"/>
    <n v="50"/>
    <s v="1 PG"/>
  </r>
  <r>
    <n v="2953"/>
    <s v="VIETNAM"/>
    <x v="0"/>
    <x v="3"/>
    <x v="17"/>
    <x v="46"/>
    <x v="0"/>
    <x v="0"/>
    <x v="0"/>
    <x v="14"/>
    <x v="0"/>
    <n v="1200"/>
    <n v="240"/>
    <m/>
    <n v="320"/>
    <n v="96"/>
    <n v="26"/>
    <n v="78"/>
    <n v="63.36"/>
    <n v="20.25"/>
    <n v="46.58"/>
    <n v="0.20098557692307692"/>
    <n v="0.4"/>
    <n v="0.38095238095238093"/>
    <n v="0.11428571428571428"/>
    <n v="416"/>
    <n v="0.7"/>
    <n v="15"/>
    <n v="3"/>
    <n v="0"/>
    <n v="9"/>
    <n v="0"/>
    <n v="0"/>
    <n v="38.33"/>
    <n v="5"/>
    <n v="0"/>
    <n v="14"/>
    <n v="0"/>
    <n v="0"/>
    <m/>
    <n v="0"/>
    <n v="0"/>
    <n v="50"/>
    <n v="50"/>
    <s v="1 PG"/>
  </r>
  <r>
    <n v="2954"/>
    <s v="VIETNAM"/>
    <x v="0"/>
    <x v="3"/>
    <x v="17"/>
    <x v="46"/>
    <x v="0"/>
    <x v="0"/>
    <x v="0"/>
    <x v="16"/>
    <x v="0"/>
    <n v="1200"/>
    <n v="240"/>
    <m/>
    <n v="256"/>
    <n v="96"/>
    <n v="45"/>
    <n v="68"/>
    <n v="63.36"/>
    <n v="28.25"/>
    <n v="48.75"/>
    <n v="0.26025568181818182"/>
    <n v="0.4"/>
    <n v="0.30476190476190479"/>
    <n v="0.11428571428571428"/>
    <n v="453"/>
    <n v="0.7"/>
    <n v="16"/>
    <n v="13"/>
    <n v="0"/>
    <n v="18"/>
    <n v="0"/>
    <n v="0"/>
    <n v="35"/>
    <n v="15"/>
    <n v="0"/>
    <n v="20"/>
    <n v="0"/>
    <n v="0"/>
    <m/>
    <n v="0"/>
    <n v="0"/>
    <n v="50"/>
    <n v="50"/>
    <s v="1 PG"/>
  </r>
  <r>
    <n v="2955"/>
    <s v="VIETNAM"/>
    <x v="0"/>
    <x v="3"/>
    <x v="17"/>
    <x v="46"/>
    <x v="0"/>
    <x v="0"/>
    <x v="4"/>
    <x v="18"/>
    <x v="0"/>
    <n v="1200"/>
    <n v="240"/>
    <n v="112"/>
    <n v="96"/>
    <n v="96"/>
    <n v="25"/>
    <n v="40"/>
    <n v="63.36"/>
    <n v="32.75"/>
    <n v="34.75"/>
    <n v="0.5005729166666667"/>
    <n v="0.4"/>
    <n v="0.11428571428571428"/>
    <n v="0.11428571428571428"/>
    <n v="390"/>
    <n v="0.7"/>
    <n v="30"/>
    <n v="5"/>
    <n v="0"/>
    <n v="3"/>
    <n v="0"/>
    <n v="0"/>
    <n v="31"/>
    <n v="5"/>
    <n v="0"/>
    <n v="5"/>
    <n v="0"/>
    <n v="0"/>
    <m/>
    <n v="0"/>
    <n v="0"/>
    <n v="50"/>
    <n v="50"/>
    <s v="1 PG"/>
  </r>
  <r>
    <n v="2956"/>
    <s v="VIETNAM"/>
    <x v="0"/>
    <x v="3"/>
    <x v="17"/>
    <x v="46"/>
    <x v="0"/>
    <x v="0"/>
    <x v="4"/>
    <x v="19"/>
    <x v="0"/>
    <n v="1200"/>
    <n v="240"/>
    <n v="136"/>
    <n v="112"/>
    <n v="96"/>
    <n v="20"/>
    <n v="30"/>
    <n v="63.36"/>
    <n v="33.5"/>
    <n v="32"/>
    <n v="0.46567307692307691"/>
    <n v="0.4"/>
    <n v="0.13333333333333333"/>
    <n v="0.11428571428571428"/>
    <n v="410"/>
    <n v="0.6"/>
    <n v="30"/>
    <n v="4"/>
    <n v="0"/>
    <n v="5"/>
    <n v="0"/>
    <n v="0"/>
    <n v="29"/>
    <n v="4"/>
    <n v="0"/>
    <n v="4"/>
    <n v="0"/>
    <n v="0"/>
    <m/>
    <n v="0"/>
    <n v="0"/>
    <n v="50"/>
    <n v="50"/>
    <s v="1 PG"/>
  </r>
  <r>
    <n v="2957"/>
    <s v="VIETNAM"/>
    <x v="0"/>
    <x v="3"/>
    <x v="17"/>
    <x v="46"/>
    <x v="0"/>
    <x v="1"/>
    <x v="30"/>
    <x v="207"/>
    <x v="0"/>
    <n v="1200"/>
    <n v="240"/>
    <n v="208"/>
    <m/>
    <n v="58"/>
    <n v="44"/>
    <n v="25"/>
    <n v="21"/>
    <n v="19.2"/>
    <n v="10"/>
    <n v="0.69310344827586212"/>
    <n v="0.24"/>
    <n v="0"/>
    <n v="6.9047619047619052E-2"/>
    <n v="472"/>
    <n v="0.7"/>
    <n v="19.2"/>
    <n v="0"/>
    <n v="0"/>
    <n v="0"/>
    <n v="0"/>
    <n v="0"/>
    <n v="10"/>
    <n v="0"/>
    <n v="0"/>
    <n v="0"/>
    <n v="0"/>
    <n v="0"/>
    <m/>
    <n v="0"/>
    <n v="0"/>
    <n v="50"/>
    <n v="50"/>
    <s v="1 PG"/>
  </r>
  <r>
    <n v="2958"/>
    <s v="VIETNAM"/>
    <x v="0"/>
    <x v="3"/>
    <x v="17"/>
    <x v="46"/>
    <x v="4"/>
    <x v="0"/>
    <x v="0"/>
    <x v="33"/>
    <x v="0"/>
    <n v="1200"/>
    <n v="200"/>
    <m/>
    <n v="208"/>
    <n v="80"/>
    <n v="31"/>
    <n v="28"/>
    <n v="52"/>
    <n v="12.75"/>
    <n v="12.75"/>
    <n v="0.2248263888888889"/>
    <n v="0.4"/>
    <n v="0.24761904761904763"/>
    <n v="9.5238095238095233E-2"/>
    <n v="266"/>
    <n v="0.65"/>
    <n v="0"/>
    <n v="11"/>
    <n v="0"/>
    <n v="20"/>
    <n v="0"/>
    <n v="0"/>
    <n v="1"/>
    <n v="7"/>
    <n v="0"/>
    <n v="20"/>
    <n v="0"/>
    <n v="0"/>
    <m/>
    <n v="0"/>
    <n v="0"/>
    <n v="50"/>
    <n v="50"/>
    <s v="1 PG"/>
  </r>
  <r>
    <n v="2959"/>
    <s v="VIETNAM"/>
    <x v="0"/>
    <x v="3"/>
    <x v="17"/>
    <x v="46"/>
    <x v="4"/>
    <x v="0"/>
    <x v="0"/>
    <x v="34"/>
    <x v="0"/>
    <n v="1200"/>
    <n v="200"/>
    <n v="112"/>
    <n v="112"/>
    <n v="80"/>
    <n v="33"/>
    <n v="47"/>
    <n v="52"/>
    <n v="8.75"/>
    <n v="29"/>
    <n v="0.31640625"/>
    <n v="0.4"/>
    <n v="0.13333333333333333"/>
    <n v="9.5238095238095233E-2"/>
    <n v="265"/>
    <n v="0.7"/>
    <n v="4"/>
    <n v="7"/>
    <n v="0"/>
    <n v="6"/>
    <n v="0"/>
    <n v="0"/>
    <n v="15"/>
    <n v="12"/>
    <n v="0"/>
    <n v="22"/>
    <n v="0"/>
    <n v="0"/>
    <m/>
    <n v="0"/>
    <n v="0"/>
    <n v="50"/>
    <n v="50"/>
    <s v="1 PG"/>
  </r>
  <r>
    <n v="2960"/>
    <s v="VIETNAM"/>
    <x v="0"/>
    <x v="3"/>
    <x v="17"/>
    <x v="46"/>
    <x v="4"/>
    <x v="0"/>
    <x v="0"/>
    <x v="35"/>
    <x v="0"/>
    <n v="1200"/>
    <n v="200"/>
    <n v="96"/>
    <n v="108"/>
    <n v="80"/>
    <n v="0"/>
    <n v="51"/>
    <n v="52"/>
    <n v="0"/>
    <n v="29.75"/>
    <n v="0.27659574468085107"/>
    <n v="0.4"/>
    <n v="0.12857142857142856"/>
    <n v="9.5238095238095233E-2"/>
    <n v="221"/>
    <n v="0.7"/>
    <n v="0"/>
    <n v="0"/>
    <n v="0"/>
    <n v="0"/>
    <n v="0"/>
    <n v="0"/>
    <n v="20"/>
    <n v="11"/>
    <n v="0"/>
    <n v="14"/>
    <n v="0"/>
    <n v="0"/>
    <m/>
    <n v="0"/>
    <n v="0"/>
    <n v="50"/>
    <n v="50"/>
    <s v="1 PG"/>
  </r>
  <r>
    <n v="2961"/>
    <s v="VIETNAM"/>
    <x v="0"/>
    <x v="3"/>
    <x v="17"/>
    <x v="46"/>
    <x v="4"/>
    <x v="0"/>
    <x v="0"/>
    <x v="36"/>
    <x v="0"/>
    <n v="1200"/>
    <n v="200"/>
    <m/>
    <n v="224"/>
    <n v="80"/>
    <n v="24"/>
    <n v="41"/>
    <n v="52"/>
    <n v="14.5"/>
    <n v="28.83"/>
    <n v="0.21875"/>
    <n v="0.4"/>
    <n v="0.26666666666666666"/>
    <n v="9.5238095238095233E-2"/>
    <n v="254"/>
    <n v="0.7"/>
    <n v="10.5"/>
    <n v="2"/>
    <n v="0"/>
    <n v="7"/>
    <n v="0"/>
    <n v="0"/>
    <n v="24.83"/>
    <n v="6"/>
    <n v="0"/>
    <n v="5"/>
    <n v="0"/>
    <n v="0"/>
    <m/>
    <n v="0"/>
    <n v="0"/>
    <n v="50"/>
    <n v="50"/>
    <s v="1 PG"/>
  </r>
  <r>
    <n v="2962"/>
    <s v="VIETNAM"/>
    <x v="0"/>
    <x v="3"/>
    <x v="17"/>
    <x v="46"/>
    <x v="4"/>
    <x v="0"/>
    <x v="0"/>
    <x v="37"/>
    <x v="0"/>
    <n v="1200"/>
    <n v="200"/>
    <m/>
    <n v="202"/>
    <n v="80"/>
    <n v="12"/>
    <n v="42"/>
    <n v="52"/>
    <n v="9.5"/>
    <n v="33.25"/>
    <n v="0.21808510638297873"/>
    <n v="0.4"/>
    <n v="0.24047619047619048"/>
    <n v="9.5238095238095233E-2"/>
    <n v="328"/>
    <n v="0.65"/>
    <n v="8"/>
    <n v="2"/>
    <n v="0"/>
    <n v="2"/>
    <n v="0"/>
    <n v="0"/>
    <n v="28"/>
    <n v="4"/>
    <n v="6"/>
    <n v="4"/>
    <n v="0"/>
    <n v="0"/>
    <m/>
    <n v="6"/>
    <n v="0"/>
    <n v="50"/>
    <n v="50"/>
    <s v="1 PG"/>
  </r>
  <r>
    <n v="2963"/>
    <s v="VIETNAM"/>
    <x v="0"/>
    <x v="3"/>
    <x v="17"/>
    <x v="46"/>
    <x v="4"/>
    <x v="0"/>
    <x v="0"/>
    <x v="38"/>
    <x v="0"/>
    <n v="1200"/>
    <n v="200"/>
    <n v="96"/>
    <n v="102"/>
    <n v="80"/>
    <n v="19"/>
    <n v="21"/>
    <n v="52"/>
    <n v="15.5"/>
    <n v="19.5"/>
    <n v="0.37087912087912089"/>
    <n v="0.4"/>
    <n v="0.12142857142857143"/>
    <n v="9.5238095238095233E-2"/>
    <n v="255"/>
    <n v="0.7"/>
    <n v="12.5"/>
    <n v="0"/>
    <n v="0"/>
    <n v="6"/>
    <n v="0"/>
    <n v="0"/>
    <n v="14"/>
    <n v="0"/>
    <n v="0"/>
    <n v="11"/>
    <n v="0"/>
    <n v="0"/>
    <m/>
    <n v="16"/>
    <n v="0"/>
    <n v="50"/>
    <n v="50"/>
    <s v="1 PG"/>
  </r>
  <r>
    <n v="2964"/>
    <s v="VIETNAM"/>
    <x v="0"/>
    <x v="3"/>
    <x v="17"/>
    <x v="46"/>
    <x v="4"/>
    <x v="0"/>
    <x v="0"/>
    <x v="41"/>
    <x v="0"/>
    <n v="1200"/>
    <n v="200"/>
    <m/>
    <n v="208"/>
    <n v="80"/>
    <n v="36"/>
    <n v="37"/>
    <n v="52"/>
    <n v="27"/>
    <n v="21"/>
    <n v="0.27430555555555558"/>
    <n v="0.4"/>
    <n v="0.24761904761904763"/>
    <n v="9.5238095238095233E-2"/>
    <n v="287"/>
    <n v="0.7"/>
    <n v="27"/>
    <n v="0"/>
    <n v="0"/>
    <n v="0"/>
    <n v="0"/>
    <n v="0"/>
    <n v="21"/>
    <n v="0"/>
    <n v="0"/>
    <n v="0"/>
    <n v="0"/>
    <n v="0"/>
    <m/>
    <n v="0"/>
    <n v="0"/>
    <n v="50"/>
    <n v="50"/>
    <s v="1 PG"/>
  </r>
  <r>
    <n v="2965"/>
    <s v="VIETNAM"/>
    <x v="0"/>
    <x v="3"/>
    <x v="17"/>
    <x v="46"/>
    <x v="4"/>
    <x v="1"/>
    <x v="17"/>
    <x v="166"/>
    <x v="0"/>
    <n v="1200"/>
    <n v="200"/>
    <n v="224"/>
    <m/>
    <n v="48"/>
    <n v="23"/>
    <n v="43"/>
    <n v="17"/>
    <n v="31"/>
    <n v="27.5"/>
    <n v="1"/>
    <n v="0.24"/>
    <n v="0"/>
    <n v="5.7142857142857141E-2"/>
    <n v="360"/>
    <n v="0.7"/>
    <n v="27"/>
    <n v="0"/>
    <n v="0"/>
    <n v="8"/>
    <n v="0"/>
    <n v="0"/>
    <n v="23"/>
    <n v="0"/>
    <n v="0"/>
    <n v="9"/>
    <n v="0"/>
    <n v="0"/>
    <m/>
    <n v="0"/>
    <n v="0"/>
    <n v="50"/>
    <n v="50"/>
    <s v="1 PG"/>
  </r>
  <r>
    <n v="2966"/>
    <s v="VIETNAM"/>
    <x v="0"/>
    <x v="3"/>
    <x v="17"/>
    <x v="46"/>
    <x v="4"/>
    <x v="1"/>
    <x v="17"/>
    <x v="167"/>
    <x v="0"/>
    <n v="1200"/>
    <n v="200"/>
    <n v="208"/>
    <m/>
    <n v="48"/>
    <n v="31"/>
    <n v="33"/>
    <n v="17"/>
    <n v="30"/>
    <n v="25.625"/>
    <n v="0.97916666666666663"/>
    <n v="0.24"/>
    <n v="0"/>
    <n v="5.7142857142857141E-2"/>
    <n v="510"/>
    <n v="0.7"/>
    <n v="28.5"/>
    <n v="0"/>
    <n v="0"/>
    <n v="3"/>
    <n v="0"/>
    <n v="0"/>
    <n v="19.375"/>
    <n v="3"/>
    <n v="0"/>
    <n v="8"/>
    <n v="2"/>
    <n v="0"/>
    <m/>
    <n v="0"/>
    <n v="0"/>
    <n v="50"/>
    <n v="50"/>
    <s v="1 PG"/>
  </r>
  <r>
    <n v="2967"/>
    <s v="VIETNAM"/>
    <x v="0"/>
    <x v="3"/>
    <x v="17"/>
    <x v="46"/>
    <x v="1"/>
    <x v="0"/>
    <x v="0"/>
    <x v="7"/>
    <x v="1"/>
    <n v="1200"/>
    <n v="630"/>
    <m/>
    <n v="596"/>
    <n v="152"/>
    <n v="17"/>
    <n v="36"/>
    <n v="166"/>
    <n v="30"/>
    <n v="40.25"/>
    <n v="0.26203208556149732"/>
    <n v="0.4"/>
    <n v="0.70952380952380956"/>
    <n v="0.18095238095238095"/>
    <n v="506"/>
    <n v="0.7"/>
    <n v="24"/>
    <n v="0"/>
    <n v="0"/>
    <n v="12"/>
    <n v="0"/>
    <n v="0"/>
    <n v="39"/>
    <n v="5"/>
    <n v="0"/>
    <n v="0"/>
    <n v="0"/>
    <n v="0"/>
    <m/>
    <n v="0"/>
    <n v="4"/>
    <n v="50"/>
    <n v="50"/>
    <s v="1 PG"/>
  </r>
  <r>
    <n v="2968"/>
    <s v="VIETNAM"/>
    <x v="1"/>
    <x v="3"/>
    <x v="17"/>
    <x v="46"/>
    <x v="0"/>
    <x v="0"/>
    <x v="7"/>
    <x v="62"/>
    <x v="0"/>
    <n v="1200"/>
    <n v="240"/>
    <n v="236"/>
    <m/>
    <n v="96"/>
    <n v="24"/>
    <n v="24"/>
    <n v="63.36"/>
    <n v="20"/>
    <n v="17.5"/>
    <n v="0.78125"/>
    <n v="0.4"/>
    <n v="0.14527845036319614"/>
    <n v="0.14527845036319614"/>
    <n v="350"/>
    <n v="0.6"/>
    <n v="17.5"/>
    <n v="2"/>
    <n v="0"/>
    <n v="4"/>
    <n v="0"/>
    <n v="0"/>
    <n v="15.5"/>
    <n v="8"/>
    <n v="0"/>
    <n v="0"/>
    <n v="0"/>
    <n v="0"/>
    <m/>
    <n v="0"/>
    <n v="0"/>
    <n v="50"/>
    <n v="50"/>
    <s v="1 PG"/>
  </r>
  <r>
    <n v="2969"/>
    <s v="VIETNAM"/>
    <x v="1"/>
    <x v="3"/>
    <x v="17"/>
    <x v="46"/>
    <x v="0"/>
    <x v="1"/>
    <x v="19"/>
    <x v="116"/>
    <x v="0"/>
    <n v="1200"/>
    <n v="240"/>
    <n v="236"/>
    <m/>
    <n v="58"/>
    <n v="34"/>
    <n v="41"/>
    <n v="21"/>
    <n v="17.100000000000001"/>
    <n v="13.95"/>
    <n v="0.41400000000000003"/>
    <n v="0.24"/>
    <n v="0.20581113801452786"/>
    <n v="0.24818401937046006"/>
    <n v="322"/>
    <n v="0.7"/>
    <n v="8.1"/>
    <n v="10"/>
    <n v="0"/>
    <n v="13"/>
    <n v="0"/>
    <n v="0"/>
    <n v="6.7"/>
    <n v="11"/>
    <n v="0"/>
    <n v="9"/>
    <n v="0"/>
    <n v="0"/>
    <m/>
    <n v="8"/>
    <n v="0"/>
    <n v="50"/>
    <n v="50"/>
    <s v="1 PG"/>
  </r>
  <r>
    <n v="2970"/>
    <s v="VIETNAM"/>
    <x v="2"/>
    <x v="3"/>
    <x v="17"/>
    <x v="46"/>
    <x v="15"/>
    <x v="1"/>
    <x v="6"/>
    <x v="318"/>
    <x v="2"/>
    <n v="180"/>
    <n v="81"/>
    <m/>
    <n v="172"/>
    <n v="19"/>
    <n v="0"/>
    <n v="15"/>
    <n v="5"/>
    <n v="30.1"/>
    <n v="20.2"/>
    <n v="3.3533333333333331"/>
    <n v="0.24"/>
    <n v="0"/>
    <n v="0.12458471760797343"/>
    <n v="171"/>
    <n v="0.6"/>
    <n v="30.1"/>
    <n v="0"/>
    <n v="0"/>
    <n v="0"/>
    <n v="0"/>
    <n v="0"/>
    <n v="20.2"/>
    <n v="0"/>
    <n v="0"/>
    <n v="0"/>
    <n v="0"/>
    <n v="0"/>
    <m/>
    <n v="0"/>
    <n v="0"/>
    <n v="150"/>
    <n v="150"/>
    <s v="1 PG"/>
  </r>
  <r>
    <n v="2971"/>
    <s v="VIETNAM"/>
    <x v="2"/>
    <x v="3"/>
    <x v="17"/>
    <x v="46"/>
    <x v="7"/>
    <x v="0"/>
    <x v="6"/>
    <x v="319"/>
    <x v="0"/>
    <n v="1000"/>
    <n v="200"/>
    <m/>
    <n v="200"/>
    <n v="80"/>
    <n v="7"/>
    <n v="30"/>
    <n v="52"/>
    <n v="3.85"/>
    <n v="19"/>
    <n v="0.61756756756756759"/>
    <n v="0.4"/>
    <n v="0.05"/>
    <n v="0.21428571428571427"/>
    <n v="218"/>
    <n v="0.65"/>
    <n v="1.1000000000000001"/>
    <n v="3"/>
    <n v="0"/>
    <n v="4"/>
    <n v="0"/>
    <n v="0"/>
    <n v="15"/>
    <n v="5"/>
    <n v="2"/>
    <n v="4"/>
    <n v="0"/>
    <n v="0"/>
    <m/>
    <n v="0"/>
    <n v="0"/>
    <n v="150"/>
    <n v="150"/>
    <s v="1 PG"/>
  </r>
  <r>
    <n v="2972"/>
    <s v="VIETNAM"/>
    <x v="2"/>
    <x v="3"/>
    <x v="17"/>
    <x v="46"/>
    <x v="7"/>
    <x v="0"/>
    <x v="6"/>
    <x v="85"/>
    <x v="0"/>
    <n v="1000"/>
    <n v="200"/>
    <m/>
    <n v="260"/>
    <n v="80"/>
    <n v="4"/>
    <n v="31"/>
    <n v="52"/>
    <n v="1.1000000000000001"/>
    <n v="32"/>
    <n v="0.94571428571428573"/>
    <n v="0.4"/>
    <n v="2.197802197802198E-2"/>
    <n v="0.17032967032967034"/>
    <n v="270"/>
    <n v="0.65"/>
    <n v="1.1000000000000001"/>
    <n v="0"/>
    <n v="0"/>
    <n v="0"/>
    <n v="0"/>
    <n v="0"/>
    <n v="32"/>
    <n v="0"/>
    <n v="0"/>
    <n v="0"/>
    <n v="0"/>
    <n v="0"/>
    <m/>
    <n v="0"/>
    <n v="0"/>
    <n v="150"/>
    <n v="150"/>
    <s v="1 PG"/>
  </r>
  <r>
    <n v="2973"/>
    <s v="VIETNAM"/>
    <x v="2"/>
    <x v="3"/>
    <x v="17"/>
    <x v="46"/>
    <x v="0"/>
    <x v="1"/>
    <x v="11"/>
    <x v="72"/>
    <x v="0"/>
    <n v="1200"/>
    <n v="240"/>
    <n v="288"/>
    <m/>
    <n v="58"/>
    <n v="13"/>
    <n v="7"/>
    <n v="21"/>
    <n v="18.375"/>
    <n v="6.375"/>
    <n v="1.2375"/>
    <n v="0.24"/>
    <n v="6.4484126984126991E-2"/>
    <n v="3.4722222222222224E-2"/>
    <n v="287"/>
    <n v="0.6"/>
    <n v="15"/>
    <n v="0"/>
    <n v="9"/>
    <n v="0"/>
    <n v="0"/>
    <n v="0"/>
    <n v="4.5"/>
    <n v="0"/>
    <n v="5"/>
    <n v="0"/>
    <n v="0"/>
    <n v="0"/>
    <m/>
    <n v="0"/>
    <n v="0"/>
    <n v="100"/>
    <n v="100"/>
    <s v="1 PG"/>
  </r>
  <r>
    <n v="2974"/>
    <s v="VIETNAM"/>
    <x v="2"/>
    <x v="3"/>
    <x v="17"/>
    <x v="46"/>
    <x v="0"/>
    <x v="1"/>
    <x v="13"/>
    <x v="74"/>
    <x v="0"/>
    <n v="1200"/>
    <n v="240"/>
    <n v="288"/>
    <m/>
    <n v="58"/>
    <n v="6"/>
    <n v="14"/>
    <n v="21"/>
    <n v="11"/>
    <n v="10.5"/>
    <n v="1.075"/>
    <n v="0.24"/>
    <n v="2.9761904761904764E-2"/>
    <n v="6.9444444444444448E-2"/>
    <n v="300"/>
    <n v="0.6"/>
    <n v="10"/>
    <n v="0"/>
    <n v="0"/>
    <n v="2"/>
    <n v="0"/>
    <n v="0"/>
    <n v="10"/>
    <n v="2"/>
    <n v="0"/>
    <n v="0"/>
    <n v="0"/>
    <n v="0"/>
    <m/>
    <n v="0"/>
    <n v="0"/>
    <n v="100"/>
    <n v="100"/>
    <s v="1 PG"/>
  </r>
  <r>
    <n v="2975"/>
    <s v="VIETNAM"/>
    <x v="0"/>
    <x v="4"/>
    <x v="18"/>
    <x v="47"/>
    <x v="0"/>
    <x v="0"/>
    <x v="1"/>
    <x v="17"/>
    <x v="0"/>
    <n v="1200"/>
    <n v="240"/>
    <m/>
    <n v="224"/>
    <n v="96"/>
    <n v="25"/>
    <n v="53"/>
    <n v="63.36"/>
    <n v="14.5"/>
    <n v="33"/>
    <n v="0.60897435897435892"/>
    <n v="0.4"/>
    <n v="0.15943877551020411"/>
    <n v="0.33801020408163268"/>
    <n v="240"/>
    <n v="0.7"/>
    <n v="14.5"/>
    <n v="0"/>
    <n v="0"/>
    <n v="0"/>
    <n v="0"/>
    <n v="0"/>
    <n v="33"/>
    <n v="0"/>
    <n v="0"/>
    <n v="0"/>
    <n v="0"/>
    <n v="0"/>
    <m/>
    <n v="0"/>
    <n v="0"/>
    <n v="50"/>
    <n v="50"/>
    <s v="1 PG"/>
  </r>
  <r>
    <n v="2976"/>
    <s v="VIETNAM"/>
    <x v="0"/>
    <x v="4"/>
    <x v="18"/>
    <x v="47"/>
    <x v="0"/>
    <x v="0"/>
    <x v="4"/>
    <x v="18"/>
    <x v="0"/>
    <n v="1200"/>
    <n v="240"/>
    <m/>
    <n v="240"/>
    <n v="96"/>
    <n v="25"/>
    <n v="35"/>
    <n v="63.36"/>
    <n v="22"/>
    <n v="43.5"/>
    <n v="1.0916666666666666"/>
    <n v="0.4"/>
    <n v="0.14880952380952381"/>
    <n v="0.20833333333333334"/>
    <n v="500"/>
    <n v="0.7"/>
    <n v="20"/>
    <n v="0"/>
    <n v="0"/>
    <n v="4"/>
    <n v="0"/>
    <n v="0"/>
    <n v="40"/>
    <n v="4"/>
    <n v="0"/>
    <n v="5"/>
    <n v="0"/>
    <n v="0"/>
    <m/>
    <n v="0"/>
    <n v="0"/>
    <n v="50"/>
    <n v="50"/>
    <s v="1 PG"/>
  </r>
  <r>
    <n v="2977"/>
    <s v="VIETNAM"/>
    <x v="0"/>
    <x v="4"/>
    <x v="18"/>
    <x v="47"/>
    <x v="0"/>
    <x v="0"/>
    <x v="0"/>
    <x v="0"/>
    <x v="0"/>
    <n v="1200"/>
    <n v="240"/>
    <m/>
    <n v="244"/>
    <n v="96"/>
    <n v="22"/>
    <n v="42"/>
    <n v="63.36"/>
    <n v="20"/>
    <n v="43.75"/>
    <n v="0.99609375"/>
    <n v="0.4"/>
    <n v="0.1288056206088993"/>
    <n v="0.24590163934426232"/>
    <n v="480"/>
    <n v="0.7"/>
    <n v="16"/>
    <n v="0"/>
    <n v="0"/>
    <n v="8"/>
    <n v="0"/>
    <n v="0"/>
    <n v="37"/>
    <n v="3"/>
    <n v="0"/>
    <n v="12"/>
    <n v="0"/>
    <n v="0"/>
    <m/>
    <n v="0"/>
    <n v="0"/>
    <n v="50"/>
    <n v="50"/>
    <s v="1 PG"/>
  </r>
  <r>
    <n v="2978"/>
    <s v="VIETNAM"/>
    <x v="0"/>
    <x v="4"/>
    <x v="18"/>
    <x v="47"/>
    <x v="0"/>
    <x v="0"/>
    <x v="0"/>
    <x v="1"/>
    <x v="0"/>
    <n v="1200"/>
    <n v="240"/>
    <n v="112"/>
    <n v="112"/>
    <n v="96"/>
    <n v="21"/>
    <n v="45"/>
    <n v="63.36"/>
    <n v="14"/>
    <n v="35.5"/>
    <n v="0.75"/>
    <n v="0.4"/>
    <n v="0.13392857142857145"/>
    <n v="0.28698979591836737"/>
    <n v="330"/>
    <n v="0.7"/>
    <n v="11"/>
    <n v="4"/>
    <n v="0"/>
    <n v="4"/>
    <n v="0"/>
    <n v="0"/>
    <n v="26"/>
    <n v="6"/>
    <n v="0"/>
    <n v="16"/>
    <n v="0"/>
    <n v="0"/>
    <m/>
    <n v="0"/>
    <n v="0"/>
    <n v="50"/>
    <n v="50"/>
    <s v="1 PG"/>
  </r>
  <r>
    <n v="2979"/>
    <s v="VIETNAM"/>
    <x v="0"/>
    <x v="4"/>
    <x v="18"/>
    <x v="47"/>
    <x v="0"/>
    <x v="0"/>
    <x v="0"/>
    <x v="12"/>
    <x v="0"/>
    <n v="1200"/>
    <n v="240"/>
    <m/>
    <n v="196"/>
    <n v="96"/>
    <n v="11"/>
    <n v="20"/>
    <n v="63.36"/>
    <n v="5.25"/>
    <n v="15.5"/>
    <n v="0.66935483870967738"/>
    <n v="0.4"/>
    <n v="8.0174927113702624E-2"/>
    <n v="0.1457725947521866"/>
    <n v="280"/>
    <n v="0.7"/>
    <n v="5"/>
    <n v="1"/>
    <n v="0"/>
    <n v="0"/>
    <n v="0"/>
    <n v="0"/>
    <n v="15"/>
    <n v="0"/>
    <n v="0"/>
    <n v="1"/>
    <n v="0"/>
    <n v="0"/>
    <m/>
    <n v="0"/>
    <n v="0"/>
    <n v="50"/>
    <n v="50"/>
    <s v="1 PG"/>
  </r>
  <r>
    <n v="2980"/>
    <s v="VIETNAM"/>
    <x v="0"/>
    <x v="4"/>
    <x v="18"/>
    <x v="47"/>
    <x v="0"/>
    <x v="0"/>
    <x v="0"/>
    <x v="13"/>
    <x v="0"/>
    <n v="1200"/>
    <n v="240"/>
    <m/>
    <n v="288"/>
    <n v="96"/>
    <n v="27"/>
    <n v="37"/>
    <n v="63.36"/>
    <n v="20.5"/>
    <n v="51"/>
    <n v="1.1171875"/>
    <n v="0.4"/>
    <n v="0.13392857142857142"/>
    <n v="0.18353174603174605"/>
    <n v="350"/>
    <n v="0.7"/>
    <n v="17"/>
    <n v="0"/>
    <n v="0"/>
    <n v="7"/>
    <n v="0"/>
    <n v="0"/>
    <n v="47"/>
    <n v="6"/>
    <n v="0"/>
    <n v="5"/>
    <n v="0"/>
    <n v="0"/>
    <m/>
    <n v="0"/>
    <n v="0"/>
    <n v="50"/>
    <n v="50"/>
    <s v="1 PG"/>
  </r>
  <r>
    <n v="2981"/>
    <s v="VIETNAM"/>
    <x v="0"/>
    <x v="4"/>
    <x v="18"/>
    <x v="47"/>
    <x v="0"/>
    <x v="0"/>
    <x v="0"/>
    <x v="2"/>
    <x v="0"/>
    <n v="1200"/>
    <n v="240"/>
    <m/>
    <n v="256"/>
    <n v="96"/>
    <n v="24"/>
    <n v="47"/>
    <n v="63.36"/>
    <n v="16.75"/>
    <n v="41.25"/>
    <n v="0.81690140845070425"/>
    <n v="0.4"/>
    <n v="0.13392857142857142"/>
    <n v="0.26227678571428575"/>
    <n v="407"/>
    <n v="0.7"/>
    <n v="10.5"/>
    <n v="3"/>
    <n v="0"/>
    <n v="11"/>
    <n v="0"/>
    <n v="0"/>
    <n v="35"/>
    <n v="5"/>
    <n v="0"/>
    <n v="10"/>
    <n v="0"/>
    <n v="0"/>
    <m/>
    <n v="0"/>
    <n v="0"/>
    <n v="50"/>
    <n v="50"/>
    <s v="1 PG"/>
  </r>
  <r>
    <n v="2982"/>
    <s v="VIETNAM"/>
    <x v="0"/>
    <x v="4"/>
    <x v="18"/>
    <x v="47"/>
    <x v="0"/>
    <x v="0"/>
    <x v="1"/>
    <x v="4"/>
    <x v="0"/>
    <n v="1200"/>
    <n v="240"/>
    <m/>
    <n v="240"/>
    <n v="96"/>
    <n v="89"/>
    <n v="26"/>
    <n v="63.36"/>
    <n v="12.666666666666666"/>
    <n v="63.541666666666664"/>
    <n v="0.66268115942028982"/>
    <n v="0.4"/>
    <n v="0.52976190476190477"/>
    <n v="0.15476190476190477"/>
    <n v="420"/>
    <n v="0.7"/>
    <n v="9.1666666666666661"/>
    <n v="4"/>
    <n v="0"/>
    <n v="5"/>
    <n v="0"/>
    <n v="0"/>
    <n v="59.166666666666664"/>
    <n v="8"/>
    <n v="1"/>
    <n v="4"/>
    <n v="0"/>
    <n v="0"/>
    <m/>
    <n v="0"/>
    <n v="0"/>
    <n v="50"/>
    <n v="50"/>
    <s v="1 PG"/>
  </r>
  <r>
    <n v="2983"/>
    <s v="VIETNAM"/>
    <x v="0"/>
    <x v="4"/>
    <x v="18"/>
    <x v="47"/>
    <x v="0"/>
    <x v="0"/>
    <x v="4"/>
    <x v="19"/>
    <x v="0"/>
    <n v="1200"/>
    <n v="240"/>
    <m/>
    <n v="232"/>
    <n v="96"/>
    <n v="22"/>
    <n v="33"/>
    <n v="63.36"/>
    <n v="21.5"/>
    <n v="38"/>
    <n v="1.0818181818181818"/>
    <n v="0.4"/>
    <n v="0.13546798029556653"/>
    <n v="0.20320197044334978"/>
    <n v="400"/>
    <n v="0.7"/>
    <n v="20"/>
    <n v="2"/>
    <n v="0"/>
    <n v="2"/>
    <n v="0"/>
    <n v="0"/>
    <n v="35"/>
    <n v="4"/>
    <n v="0"/>
    <n v="4"/>
    <n v="0"/>
    <n v="0"/>
    <m/>
    <n v="0"/>
    <n v="0"/>
    <n v="50"/>
    <n v="50"/>
    <s v="1 PG"/>
  </r>
  <r>
    <n v="2984"/>
    <s v="VIETNAM"/>
    <x v="0"/>
    <x v="4"/>
    <x v="18"/>
    <x v="47"/>
    <x v="0"/>
    <x v="0"/>
    <x v="2"/>
    <x v="5"/>
    <x v="0"/>
    <n v="1200"/>
    <n v="240"/>
    <m/>
    <n v="228"/>
    <n v="96"/>
    <n v="0"/>
    <n v="59"/>
    <n v="63.36"/>
    <n v="12"/>
    <n v="34"/>
    <n v="0.77966101694915257"/>
    <n v="0.4"/>
    <n v="0"/>
    <n v="0.36967418546365916"/>
    <n v="438"/>
    <n v="0.7"/>
    <n v="12"/>
    <n v="0"/>
    <n v="0"/>
    <n v="0"/>
    <n v="0"/>
    <n v="0"/>
    <n v="34"/>
    <n v="0"/>
    <n v="0"/>
    <n v="0"/>
    <n v="0"/>
    <n v="0"/>
    <m/>
    <n v="0"/>
    <n v="0"/>
    <n v="50"/>
    <n v="50"/>
    <s v="1 PG"/>
  </r>
  <r>
    <n v="2985"/>
    <s v="VIETNAM"/>
    <x v="0"/>
    <x v="4"/>
    <x v="18"/>
    <x v="47"/>
    <x v="0"/>
    <x v="0"/>
    <x v="3"/>
    <x v="6"/>
    <x v="0"/>
    <n v="1200"/>
    <n v="240"/>
    <m/>
    <n v="232"/>
    <n v="96"/>
    <n v="30"/>
    <n v="59"/>
    <n v="63.36"/>
    <n v="15"/>
    <n v="40"/>
    <n v="0.6179775280898876"/>
    <n v="0.4"/>
    <n v="0.18472906403940889"/>
    <n v="0.36330049261083747"/>
    <n v="475"/>
    <n v="0.7"/>
    <n v="15"/>
    <n v="0"/>
    <n v="0"/>
    <n v="0"/>
    <n v="0"/>
    <n v="0"/>
    <n v="34"/>
    <n v="0"/>
    <n v="0"/>
    <n v="0"/>
    <n v="0"/>
    <n v="0"/>
    <n v="6"/>
    <n v="0"/>
    <n v="0"/>
    <n v="50"/>
    <n v="50"/>
    <s v="1 PG"/>
  </r>
  <r>
    <n v="2986"/>
    <s v="VIETNAM"/>
    <x v="0"/>
    <x v="4"/>
    <x v="18"/>
    <x v="47"/>
    <x v="0"/>
    <x v="1"/>
    <x v="30"/>
    <x v="207"/>
    <x v="0"/>
    <n v="1200"/>
    <n v="240"/>
    <m/>
    <n v="226"/>
    <n v="58"/>
    <n v="8"/>
    <n v="65"/>
    <n v="21"/>
    <n v="6"/>
    <n v="64.5"/>
    <n v="0.96575342465753422"/>
    <n v="0.24"/>
    <n v="5.0568900126422255E-2"/>
    <n v="0.41087231352718079"/>
    <n v="695"/>
    <n v="0.7"/>
    <n v="6"/>
    <n v="0"/>
    <n v="0"/>
    <n v="0"/>
    <n v="0"/>
    <n v="0"/>
    <n v="52.5"/>
    <n v="0"/>
    <n v="0"/>
    <n v="0"/>
    <n v="0"/>
    <n v="0"/>
    <n v="12"/>
    <n v="0"/>
    <n v="0"/>
    <n v="50"/>
    <n v="50"/>
    <s v="1 PG"/>
  </r>
  <r>
    <n v="2987"/>
    <s v="VIETNAM"/>
    <x v="0"/>
    <x v="4"/>
    <x v="18"/>
    <x v="47"/>
    <x v="4"/>
    <x v="0"/>
    <x v="0"/>
    <x v="33"/>
    <x v="0"/>
    <n v="1200"/>
    <n v="200"/>
    <m/>
    <n v="180"/>
    <n v="80"/>
    <n v="55"/>
    <n v="67"/>
    <n v="52"/>
    <n v="28.5"/>
    <n v="36"/>
    <n v="0.52868852459016391"/>
    <n v="0.4"/>
    <n v="0.43650793650793657"/>
    <n v="0.53174603174603186"/>
    <n v="247"/>
    <n v="0.65"/>
    <n v="0"/>
    <n v="0"/>
    <n v="0"/>
    <n v="57"/>
    <n v="0"/>
    <n v="0"/>
    <n v="0"/>
    <n v="0"/>
    <n v="0"/>
    <n v="72"/>
    <n v="0"/>
    <n v="0"/>
    <m/>
    <n v="0"/>
    <n v="0"/>
    <n v="50"/>
    <n v="50"/>
    <s v="1 PG"/>
  </r>
  <r>
    <n v="2988"/>
    <s v="VIETNAM"/>
    <x v="0"/>
    <x v="4"/>
    <x v="18"/>
    <x v="47"/>
    <x v="4"/>
    <x v="0"/>
    <x v="0"/>
    <x v="34"/>
    <x v="0"/>
    <n v="1200"/>
    <n v="200"/>
    <n v="96"/>
    <n v="112"/>
    <n v="80"/>
    <n v="12"/>
    <n v="16"/>
    <n v="52"/>
    <n v="8"/>
    <n v="9"/>
    <n v="0.6071428571428571"/>
    <n v="0.4"/>
    <n v="8.2417582417582416E-2"/>
    <n v="0.10989010989010989"/>
    <n v="307"/>
    <n v="0.7"/>
    <n v="8"/>
    <n v="0"/>
    <n v="0"/>
    <n v="0"/>
    <n v="0"/>
    <n v="0"/>
    <n v="9"/>
    <n v="0"/>
    <n v="0"/>
    <n v="0"/>
    <n v="0"/>
    <n v="0"/>
    <m/>
    <n v="0"/>
    <n v="0"/>
    <n v="50"/>
    <n v="50"/>
    <s v="1 PG"/>
  </r>
  <r>
    <n v="2989"/>
    <s v="VIETNAM"/>
    <x v="0"/>
    <x v="4"/>
    <x v="18"/>
    <x v="47"/>
    <x v="4"/>
    <x v="0"/>
    <x v="0"/>
    <x v="36"/>
    <x v="0"/>
    <n v="1200"/>
    <n v="200"/>
    <m/>
    <n v="196"/>
    <n v="80"/>
    <n v="24"/>
    <n v="35"/>
    <n v="52"/>
    <n v="20.5"/>
    <n v="24.75"/>
    <n v="0.76694915254237284"/>
    <n v="0.4"/>
    <n v="0.17492711370262393"/>
    <n v="0.25510204081632654"/>
    <n v="252"/>
    <n v="0.7"/>
    <n v="16"/>
    <n v="2"/>
    <n v="0"/>
    <n v="8"/>
    <n v="0"/>
    <n v="0"/>
    <n v="17"/>
    <n v="3"/>
    <n v="0"/>
    <n v="14"/>
    <n v="0"/>
    <n v="0"/>
    <m/>
    <n v="0"/>
    <n v="0"/>
    <n v="50"/>
    <n v="50"/>
    <s v="1 PG"/>
  </r>
  <r>
    <n v="2990"/>
    <s v="VIETNAM"/>
    <x v="0"/>
    <x v="4"/>
    <x v="18"/>
    <x v="47"/>
    <x v="4"/>
    <x v="0"/>
    <x v="0"/>
    <x v="37"/>
    <x v="0"/>
    <n v="1200"/>
    <n v="200"/>
    <m/>
    <n v="192"/>
    <n v="80"/>
    <n v="15"/>
    <n v="49"/>
    <n v="52"/>
    <n v="14.25"/>
    <n v="50"/>
    <n v="1.00390625"/>
    <n v="0.4"/>
    <n v="0.11160714285714288"/>
    <n v="0.36458333333333337"/>
    <n v="308"/>
    <n v="0.7"/>
    <n v="11"/>
    <n v="1"/>
    <n v="0"/>
    <n v="6"/>
    <n v="0"/>
    <n v="0"/>
    <n v="40"/>
    <n v="1"/>
    <n v="2"/>
    <n v="18"/>
    <n v="0"/>
    <n v="0"/>
    <m/>
    <n v="2"/>
    <n v="0"/>
    <n v="50"/>
    <n v="50"/>
    <s v="1 PG"/>
  </r>
  <r>
    <n v="2991"/>
    <s v="VIETNAM"/>
    <x v="0"/>
    <x v="4"/>
    <x v="18"/>
    <x v="47"/>
    <x v="4"/>
    <x v="0"/>
    <x v="0"/>
    <x v="106"/>
    <x v="0"/>
    <n v="1200"/>
    <n v="200"/>
    <m/>
    <n v="208"/>
    <n v="80"/>
    <n v="12"/>
    <n v="25"/>
    <n v="52"/>
    <n v="17"/>
    <n v="18"/>
    <n v="0.94594594594594594"/>
    <n v="0.4"/>
    <n v="8.2417582417582416E-2"/>
    <n v="0.1717032967032967"/>
    <n v="299"/>
    <n v="0.65"/>
    <n v="17"/>
    <n v="0"/>
    <n v="0"/>
    <n v="0"/>
    <n v="0"/>
    <n v="0"/>
    <n v="18"/>
    <n v="0"/>
    <n v="0"/>
    <n v="0"/>
    <n v="0"/>
    <n v="0"/>
    <m/>
    <n v="0"/>
    <n v="0"/>
    <n v="50"/>
    <n v="50"/>
    <s v="1 PG"/>
  </r>
  <r>
    <n v="2992"/>
    <s v="VIETNAM"/>
    <x v="0"/>
    <x v="4"/>
    <x v="18"/>
    <x v="47"/>
    <x v="4"/>
    <x v="0"/>
    <x v="0"/>
    <x v="39"/>
    <x v="0"/>
    <n v="1200"/>
    <n v="200"/>
    <m/>
    <n v="194"/>
    <n v="80"/>
    <n v="9"/>
    <n v="22"/>
    <n v="52"/>
    <n v="4.5"/>
    <n v="14.5"/>
    <n v="0.61290322580645162"/>
    <n v="0.4"/>
    <n v="6.6273932253313711E-2"/>
    <n v="0.16200294550810015"/>
    <n v="330"/>
    <n v="0.7"/>
    <n v="0"/>
    <n v="0"/>
    <n v="0"/>
    <n v="9"/>
    <n v="0"/>
    <n v="0"/>
    <n v="0"/>
    <n v="2"/>
    <n v="0"/>
    <n v="28"/>
    <n v="0"/>
    <n v="0"/>
    <m/>
    <n v="0"/>
    <n v="0"/>
    <n v="50"/>
    <n v="50"/>
    <s v="1 PG"/>
  </r>
  <r>
    <n v="2993"/>
    <s v="VIETNAM"/>
    <x v="0"/>
    <x v="4"/>
    <x v="18"/>
    <x v="47"/>
    <x v="4"/>
    <x v="0"/>
    <x v="0"/>
    <x v="41"/>
    <x v="0"/>
    <n v="1200"/>
    <n v="200"/>
    <m/>
    <n v="208"/>
    <n v="80"/>
    <n v="39"/>
    <n v="40"/>
    <n v="52"/>
    <n v="31.5"/>
    <n v="27.5"/>
    <n v="0.74683544303797467"/>
    <n v="0.4"/>
    <n v="0.26785714285714285"/>
    <n v="0.27472527472527475"/>
    <n v="266"/>
    <n v="0.7"/>
    <n v="26"/>
    <n v="0"/>
    <n v="0"/>
    <n v="11"/>
    <n v="0"/>
    <n v="0"/>
    <n v="14"/>
    <n v="0"/>
    <n v="0"/>
    <n v="27"/>
    <n v="0"/>
    <n v="0"/>
    <m/>
    <n v="0"/>
    <n v="0"/>
    <n v="50"/>
    <n v="50"/>
    <s v="1 PG"/>
  </r>
  <r>
    <n v="2994"/>
    <s v="VIETNAM"/>
    <x v="0"/>
    <x v="4"/>
    <x v="18"/>
    <x v="47"/>
    <x v="6"/>
    <x v="0"/>
    <x v="0"/>
    <x v="47"/>
    <x v="1"/>
    <n v="1250"/>
    <n v="250"/>
    <n v="112"/>
    <n v="118"/>
    <n v="100"/>
    <n v="16"/>
    <n v="17"/>
    <n v="53"/>
    <n v="9.25"/>
    <n v="9.5833333333333339"/>
    <n v="0.57070707070707083"/>
    <n v="0.4"/>
    <n v="9.9378881987577633E-2"/>
    <n v="0.10559006211180125"/>
    <n v="120"/>
    <n v="0.7"/>
    <n v="7.5"/>
    <n v="5"/>
    <n v="0"/>
    <n v="1"/>
    <n v="0"/>
    <n v="0"/>
    <n v="8.3333333333333339"/>
    <n v="5"/>
    <n v="0"/>
    <n v="0"/>
    <n v="0"/>
    <n v="0"/>
    <m/>
    <n v="0"/>
    <n v="0"/>
    <n v="50"/>
    <n v="50"/>
    <s v="1 PG"/>
  </r>
  <r>
    <n v="2995"/>
    <s v="VIETNAM"/>
    <x v="0"/>
    <x v="4"/>
    <x v="18"/>
    <x v="47"/>
    <x v="7"/>
    <x v="0"/>
    <x v="0"/>
    <x v="51"/>
    <x v="0"/>
    <n v="1000"/>
    <n v="200"/>
    <m/>
    <n v="178"/>
    <n v="80"/>
    <n v="14"/>
    <n v="25"/>
    <n v="53"/>
    <n v="7"/>
    <n v="13.75"/>
    <n v="0.53205128205128205"/>
    <n v="0.4"/>
    <n v="0.11235955056179776"/>
    <n v="0.20064205457463885"/>
    <n v="115"/>
    <n v="0.7"/>
    <n v="5"/>
    <n v="2"/>
    <n v="0"/>
    <n v="3"/>
    <n v="0"/>
    <n v="0"/>
    <n v="10"/>
    <n v="5"/>
    <n v="0"/>
    <n v="5"/>
    <n v="0"/>
    <n v="0"/>
    <m/>
    <n v="0"/>
    <n v="0"/>
    <n v="50"/>
    <n v="50"/>
    <s v="1 PG"/>
  </r>
  <r>
    <n v="2996"/>
    <s v="VIETNAM"/>
    <x v="0"/>
    <x v="4"/>
    <x v="18"/>
    <x v="47"/>
    <x v="7"/>
    <x v="0"/>
    <x v="0"/>
    <x v="52"/>
    <x v="0"/>
    <n v="1000"/>
    <n v="200"/>
    <m/>
    <n v="192"/>
    <n v="80"/>
    <n v="17"/>
    <n v="23"/>
    <n v="53"/>
    <n v="8.5"/>
    <n v="26.5"/>
    <n v="0.875"/>
    <n v="0.4"/>
    <n v="0.12648809523809526"/>
    <n v="0.17113095238095241"/>
    <n v="529"/>
    <n v="0.7"/>
    <n v="4"/>
    <n v="2"/>
    <n v="0"/>
    <n v="8"/>
    <n v="0"/>
    <n v="0"/>
    <n v="18"/>
    <n v="2"/>
    <n v="0"/>
    <n v="16"/>
    <n v="0"/>
    <n v="0"/>
    <m/>
    <n v="0"/>
    <n v="0"/>
    <n v="50"/>
    <n v="50"/>
    <s v="1 PG"/>
  </r>
  <r>
    <n v="2997"/>
    <s v="VIETNAM"/>
    <x v="0"/>
    <x v="4"/>
    <x v="18"/>
    <x v="47"/>
    <x v="7"/>
    <x v="0"/>
    <x v="0"/>
    <x v="53"/>
    <x v="0"/>
    <n v="1000"/>
    <n v="200"/>
    <m/>
    <n v="196"/>
    <n v="80"/>
    <n v="6"/>
    <n v="19"/>
    <n v="53"/>
    <n v="4"/>
    <n v="12.75"/>
    <n v="0.67"/>
    <n v="0.4"/>
    <n v="4.3731778425655982E-2"/>
    <n v="0.13848396501457727"/>
    <n v="273"/>
    <n v="0.7"/>
    <n v="3"/>
    <n v="0"/>
    <n v="0"/>
    <n v="2"/>
    <n v="0"/>
    <n v="0"/>
    <n v="10.5"/>
    <n v="1"/>
    <n v="0"/>
    <n v="4"/>
    <n v="0"/>
    <n v="0"/>
    <m/>
    <n v="0"/>
    <n v="0"/>
    <n v="50"/>
    <n v="50"/>
    <s v="1 PG"/>
  </r>
  <r>
    <n v="2998"/>
    <s v="VIETNAM"/>
    <x v="0"/>
    <x v="4"/>
    <x v="18"/>
    <x v="47"/>
    <x v="7"/>
    <x v="0"/>
    <x v="0"/>
    <x v="250"/>
    <x v="0"/>
    <n v="1000"/>
    <n v="200"/>
    <n v="96"/>
    <n v="112"/>
    <n v="80"/>
    <n v="23"/>
    <n v="16"/>
    <n v="53"/>
    <n v="13.5"/>
    <n v="9.92"/>
    <n v="0.60051282051282051"/>
    <n v="0.4"/>
    <n v="0.15796703296703296"/>
    <n v="0.10989010989010989"/>
    <n v="225"/>
    <n v="0.7"/>
    <n v="12"/>
    <n v="2"/>
    <n v="0"/>
    <n v="2"/>
    <n v="0"/>
    <n v="0"/>
    <n v="7.67"/>
    <n v="3"/>
    <n v="0"/>
    <n v="3"/>
    <n v="0"/>
    <n v="0"/>
    <m/>
    <n v="0"/>
    <n v="0"/>
    <n v="50"/>
    <n v="50"/>
    <s v="1 PG"/>
  </r>
  <r>
    <n v="2999"/>
    <s v="VIETNAM"/>
    <x v="0"/>
    <x v="4"/>
    <x v="18"/>
    <x v="47"/>
    <x v="7"/>
    <x v="0"/>
    <x v="0"/>
    <x v="251"/>
    <x v="0"/>
    <n v="1000"/>
    <n v="200"/>
    <n v="96"/>
    <n v="96"/>
    <n v="80"/>
    <n v="2"/>
    <n v="23"/>
    <n v="53"/>
    <n v="0.8"/>
    <n v="19"/>
    <n v="0.79200000000000004"/>
    <n v="0.4"/>
    <n v="1.4880952380952384E-2"/>
    <n v="0.17113095238095241"/>
    <n v="148"/>
    <n v="0.7"/>
    <n v="0.3"/>
    <n v="2"/>
    <n v="0"/>
    <n v="0"/>
    <n v="0"/>
    <n v="0"/>
    <n v="19"/>
    <n v="0"/>
    <n v="0"/>
    <n v="0"/>
    <n v="0"/>
    <n v="0"/>
    <m/>
    <n v="0"/>
    <n v="0"/>
    <n v="50"/>
    <n v="50"/>
    <s v="1 PG"/>
  </r>
  <r>
    <n v="3000"/>
    <s v="VIETNAM"/>
    <x v="0"/>
    <x v="4"/>
    <x v="18"/>
    <x v="47"/>
    <x v="7"/>
    <x v="0"/>
    <x v="0"/>
    <x v="252"/>
    <x v="0"/>
    <n v="1000"/>
    <n v="200"/>
    <n v="80"/>
    <n v="96"/>
    <n v="80"/>
    <n v="8"/>
    <n v="14"/>
    <n v="53"/>
    <n v="3"/>
    <n v="10"/>
    <n v="0.59090909090909094"/>
    <n v="0.4"/>
    <n v="6.4935064935064943E-2"/>
    <n v="0.11363636363636365"/>
    <n v="124"/>
    <n v="0.7"/>
    <n v="3"/>
    <n v="0"/>
    <n v="0"/>
    <n v="0"/>
    <n v="0"/>
    <n v="0"/>
    <n v="10"/>
    <n v="0"/>
    <n v="0"/>
    <n v="0"/>
    <n v="0"/>
    <n v="0"/>
    <m/>
    <n v="0"/>
    <n v="0"/>
    <n v="50"/>
    <n v="50"/>
    <s v="1 PG"/>
  </r>
  <r>
    <n v="3001"/>
    <s v="VIETNAM"/>
    <x v="0"/>
    <x v="4"/>
    <x v="18"/>
    <x v="47"/>
    <x v="7"/>
    <x v="0"/>
    <x v="0"/>
    <x v="293"/>
    <x v="0"/>
    <n v="1000"/>
    <n v="200"/>
    <n v="80"/>
    <n v="112"/>
    <n v="80"/>
    <n v="5"/>
    <n v="11"/>
    <n v="53"/>
    <n v="4"/>
    <n v="7.5"/>
    <n v="0.71875"/>
    <n v="0.4"/>
    <n v="3.7202380952380959E-2"/>
    <n v="8.184523809523811E-2"/>
    <n v="165"/>
    <n v="0.7"/>
    <n v="2"/>
    <n v="0"/>
    <n v="0"/>
    <n v="4"/>
    <n v="0"/>
    <n v="0"/>
    <n v="4.5"/>
    <n v="0"/>
    <n v="0"/>
    <n v="6"/>
    <n v="0"/>
    <n v="0"/>
    <m/>
    <n v="0"/>
    <n v="0"/>
    <n v="50"/>
    <n v="50"/>
    <s v="1 PG"/>
  </r>
  <r>
    <n v="3002"/>
    <s v="VIETNAM"/>
    <x v="0"/>
    <x v="4"/>
    <x v="18"/>
    <x v="47"/>
    <x v="7"/>
    <x v="0"/>
    <x v="0"/>
    <x v="58"/>
    <x v="0"/>
    <n v="1000"/>
    <n v="200"/>
    <n v="112"/>
    <n v="124"/>
    <n v="80"/>
    <n v="35"/>
    <n v="59"/>
    <n v="53"/>
    <n v="28.75"/>
    <n v="41.75"/>
    <n v="0.75"/>
    <n v="0.4"/>
    <n v="0.21186440677966104"/>
    <n v="0.35714285714285715"/>
    <n v="397"/>
    <n v="0.7"/>
    <n v="22"/>
    <n v="9"/>
    <n v="0"/>
    <n v="9"/>
    <n v="0"/>
    <n v="0"/>
    <n v="33"/>
    <n v="9"/>
    <n v="0"/>
    <n v="13"/>
    <n v="0"/>
    <n v="0"/>
    <m/>
    <n v="0"/>
    <n v="0"/>
    <n v="50"/>
    <n v="50"/>
    <s v="1 PG"/>
  </r>
  <r>
    <n v="3003"/>
    <s v="VIETNAM"/>
    <x v="0"/>
    <x v="4"/>
    <x v="18"/>
    <x v="47"/>
    <x v="7"/>
    <x v="0"/>
    <x v="1"/>
    <x v="59"/>
    <x v="0"/>
    <n v="1000"/>
    <n v="200"/>
    <n v="196"/>
    <m/>
    <n v="80"/>
    <n v="13"/>
    <n v="19"/>
    <n v="53"/>
    <n v="6"/>
    <n v="13.5"/>
    <n v="0.609375"/>
    <n v="0.4"/>
    <n v="9.4752186588921289E-2"/>
    <n v="0.13848396501457727"/>
    <n v="206"/>
    <n v="0.7"/>
    <n v="3.5"/>
    <n v="2"/>
    <n v="0"/>
    <n v="4"/>
    <n v="0"/>
    <n v="0"/>
    <n v="12"/>
    <n v="6"/>
    <n v="0"/>
    <n v="0"/>
    <n v="0"/>
    <n v="0"/>
    <m/>
    <n v="0"/>
    <n v="0"/>
    <n v="50"/>
    <n v="50"/>
    <s v="1 PG"/>
  </r>
  <r>
    <n v="3004"/>
    <s v="VIETNAM"/>
    <x v="0"/>
    <x v="4"/>
    <x v="18"/>
    <x v="47"/>
    <x v="7"/>
    <x v="0"/>
    <x v="4"/>
    <x v="60"/>
    <x v="0"/>
    <n v="1000"/>
    <n v="200"/>
    <n v="192"/>
    <m/>
    <n v="80"/>
    <n v="14"/>
    <n v="29"/>
    <n v="53"/>
    <n v="10"/>
    <n v="33"/>
    <n v="1"/>
    <n v="0.4"/>
    <n v="0.10416666666666669"/>
    <n v="0.21577380952380956"/>
    <n v="400"/>
    <n v="0.7"/>
    <n v="10"/>
    <n v="0"/>
    <n v="0"/>
    <n v="0"/>
    <n v="0"/>
    <n v="0"/>
    <n v="30"/>
    <n v="4"/>
    <n v="0"/>
    <n v="4"/>
    <n v="0"/>
    <n v="0"/>
    <m/>
    <n v="0"/>
    <n v="0"/>
    <n v="50"/>
    <n v="50"/>
    <s v="1 PG"/>
  </r>
  <r>
    <n v="3005"/>
    <s v="VIETNAM"/>
    <x v="0"/>
    <x v="4"/>
    <x v="18"/>
    <x v="47"/>
    <x v="10"/>
    <x v="1"/>
    <x v="0"/>
    <x v="181"/>
    <x v="2"/>
    <n v="320"/>
    <n v="144"/>
    <m/>
    <n v="132"/>
    <n v="35"/>
    <n v="5"/>
    <n v="18"/>
    <n v="12.5"/>
    <n v="2"/>
    <n v="10"/>
    <n v="0.52173913043478259"/>
    <n v="0.24"/>
    <n v="5.4112554112554119E-2"/>
    <n v="0.19480519480519481"/>
    <n v="175"/>
    <n v="0.7"/>
    <n v="2"/>
    <n v="0"/>
    <n v="0"/>
    <n v="0"/>
    <n v="0"/>
    <n v="0"/>
    <n v="10"/>
    <n v="0"/>
    <n v="0"/>
    <n v="0"/>
    <n v="0"/>
    <n v="0"/>
    <m/>
    <n v="0"/>
    <n v="0"/>
    <n v="50"/>
    <n v="50"/>
    <s v="1 PG"/>
  </r>
  <r>
    <n v="3006"/>
    <s v="VIETNAM"/>
    <x v="1"/>
    <x v="4"/>
    <x v="18"/>
    <x v="47"/>
    <x v="6"/>
    <x v="1"/>
    <x v="8"/>
    <x v="141"/>
    <x v="1"/>
    <n v="1250"/>
    <n v="250"/>
    <n v="240"/>
    <m/>
    <n v="60"/>
    <n v="23"/>
    <n v="11"/>
    <n v="22"/>
    <n v="11.75"/>
    <n v="17.25"/>
    <n v="0.8529411764705882"/>
    <n v="0.24"/>
    <n v="0.13690476190476192"/>
    <n v="6.5476190476190479E-2"/>
    <n v="314"/>
    <n v="0.6"/>
    <n v="9"/>
    <n v="5"/>
    <n v="0"/>
    <n v="3"/>
    <n v="0"/>
    <n v="0"/>
    <n v="16"/>
    <n v="3"/>
    <n v="0"/>
    <n v="1"/>
    <n v="0"/>
    <n v="0"/>
    <m/>
    <n v="0"/>
    <n v="0"/>
    <n v="50"/>
    <n v="50"/>
    <s v="1 PG"/>
  </r>
  <r>
    <n v="3007"/>
    <s v="VIETNAM"/>
    <x v="1"/>
    <x v="4"/>
    <x v="18"/>
    <x v="47"/>
    <x v="7"/>
    <x v="1"/>
    <x v="8"/>
    <x v="64"/>
    <x v="0"/>
    <n v="1200"/>
    <n v="200"/>
    <n v="212"/>
    <m/>
    <n v="48"/>
    <n v="20"/>
    <n v="15"/>
    <n v="18"/>
    <n v="13.5"/>
    <n v="9"/>
    <n v="0.6428571428571429"/>
    <n v="0.24"/>
    <n v="0.13477088948787064"/>
    <n v="0.10107816711590298"/>
    <n v="311"/>
    <n v="0.7"/>
    <n v="11"/>
    <n v="2"/>
    <n v="0"/>
    <n v="4"/>
    <n v="0"/>
    <n v="0"/>
    <n v="7"/>
    <n v="2"/>
    <n v="0"/>
    <n v="3"/>
    <n v="0"/>
    <n v="0"/>
    <m/>
    <n v="0"/>
    <n v="0"/>
    <n v="50"/>
    <n v="50"/>
    <s v="1 PG"/>
  </r>
  <r>
    <n v="3008"/>
    <s v="VIETNAM"/>
    <x v="2"/>
    <x v="4"/>
    <x v="18"/>
    <x v="47"/>
    <x v="0"/>
    <x v="0"/>
    <x v="6"/>
    <x v="67"/>
    <x v="0"/>
    <n v="1200"/>
    <n v="240"/>
    <n v="138"/>
    <n v="138"/>
    <n v="96"/>
    <n v="29"/>
    <n v="51"/>
    <n v="63"/>
    <n v="23.05"/>
    <n v="40.85"/>
    <n v="0.79875000000000007"/>
    <n v="0.4"/>
    <n v="0.15010351966873706"/>
    <n v="0.2639751552795031"/>
    <n v="273"/>
    <n v="0.65"/>
    <n v="22.3"/>
    <n v="1"/>
    <n v="0"/>
    <n v="1"/>
    <n v="0"/>
    <n v="0"/>
    <n v="39.1"/>
    <n v="1"/>
    <n v="0"/>
    <n v="3"/>
    <n v="0"/>
    <n v="0"/>
    <m/>
    <n v="0"/>
    <n v="0"/>
    <n v="150"/>
    <n v="150"/>
    <s v="1 PG"/>
  </r>
  <r>
    <n v="3009"/>
    <s v="VIETNAM"/>
    <x v="2"/>
    <x v="4"/>
    <x v="18"/>
    <x v="47"/>
    <x v="6"/>
    <x v="0"/>
    <x v="6"/>
    <x v="79"/>
    <x v="1"/>
    <n v="1250"/>
    <n v="250"/>
    <m/>
    <n v="288"/>
    <n v="100"/>
    <n v="0"/>
    <n v="83"/>
    <n v="66"/>
    <n v="0"/>
    <n v="68"/>
    <n v="0.81927710843373491"/>
    <n v="0.4"/>
    <n v="0"/>
    <n v="0.41170634920634924"/>
    <n v="287"/>
    <n v="0.65"/>
    <n v="0"/>
    <n v="0"/>
    <n v="0"/>
    <n v="0"/>
    <n v="0"/>
    <n v="0"/>
    <n v="68"/>
    <n v="0"/>
    <n v="0"/>
    <n v="0"/>
    <n v="0"/>
    <n v="0"/>
    <m/>
    <n v="0"/>
    <n v="0"/>
    <n v="150"/>
    <n v="150"/>
    <s v="1 PG"/>
  </r>
  <r>
    <n v="3010"/>
    <s v="VIETNAM"/>
    <x v="2"/>
    <x v="4"/>
    <x v="18"/>
    <x v="47"/>
    <x v="7"/>
    <x v="0"/>
    <x v="6"/>
    <x v="84"/>
    <x v="0"/>
    <n v="1000"/>
    <n v="200"/>
    <n v="98"/>
    <n v="94"/>
    <n v="80"/>
    <n v="12"/>
    <n v="31"/>
    <n v="52"/>
    <n v="8"/>
    <n v="26.25"/>
    <n v="0.79651162790697672"/>
    <n v="0.4"/>
    <n v="8.9285714285714302E-2"/>
    <n v="0.23065476190476195"/>
    <n v="239"/>
    <n v="0.65"/>
    <n v="8"/>
    <n v="0"/>
    <n v="0"/>
    <n v="0"/>
    <n v="0"/>
    <n v="0"/>
    <n v="25"/>
    <n v="1"/>
    <n v="0"/>
    <n v="2"/>
    <n v="0"/>
    <n v="0"/>
    <m/>
    <n v="0"/>
    <n v="0"/>
    <n v="150"/>
    <n v="150"/>
    <s v="1 PG"/>
  </r>
  <r>
    <n v="3011"/>
    <s v="VIETNAM"/>
    <x v="2"/>
    <x v="4"/>
    <x v="18"/>
    <x v="47"/>
    <x v="7"/>
    <x v="0"/>
    <x v="6"/>
    <x v="222"/>
    <x v="0"/>
    <n v="1000"/>
    <n v="200"/>
    <m/>
    <n v="212"/>
    <n v="80"/>
    <n v="18"/>
    <n v="49"/>
    <n v="52"/>
    <n v="9.3000000000000007"/>
    <n v="46"/>
    <n v="0.82537313432835813"/>
    <n v="0.4"/>
    <n v="0.12129380053908358"/>
    <n v="0.33018867924528306"/>
    <n v="200"/>
    <n v="0.65"/>
    <n v="9.3000000000000007"/>
    <n v="0"/>
    <n v="0"/>
    <n v="0"/>
    <n v="0"/>
    <n v="0"/>
    <n v="45"/>
    <n v="0"/>
    <n v="0"/>
    <n v="2"/>
    <n v="0"/>
    <n v="0"/>
    <m/>
    <n v="0"/>
    <n v="0"/>
    <n v="150"/>
    <n v="150"/>
    <s v="1 PG"/>
  </r>
  <r>
    <n v="3012"/>
    <s v="VIETNAM"/>
    <x v="2"/>
    <x v="4"/>
    <x v="18"/>
    <x v="47"/>
    <x v="7"/>
    <x v="0"/>
    <x v="6"/>
    <x v="83"/>
    <x v="0"/>
    <n v="1000"/>
    <n v="200"/>
    <m/>
    <n v="228"/>
    <n v="80"/>
    <n v="0"/>
    <n v="39"/>
    <n v="52"/>
    <n v="0"/>
    <n v="28.3"/>
    <n v="0.72564102564102562"/>
    <n v="0.4"/>
    <n v="0"/>
    <n v="0.24436090225563911"/>
    <n v="228"/>
    <n v="0.65"/>
    <n v="0"/>
    <n v="0"/>
    <n v="0"/>
    <n v="0"/>
    <n v="0"/>
    <n v="0"/>
    <n v="28.3"/>
    <n v="0"/>
    <n v="0"/>
    <n v="0"/>
    <n v="0"/>
    <n v="0"/>
    <m/>
    <n v="0"/>
    <n v="0"/>
    <n v="150"/>
    <n v="150"/>
    <s v="1 PG"/>
  </r>
  <r>
    <n v="3013"/>
    <s v="VIETNAM"/>
    <x v="2"/>
    <x v="4"/>
    <x v="18"/>
    <x v="47"/>
    <x v="7"/>
    <x v="0"/>
    <x v="6"/>
    <x v="286"/>
    <x v="0"/>
    <n v="1000"/>
    <n v="200"/>
    <n v="122"/>
    <n v="122"/>
    <n v="80"/>
    <n v="7"/>
    <n v="33"/>
    <n v="52"/>
    <n v="6.7"/>
    <n v="31.25"/>
    <n v="0.94875000000000009"/>
    <n v="0.4"/>
    <n v="4.0983606557377053E-2"/>
    <n v="0.19320843091334897"/>
    <n v="242"/>
    <n v="0.65"/>
    <n v="4.7"/>
    <n v="0"/>
    <n v="0"/>
    <n v="4"/>
    <n v="0"/>
    <n v="0"/>
    <n v="30"/>
    <n v="3"/>
    <n v="0"/>
    <n v="1"/>
    <n v="0"/>
    <n v="0"/>
    <m/>
    <n v="0"/>
    <n v="0"/>
    <n v="150"/>
    <n v="150"/>
    <s v="1 PG"/>
  </r>
  <r>
    <n v="3014"/>
    <s v="VIETNAM"/>
    <x v="2"/>
    <x v="4"/>
    <x v="18"/>
    <x v="47"/>
    <x v="7"/>
    <x v="0"/>
    <x v="6"/>
    <x v="87"/>
    <x v="0"/>
    <n v="1000"/>
    <n v="200"/>
    <m/>
    <n v="216"/>
    <n v="80"/>
    <n v="0"/>
    <n v="46"/>
    <n v="52"/>
    <n v="0"/>
    <n v="55"/>
    <n v="1.1956521739130435"/>
    <n v="0.4"/>
    <n v="0"/>
    <n v="0.30423280423280424"/>
    <n v="229"/>
    <n v="0.65"/>
    <n v="0"/>
    <n v="0"/>
    <n v="0"/>
    <n v="0"/>
    <n v="0"/>
    <n v="0"/>
    <n v="52"/>
    <n v="0"/>
    <n v="0"/>
    <n v="6"/>
    <n v="0"/>
    <n v="0"/>
    <m/>
    <n v="0"/>
    <n v="0"/>
    <n v="150"/>
    <n v="150"/>
    <s v="1 PG"/>
  </r>
  <r>
    <n v="3015"/>
    <s v="VIETNAM"/>
    <x v="2"/>
    <x v="4"/>
    <x v="18"/>
    <x v="47"/>
    <x v="7"/>
    <x v="0"/>
    <x v="6"/>
    <x v="86"/>
    <x v="0"/>
    <n v="1000"/>
    <n v="200"/>
    <m/>
    <n v="200"/>
    <n v="80"/>
    <n v="26"/>
    <n v="52"/>
    <n v="52"/>
    <n v="24.5"/>
    <n v="51"/>
    <n v="0.96794871794871795"/>
    <n v="0.4"/>
    <n v="0.18571428571428572"/>
    <n v="0.37142857142857144"/>
    <n v="213"/>
    <n v="0.65"/>
    <n v="22"/>
    <n v="0"/>
    <n v="0"/>
    <n v="5"/>
    <n v="0"/>
    <n v="0"/>
    <n v="49"/>
    <n v="0"/>
    <n v="0"/>
    <n v="4"/>
    <n v="0"/>
    <n v="0"/>
    <m/>
    <n v="0"/>
    <n v="0"/>
    <n v="150"/>
    <n v="150"/>
    <s v="1 PG"/>
  </r>
  <r>
    <n v="3016"/>
    <s v="VIETNAM"/>
    <x v="2"/>
    <x v="4"/>
    <x v="18"/>
    <x v="47"/>
    <x v="7"/>
    <x v="0"/>
    <x v="6"/>
    <x v="91"/>
    <x v="0"/>
    <n v="1000"/>
    <n v="200"/>
    <m/>
    <n v="160"/>
    <n v="80"/>
    <n v="2"/>
    <n v="26"/>
    <n v="52"/>
    <n v="1"/>
    <n v="20.875"/>
    <n v="0.78125"/>
    <n v="0.4"/>
    <n v="1.7857142857142856E-2"/>
    <n v="0.23214285714285715"/>
    <n v="177"/>
    <n v="0.65"/>
    <n v="0"/>
    <n v="0"/>
    <n v="0"/>
    <n v="2"/>
    <n v="0"/>
    <n v="0"/>
    <n v="18"/>
    <n v="2"/>
    <n v="1"/>
    <n v="4"/>
    <n v="0"/>
    <n v="0"/>
    <m/>
    <n v="0"/>
    <n v="0"/>
    <n v="150"/>
    <n v="150"/>
    <s v="1 PG"/>
  </r>
  <r>
    <n v="3017"/>
    <s v="VIETNAM"/>
    <x v="2"/>
    <x v="4"/>
    <x v="18"/>
    <x v="47"/>
    <x v="7"/>
    <x v="0"/>
    <x v="6"/>
    <x v="131"/>
    <x v="0"/>
    <n v="1000"/>
    <n v="200"/>
    <m/>
    <n v="200"/>
    <n v="80"/>
    <n v="8"/>
    <n v="56"/>
    <n v="52"/>
    <n v="5.55"/>
    <n v="46.75"/>
    <n v="0.81718749999999996"/>
    <n v="0.4"/>
    <n v="5.7142857142857141E-2"/>
    <n v="0.4"/>
    <n v="210"/>
    <n v="0.65"/>
    <n v="4.3"/>
    <n v="5"/>
    <n v="0"/>
    <n v="0"/>
    <n v="0"/>
    <n v="0"/>
    <n v="45"/>
    <n v="5"/>
    <n v="0"/>
    <n v="1"/>
    <n v="0"/>
    <n v="0"/>
    <m/>
    <n v="0"/>
    <n v="0"/>
    <n v="150"/>
    <n v="150"/>
    <s v="1 PG"/>
  </r>
  <r>
    <n v="3018"/>
    <s v="VIETNAM"/>
    <x v="2"/>
    <x v="4"/>
    <x v="18"/>
    <x v="47"/>
    <x v="7"/>
    <x v="0"/>
    <x v="6"/>
    <x v="85"/>
    <x v="0"/>
    <n v="1000"/>
    <n v="200"/>
    <m/>
    <n v="206"/>
    <n v="80"/>
    <n v="7"/>
    <n v="65"/>
    <n v="52"/>
    <n v="5"/>
    <n v="68.375"/>
    <n v="1.0190972222222223"/>
    <n v="0.4"/>
    <n v="4.8543689320388356E-2"/>
    <n v="0.45076282940360612"/>
    <n v="204"/>
    <n v="0.65"/>
    <n v="4"/>
    <n v="0"/>
    <n v="0"/>
    <n v="2"/>
    <n v="0"/>
    <n v="0"/>
    <n v="66"/>
    <n v="2"/>
    <n v="1"/>
    <n v="3"/>
    <n v="0"/>
    <n v="0"/>
    <m/>
    <n v="0"/>
    <n v="0"/>
    <n v="150"/>
    <n v="150"/>
    <s v="1 PG"/>
  </r>
  <r>
    <n v="3019"/>
    <s v="VIETNAM"/>
    <x v="2"/>
    <x v="4"/>
    <x v="18"/>
    <x v="47"/>
    <x v="7"/>
    <x v="0"/>
    <x v="6"/>
    <x v="92"/>
    <x v="0"/>
    <n v="1000"/>
    <n v="200"/>
    <n v="106"/>
    <n v="102"/>
    <n v="80"/>
    <n v="3"/>
    <n v="31"/>
    <n v="52"/>
    <n v="2"/>
    <n v="22"/>
    <n v="0.70588235294117652"/>
    <n v="0.4"/>
    <n v="2.0604395604395604E-2"/>
    <n v="0.21291208791208793"/>
    <n v="206"/>
    <n v="0.65"/>
    <n v="2"/>
    <n v="0"/>
    <n v="0"/>
    <n v="0"/>
    <n v="0"/>
    <n v="0"/>
    <n v="22"/>
    <n v="0"/>
    <n v="0"/>
    <n v="0"/>
    <n v="0"/>
    <n v="0"/>
    <m/>
    <n v="0"/>
    <n v="0"/>
    <n v="150"/>
    <n v="150"/>
    <s v="1 PG"/>
  </r>
  <r>
    <n v="3020"/>
    <s v="VIETNAM"/>
    <x v="2"/>
    <x v="4"/>
    <x v="18"/>
    <x v="47"/>
    <x v="7"/>
    <x v="0"/>
    <x v="6"/>
    <x v="125"/>
    <x v="0"/>
    <n v="1000"/>
    <n v="200"/>
    <n v="100"/>
    <n v="100"/>
    <n v="80"/>
    <n v="7"/>
    <n v="27"/>
    <n v="52"/>
    <n v="6"/>
    <n v="32.5"/>
    <n v="1.1323529411764706"/>
    <n v="0.4"/>
    <n v="0.05"/>
    <n v="0.19285714285714287"/>
    <n v="212"/>
    <n v="0.65"/>
    <n v="6"/>
    <n v="0"/>
    <n v="0"/>
    <n v="0"/>
    <n v="0"/>
    <n v="0"/>
    <n v="32"/>
    <n v="0"/>
    <n v="0"/>
    <n v="1"/>
    <n v="0"/>
    <n v="0"/>
    <m/>
    <n v="0"/>
    <n v="0"/>
    <n v="150"/>
    <n v="150"/>
    <s v="1 PG"/>
  </r>
  <r>
    <n v="3021"/>
    <s v="VIETNAM"/>
    <x v="2"/>
    <x v="4"/>
    <x v="18"/>
    <x v="47"/>
    <x v="14"/>
    <x v="1"/>
    <x v="6"/>
    <x v="317"/>
    <x v="2"/>
    <n v="700"/>
    <n v="175"/>
    <m/>
    <n v="160"/>
    <n v="42"/>
    <n v="7"/>
    <n v="46"/>
    <n v="15"/>
    <n v="2.75"/>
    <n v="26"/>
    <n v="0.54245283018867929"/>
    <n v="0.24"/>
    <n v="6.25E-2"/>
    <n v="0.4107142857142857"/>
    <n v="166"/>
    <n v="0.6"/>
    <n v="1"/>
    <n v="2"/>
    <n v="2"/>
    <n v="1"/>
    <n v="0"/>
    <n v="0"/>
    <n v="24"/>
    <n v="4"/>
    <n v="0"/>
    <n v="2"/>
    <n v="0"/>
    <n v="0"/>
    <m/>
    <n v="0"/>
    <n v="0"/>
    <n v="150"/>
    <n v="150"/>
    <s v="1 PG"/>
  </r>
  <r>
    <n v="3022"/>
    <s v="VIETNAM"/>
    <x v="2"/>
    <x v="4"/>
    <x v="18"/>
    <x v="47"/>
    <x v="14"/>
    <x v="1"/>
    <x v="6"/>
    <x v="285"/>
    <x v="2"/>
    <n v="700"/>
    <n v="175"/>
    <m/>
    <n v="160"/>
    <n v="42"/>
    <n v="4"/>
    <n v="18"/>
    <n v="15"/>
    <n v="2"/>
    <n v="15"/>
    <n v="0.77272727272727271"/>
    <n v="0.24"/>
    <n v="3.5714285714285712E-2"/>
    <n v="0.16071428571428573"/>
    <n v="172"/>
    <n v="0.6"/>
    <n v="2"/>
    <n v="0"/>
    <n v="0"/>
    <n v="0"/>
    <n v="0"/>
    <n v="0"/>
    <n v="14"/>
    <n v="4"/>
    <n v="0"/>
    <n v="0"/>
    <n v="0"/>
    <n v="0"/>
    <m/>
    <n v="0"/>
    <n v="0"/>
    <n v="150"/>
    <n v="150"/>
    <s v="1 PG"/>
  </r>
  <r>
    <n v="3023"/>
    <s v="VIETNAM"/>
    <x v="2"/>
    <x v="4"/>
    <x v="18"/>
    <x v="47"/>
    <x v="13"/>
    <x v="1"/>
    <x v="6"/>
    <x v="278"/>
    <x v="2"/>
    <n v="700"/>
    <n v="175"/>
    <m/>
    <n v="160"/>
    <n v="42"/>
    <n v="4"/>
    <n v="32"/>
    <n v="15"/>
    <n v="2"/>
    <n v="17.25"/>
    <n v="0.53472222222222221"/>
    <n v="0.24"/>
    <n v="3.5714285714285712E-2"/>
    <n v="0.2857142857142857"/>
    <n v="167"/>
    <n v="0.6"/>
    <n v="2"/>
    <n v="0"/>
    <n v="0"/>
    <n v="0"/>
    <n v="0"/>
    <n v="0"/>
    <n v="16"/>
    <n v="5"/>
    <n v="0"/>
    <n v="0"/>
    <n v="0"/>
    <n v="0"/>
    <m/>
    <n v="0"/>
    <n v="0"/>
    <n v="150"/>
    <n v="150"/>
    <s v="1 PG"/>
  </r>
  <r>
    <n v="3024"/>
    <s v="VIETNAM"/>
    <x v="2"/>
    <x v="4"/>
    <x v="18"/>
    <x v="47"/>
    <x v="6"/>
    <x v="1"/>
    <x v="10"/>
    <x v="146"/>
    <x v="1"/>
    <n v="1250"/>
    <n v="250"/>
    <m/>
    <n v="272"/>
    <n v="60"/>
    <n v="10"/>
    <n v="13"/>
    <n v="22"/>
    <n v="14.25"/>
    <n v="12.75"/>
    <n v="1.173913043478261"/>
    <n v="0.24"/>
    <n v="5.2521008403361352E-2"/>
    <n v="6.8277310924369755E-2"/>
    <n v="282"/>
    <n v="0.6"/>
    <n v="12"/>
    <n v="0"/>
    <n v="0"/>
    <n v="0"/>
    <n v="3"/>
    <n v="0"/>
    <n v="12"/>
    <n v="0"/>
    <n v="2"/>
    <n v="0"/>
    <n v="0"/>
    <n v="0"/>
    <m/>
    <n v="0"/>
    <n v="0"/>
    <n v="150"/>
    <n v="150"/>
    <s v="1 PG"/>
  </r>
  <r>
    <n v="3025"/>
    <s v="VIETNAM"/>
    <x v="0"/>
    <x v="4"/>
    <x v="18"/>
    <x v="48"/>
    <x v="0"/>
    <x v="0"/>
    <x v="1"/>
    <x v="17"/>
    <x v="0"/>
    <n v="1200"/>
    <n v="240"/>
    <m/>
    <n v="222"/>
    <n v="96"/>
    <n v="9"/>
    <n v="51"/>
    <n v="63.36"/>
    <n v="12"/>
    <n v="32.799999999999997"/>
    <n v="0.74666666666666659"/>
    <n v="0.4"/>
    <n v="5.7915057915057924E-2"/>
    <n v="0.32818532818532825"/>
    <n v="200"/>
    <n v="0.7"/>
    <n v="12"/>
    <n v="0"/>
    <n v="0"/>
    <n v="0"/>
    <n v="0"/>
    <n v="0"/>
    <n v="32.799999999999997"/>
    <n v="0"/>
    <n v="0"/>
    <n v="0"/>
    <n v="0"/>
    <n v="0"/>
    <m/>
    <n v="0"/>
    <n v="0"/>
    <n v="50"/>
    <n v="50"/>
    <s v="1 PG"/>
  </r>
  <r>
    <n v="3026"/>
    <s v="VIETNAM"/>
    <x v="0"/>
    <x v="4"/>
    <x v="18"/>
    <x v="48"/>
    <x v="0"/>
    <x v="0"/>
    <x v="4"/>
    <x v="18"/>
    <x v="0"/>
    <n v="1200"/>
    <n v="240"/>
    <m/>
    <n v="220"/>
    <n v="96"/>
    <n v="30"/>
    <n v="40"/>
    <n v="63.36"/>
    <n v="30"/>
    <n v="53.5"/>
    <n v="1.1928571428571428"/>
    <n v="0.4"/>
    <n v="0.19480519480519481"/>
    <n v="0.25974025974025972"/>
    <n v="300"/>
    <n v="0.7"/>
    <n v="30"/>
    <n v="0"/>
    <n v="0"/>
    <n v="0"/>
    <n v="0"/>
    <n v="0"/>
    <n v="50"/>
    <n v="6"/>
    <n v="0"/>
    <n v="4"/>
    <n v="0"/>
    <n v="0"/>
    <m/>
    <n v="0"/>
    <n v="0"/>
    <n v="50"/>
    <n v="50"/>
    <s v="1 PG"/>
  </r>
  <r>
    <n v="3027"/>
    <s v="VIETNAM"/>
    <x v="0"/>
    <x v="4"/>
    <x v="18"/>
    <x v="48"/>
    <x v="0"/>
    <x v="0"/>
    <x v="0"/>
    <x v="0"/>
    <x v="0"/>
    <n v="1200"/>
    <n v="240"/>
    <m/>
    <n v="212"/>
    <n v="96"/>
    <n v="13"/>
    <n v="33"/>
    <n v="63.36"/>
    <n v="14.25"/>
    <n v="26.25"/>
    <n v="0.88043478260869568"/>
    <n v="0.4"/>
    <n v="8.7601078167115917E-2"/>
    <n v="0.22237196765498657"/>
    <n v="85"/>
    <n v="0.85"/>
    <n v="12"/>
    <n v="1"/>
    <n v="0"/>
    <n v="4"/>
    <n v="0"/>
    <n v="0"/>
    <n v="24"/>
    <n v="1"/>
    <n v="0"/>
    <n v="4"/>
    <n v="0"/>
    <n v="0"/>
    <m/>
    <n v="0"/>
    <n v="0"/>
    <n v="50"/>
    <n v="50"/>
    <s v="1 PG"/>
  </r>
  <r>
    <n v="3028"/>
    <s v="VIETNAM"/>
    <x v="0"/>
    <x v="4"/>
    <x v="18"/>
    <x v="48"/>
    <x v="0"/>
    <x v="0"/>
    <x v="0"/>
    <x v="1"/>
    <x v="0"/>
    <n v="1200"/>
    <n v="240"/>
    <n v="112"/>
    <n v="144"/>
    <n v="96"/>
    <n v="39"/>
    <n v="54"/>
    <n v="63.36"/>
    <n v="28.5"/>
    <n v="36.5"/>
    <n v="0.69892473118279574"/>
    <n v="0.4"/>
    <n v="0.21763392857142858"/>
    <n v="0.30133928571428575"/>
    <n v="390"/>
    <n v="0.7"/>
    <n v="19"/>
    <n v="6"/>
    <n v="0"/>
    <n v="16"/>
    <n v="0"/>
    <n v="0"/>
    <n v="31"/>
    <n v="6"/>
    <n v="0"/>
    <n v="8"/>
    <n v="0"/>
    <n v="0"/>
    <m/>
    <n v="0"/>
    <n v="0"/>
    <n v="50"/>
    <n v="50"/>
    <s v="1 PG"/>
  </r>
  <r>
    <n v="3029"/>
    <s v="VIETNAM"/>
    <x v="0"/>
    <x v="4"/>
    <x v="18"/>
    <x v="48"/>
    <x v="0"/>
    <x v="0"/>
    <x v="0"/>
    <x v="12"/>
    <x v="0"/>
    <n v="1200"/>
    <n v="240"/>
    <m/>
    <n v="193"/>
    <n v="96"/>
    <n v="19"/>
    <n v="23"/>
    <n v="63.36"/>
    <n v="6.75"/>
    <n v="13.25"/>
    <n v="0.47619047619047616"/>
    <n v="0.4"/>
    <n v="0.14063656550703182"/>
    <n v="0.17024426350851221"/>
    <n v="330"/>
    <n v="0.7"/>
    <n v="6"/>
    <n v="3"/>
    <n v="0"/>
    <n v="0"/>
    <n v="0"/>
    <n v="0"/>
    <n v="12"/>
    <n v="1"/>
    <n v="0"/>
    <n v="2"/>
    <n v="0"/>
    <n v="0"/>
    <m/>
    <n v="0"/>
    <n v="0"/>
    <n v="50"/>
    <n v="50"/>
    <s v="1 PG"/>
  </r>
  <r>
    <n v="3030"/>
    <s v="VIETNAM"/>
    <x v="0"/>
    <x v="4"/>
    <x v="18"/>
    <x v="48"/>
    <x v="0"/>
    <x v="0"/>
    <x v="0"/>
    <x v="13"/>
    <x v="0"/>
    <n v="1200"/>
    <n v="240"/>
    <m/>
    <n v="232"/>
    <n v="96"/>
    <n v="26"/>
    <n v="50"/>
    <n v="63.36"/>
    <n v="29.5"/>
    <n v="46.75"/>
    <n v="1.0032894736842106"/>
    <n v="0.4"/>
    <n v="0.16009852216748771"/>
    <n v="0.30788177339901485"/>
    <n v="480"/>
    <n v="0.85"/>
    <n v="25"/>
    <n v="0"/>
    <n v="0"/>
    <n v="9"/>
    <n v="0"/>
    <n v="0"/>
    <n v="42"/>
    <n v="5"/>
    <n v="0"/>
    <n v="7"/>
    <n v="0"/>
    <n v="0"/>
    <m/>
    <n v="0"/>
    <n v="0"/>
    <n v="50"/>
    <n v="50"/>
    <s v="1 PG"/>
  </r>
  <r>
    <n v="3031"/>
    <s v="VIETNAM"/>
    <x v="0"/>
    <x v="4"/>
    <x v="18"/>
    <x v="48"/>
    <x v="0"/>
    <x v="0"/>
    <x v="0"/>
    <x v="2"/>
    <x v="0"/>
    <n v="1200"/>
    <n v="240"/>
    <m/>
    <n v="288"/>
    <n v="96"/>
    <n v="45"/>
    <n v="55"/>
    <n v="63.36"/>
    <n v="26.833333329999999"/>
    <n v="38.75"/>
    <n v="0.65583333330000004"/>
    <n v="0.4"/>
    <n v="0.22321428571428573"/>
    <n v="0.27281746031746035"/>
    <n v="690"/>
    <n v="0.85"/>
    <n v="18.333333329999999"/>
    <n v="4"/>
    <n v="0"/>
    <n v="15"/>
    <n v="0"/>
    <n v="0"/>
    <n v="33"/>
    <n v="5"/>
    <n v="0"/>
    <n v="9"/>
    <n v="0"/>
    <n v="0"/>
    <m/>
    <n v="0"/>
    <n v="0"/>
    <n v="50"/>
    <n v="50"/>
    <s v="1 PG"/>
  </r>
  <r>
    <n v="3032"/>
    <s v="VIETNAM"/>
    <x v="0"/>
    <x v="4"/>
    <x v="18"/>
    <x v="48"/>
    <x v="0"/>
    <x v="0"/>
    <x v="1"/>
    <x v="4"/>
    <x v="0"/>
    <n v="1200"/>
    <n v="240"/>
    <m/>
    <n v="304"/>
    <n v="96"/>
    <n v="34"/>
    <n v="92"/>
    <n v="63.36"/>
    <n v="16.75"/>
    <n v="65"/>
    <n v="0.64880952380952384"/>
    <n v="0.4"/>
    <n v="0.15977443609022557"/>
    <n v="0.43233082706766923"/>
    <n v="431"/>
    <n v="0.7"/>
    <n v="12.5"/>
    <n v="7"/>
    <n v="0"/>
    <n v="5"/>
    <n v="0"/>
    <n v="0"/>
    <n v="62"/>
    <n v="8"/>
    <n v="0"/>
    <n v="2"/>
    <n v="0"/>
    <n v="0"/>
    <m/>
    <n v="0"/>
    <n v="0"/>
    <n v="50"/>
    <n v="50"/>
    <s v="1 PG"/>
  </r>
  <r>
    <n v="3033"/>
    <s v="VIETNAM"/>
    <x v="0"/>
    <x v="4"/>
    <x v="18"/>
    <x v="48"/>
    <x v="0"/>
    <x v="0"/>
    <x v="4"/>
    <x v="19"/>
    <x v="0"/>
    <n v="1200"/>
    <n v="240"/>
    <m/>
    <n v="220"/>
    <n v="96"/>
    <n v="20"/>
    <n v="45"/>
    <n v="63.36"/>
    <n v="34"/>
    <n v="48"/>
    <n v="1.2615384615384615"/>
    <n v="0.4"/>
    <n v="0.12987012987012986"/>
    <n v="0.29220779220779219"/>
    <n v="600"/>
    <n v="0.7"/>
    <n v="30"/>
    <n v="4"/>
    <n v="0"/>
    <n v="6"/>
    <n v="0"/>
    <n v="0"/>
    <n v="45"/>
    <n v="4"/>
    <n v="0"/>
    <n v="4"/>
    <n v="0"/>
    <n v="0"/>
    <m/>
    <n v="0"/>
    <n v="0"/>
    <n v="50"/>
    <n v="50"/>
    <s v="1 PG"/>
  </r>
  <r>
    <n v="3034"/>
    <s v="VIETNAM"/>
    <x v="0"/>
    <x v="4"/>
    <x v="18"/>
    <x v="48"/>
    <x v="0"/>
    <x v="0"/>
    <x v="2"/>
    <x v="5"/>
    <x v="0"/>
    <n v="1200"/>
    <n v="240"/>
    <m/>
    <n v="208"/>
    <n v="96"/>
    <n v="0"/>
    <n v="80"/>
    <n v="63.36"/>
    <n v="13"/>
    <n v="42"/>
    <n v="0.6875"/>
    <n v="0.4"/>
    <n v="0"/>
    <n v="0.5494505494505495"/>
    <n v="238"/>
    <n v="0.7"/>
    <n v="13"/>
    <n v="0"/>
    <n v="0"/>
    <n v="0"/>
    <n v="0"/>
    <n v="0"/>
    <n v="42"/>
    <n v="0"/>
    <n v="0"/>
    <n v="0"/>
    <n v="0"/>
    <n v="0"/>
    <m/>
    <n v="0"/>
    <n v="0"/>
    <n v="50"/>
    <n v="50"/>
    <s v="1 PG"/>
  </r>
  <r>
    <n v="3035"/>
    <s v="VIETNAM"/>
    <x v="0"/>
    <x v="4"/>
    <x v="18"/>
    <x v="48"/>
    <x v="0"/>
    <x v="0"/>
    <x v="3"/>
    <x v="6"/>
    <x v="0"/>
    <n v="1200"/>
    <n v="240"/>
    <m/>
    <n v="196"/>
    <n v="96"/>
    <n v="25"/>
    <n v="31"/>
    <n v="63.36"/>
    <n v="13"/>
    <n v="33"/>
    <n v="0.8214285714285714"/>
    <n v="0.4"/>
    <n v="0.18221574344023325"/>
    <n v="0.22594752186588923"/>
    <n v="288"/>
    <n v="0.7"/>
    <n v="13"/>
    <n v="0"/>
    <n v="0"/>
    <n v="0"/>
    <n v="0"/>
    <n v="0"/>
    <n v="28"/>
    <n v="0"/>
    <n v="0"/>
    <n v="0"/>
    <n v="0"/>
    <n v="0"/>
    <n v="5"/>
    <n v="0"/>
    <n v="0"/>
    <n v="50"/>
    <n v="50"/>
    <s v="1 PG"/>
  </r>
  <r>
    <n v="3036"/>
    <s v="VIETNAM"/>
    <x v="0"/>
    <x v="4"/>
    <x v="18"/>
    <x v="48"/>
    <x v="0"/>
    <x v="1"/>
    <x v="30"/>
    <x v="207"/>
    <x v="0"/>
    <n v="1200"/>
    <n v="240"/>
    <m/>
    <n v="224"/>
    <n v="58"/>
    <n v="14"/>
    <n v="33"/>
    <n v="21"/>
    <n v="7.25"/>
    <n v="34.25"/>
    <n v="0.88297872340425532"/>
    <n v="0.24"/>
    <n v="8.9285714285714302E-2"/>
    <n v="0.21045918367346941"/>
    <n v="265"/>
    <n v="0.7"/>
    <n v="7"/>
    <n v="1"/>
    <n v="0"/>
    <n v="0"/>
    <n v="0"/>
    <n v="0"/>
    <n v="12"/>
    <n v="1"/>
    <n v="0"/>
    <n v="0"/>
    <n v="0"/>
    <n v="0"/>
    <n v="22"/>
    <n v="0"/>
    <n v="0"/>
    <n v="50"/>
    <n v="50"/>
    <s v="1 PG"/>
  </r>
  <r>
    <n v="3037"/>
    <s v="VIETNAM"/>
    <x v="0"/>
    <x v="4"/>
    <x v="18"/>
    <x v="48"/>
    <x v="4"/>
    <x v="0"/>
    <x v="0"/>
    <x v="33"/>
    <x v="0"/>
    <n v="1200"/>
    <n v="200"/>
    <m/>
    <n v="192"/>
    <n v="80"/>
    <n v="31"/>
    <n v="65"/>
    <n v="52"/>
    <n v="31.25"/>
    <n v="24.5"/>
    <n v="0.58072916666666663"/>
    <n v="0.4"/>
    <n v="0.23065476190476195"/>
    <n v="0.48363095238095244"/>
    <n v="320"/>
    <n v="0.75"/>
    <n v="0"/>
    <n v="3"/>
    <n v="4"/>
    <n v="58"/>
    <n v="0"/>
    <n v="0"/>
    <n v="0"/>
    <n v="0"/>
    <n v="0"/>
    <n v="49"/>
    <n v="0"/>
    <n v="0"/>
    <m/>
    <n v="0"/>
    <n v="0"/>
    <n v="50"/>
    <n v="50"/>
    <s v="1 PG"/>
  </r>
  <r>
    <n v="3038"/>
    <s v="VIETNAM"/>
    <x v="0"/>
    <x v="4"/>
    <x v="18"/>
    <x v="48"/>
    <x v="4"/>
    <x v="0"/>
    <x v="0"/>
    <x v="34"/>
    <x v="0"/>
    <n v="1200"/>
    <n v="200"/>
    <n v="96"/>
    <n v="146"/>
    <n v="80"/>
    <n v="14"/>
    <n v="15"/>
    <n v="52"/>
    <n v="11"/>
    <n v="13.25"/>
    <n v="0.83620689655172409"/>
    <n v="0.4"/>
    <n v="8.264462809917357E-2"/>
    <n v="8.8547815820543108E-2"/>
    <n v="417"/>
    <n v="0.7"/>
    <n v="10"/>
    <n v="0"/>
    <n v="0"/>
    <n v="2"/>
    <n v="0"/>
    <n v="0"/>
    <n v="11"/>
    <n v="3"/>
    <n v="0"/>
    <n v="3"/>
    <n v="0"/>
    <n v="0"/>
    <m/>
    <n v="0"/>
    <n v="0"/>
    <n v="50"/>
    <n v="50"/>
    <s v="1 PG"/>
  </r>
  <r>
    <n v="3039"/>
    <s v="VIETNAM"/>
    <x v="0"/>
    <x v="4"/>
    <x v="18"/>
    <x v="48"/>
    <x v="4"/>
    <x v="0"/>
    <x v="0"/>
    <x v="36"/>
    <x v="0"/>
    <n v="1200"/>
    <n v="200"/>
    <m/>
    <n v="256"/>
    <n v="80"/>
    <n v="33"/>
    <n v="52"/>
    <n v="52"/>
    <n v="27.75"/>
    <n v="38"/>
    <n v="0.77352941176470591"/>
    <n v="0.4"/>
    <n v="0.18415178571428573"/>
    <n v="0.29017857142857145"/>
    <n v="322"/>
    <n v="0.7"/>
    <n v="24"/>
    <n v="1"/>
    <n v="0"/>
    <n v="7"/>
    <n v="0"/>
    <n v="0"/>
    <n v="29"/>
    <n v="10"/>
    <n v="0"/>
    <n v="13"/>
    <n v="0"/>
    <n v="0"/>
    <m/>
    <n v="0"/>
    <n v="0"/>
    <n v="50"/>
    <n v="50"/>
    <s v="1 PG"/>
  </r>
  <r>
    <n v="3040"/>
    <s v="VIETNAM"/>
    <x v="0"/>
    <x v="4"/>
    <x v="18"/>
    <x v="48"/>
    <x v="4"/>
    <x v="0"/>
    <x v="0"/>
    <x v="37"/>
    <x v="0"/>
    <n v="1200"/>
    <n v="200"/>
    <m/>
    <n v="194"/>
    <n v="80"/>
    <n v="18"/>
    <n v="40"/>
    <n v="52"/>
    <n v="18.5"/>
    <n v="38.375"/>
    <n v="0.9806034482758621"/>
    <n v="0.4"/>
    <n v="0.13254786450662742"/>
    <n v="0.2945508100147276"/>
    <n v="329"/>
    <n v="0.7"/>
    <n v="15"/>
    <n v="0"/>
    <n v="0"/>
    <n v="7"/>
    <n v="0"/>
    <n v="0"/>
    <n v="32"/>
    <n v="2"/>
    <n v="1"/>
    <n v="11"/>
    <n v="0"/>
    <n v="0"/>
    <m/>
    <n v="1"/>
    <n v="0"/>
    <n v="50"/>
    <n v="50"/>
    <s v="1 PG"/>
  </r>
  <r>
    <n v="3041"/>
    <s v="VIETNAM"/>
    <x v="0"/>
    <x v="4"/>
    <x v="18"/>
    <x v="48"/>
    <x v="4"/>
    <x v="0"/>
    <x v="0"/>
    <x v="106"/>
    <x v="0"/>
    <n v="1200"/>
    <n v="200"/>
    <m/>
    <n v="192"/>
    <n v="80"/>
    <n v="13"/>
    <n v="33"/>
    <n v="52"/>
    <n v="26"/>
    <n v="28.5"/>
    <n v="1.1847826086956521"/>
    <n v="0.4"/>
    <n v="9.6726190476190493E-2"/>
    <n v="0.24553571428571433"/>
    <n v="230"/>
    <n v="0.65"/>
    <n v="26"/>
    <n v="0"/>
    <n v="0"/>
    <n v="0"/>
    <n v="0"/>
    <n v="0"/>
    <n v="27"/>
    <n v="0"/>
    <n v="0"/>
    <n v="3"/>
    <n v="0"/>
    <n v="0"/>
    <m/>
    <n v="0"/>
    <n v="0"/>
    <n v="50"/>
    <n v="50"/>
    <s v="1 PG"/>
  </r>
  <r>
    <n v="3042"/>
    <s v="VIETNAM"/>
    <x v="0"/>
    <x v="4"/>
    <x v="18"/>
    <x v="48"/>
    <x v="4"/>
    <x v="0"/>
    <x v="0"/>
    <x v="39"/>
    <x v="0"/>
    <n v="1200"/>
    <n v="200"/>
    <m/>
    <n v="208"/>
    <n v="80"/>
    <n v="9"/>
    <n v="22"/>
    <n v="52"/>
    <n v="8.5"/>
    <n v="21"/>
    <n v="0.95161290322580649"/>
    <n v="0.4"/>
    <n v="6.1813186813186816E-2"/>
    <n v="0.15109890109890112"/>
    <n v="330"/>
    <n v="0.7"/>
    <n v="0"/>
    <n v="0"/>
    <n v="0"/>
    <n v="17"/>
    <n v="0"/>
    <n v="0"/>
    <n v="3"/>
    <n v="6"/>
    <n v="8"/>
    <n v="27"/>
    <n v="0"/>
    <n v="0"/>
    <m/>
    <n v="0"/>
    <n v="0"/>
    <n v="50"/>
    <n v="50"/>
    <s v="1 PG"/>
  </r>
  <r>
    <n v="3043"/>
    <s v="VIETNAM"/>
    <x v="0"/>
    <x v="4"/>
    <x v="18"/>
    <x v="48"/>
    <x v="4"/>
    <x v="0"/>
    <x v="0"/>
    <x v="41"/>
    <x v="0"/>
    <n v="1200"/>
    <n v="200"/>
    <m/>
    <n v="208"/>
    <n v="80"/>
    <n v="47"/>
    <n v="49"/>
    <n v="52"/>
    <n v="23"/>
    <n v="34.5"/>
    <n v="0.59895833333333337"/>
    <n v="0.4"/>
    <n v="0.32280219780219782"/>
    <n v="0.33653846153846156"/>
    <n v="270"/>
    <n v="0.7"/>
    <n v="14"/>
    <n v="0"/>
    <n v="0"/>
    <n v="18"/>
    <n v="0"/>
    <n v="0"/>
    <n v="26"/>
    <n v="0"/>
    <n v="0"/>
    <n v="17"/>
    <n v="0"/>
    <n v="0"/>
    <m/>
    <n v="0"/>
    <n v="0"/>
    <n v="50"/>
    <n v="50"/>
    <s v="1 PG"/>
  </r>
  <r>
    <n v="3044"/>
    <s v="VIETNAM"/>
    <x v="0"/>
    <x v="4"/>
    <x v="18"/>
    <x v="48"/>
    <x v="6"/>
    <x v="0"/>
    <x v="0"/>
    <x v="47"/>
    <x v="1"/>
    <n v="1250"/>
    <n v="250"/>
    <n v="118"/>
    <n v="132"/>
    <n v="100"/>
    <n v="18"/>
    <n v="16"/>
    <n v="53"/>
    <n v="13.25"/>
    <n v="10.833333333333334"/>
    <n v="0.70833333333333337"/>
    <n v="0.4"/>
    <n v="0.10285714285714286"/>
    <n v="9.1428571428571428E-2"/>
    <n v="220"/>
    <n v="0.7"/>
    <n v="10.5"/>
    <n v="5"/>
    <n v="0"/>
    <n v="3"/>
    <n v="0"/>
    <n v="0"/>
    <n v="9.3333333333333339"/>
    <n v="2"/>
    <n v="0"/>
    <n v="2"/>
    <n v="0"/>
    <n v="0"/>
    <m/>
    <n v="0"/>
    <n v="0"/>
    <n v="50"/>
    <n v="50"/>
    <s v="1 PG"/>
  </r>
  <r>
    <n v="3045"/>
    <s v="VIETNAM"/>
    <x v="0"/>
    <x v="4"/>
    <x v="18"/>
    <x v="48"/>
    <x v="7"/>
    <x v="0"/>
    <x v="0"/>
    <x v="51"/>
    <x v="0"/>
    <n v="1000"/>
    <n v="200"/>
    <m/>
    <n v="164"/>
    <n v="80"/>
    <n v="16"/>
    <n v="47"/>
    <n v="53"/>
    <n v="7.5"/>
    <n v="25.5"/>
    <n v="0.52380952380952384"/>
    <n v="0.4"/>
    <n v="0.13937282229965156"/>
    <n v="0.4094076655052265"/>
    <n v="144"/>
    <n v="0.7"/>
    <n v="5"/>
    <n v="0"/>
    <n v="0"/>
    <n v="5"/>
    <n v="0"/>
    <n v="0"/>
    <n v="18"/>
    <n v="10"/>
    <n v="0"/>
    <n v="10"/>
    <n v="0"/>
    <n v="0"/>
    <m/>
    <n v="0"/>
    <n v="0"/>
    <n v="50"/>
    <n v="50"/>
    <s v="1 PG"/>
  </r>
  <r>
    <n v="3046"/>
    <s v="VIETNAM"/>
    <x v="0"/>
    <x v="4"/>
    <x v="18"/>
    <x v="48"/>
    <x v="7"/>
    <x v="0"/>
    <x v="0"/>
    <x v="52"/>
    <x v="0"/>
    <n v="1000"/>
    <n v="200"/>
    <m/>
    <n v="188"/>
    <n v="80"/>
    <n v="10"/>
    <n v="33"/>
    <n v="53"/>
    <n v="11"/>
    <n v="24"/>
    <n v="0.81395348837209303"/>
    <n v="0.4"/>
    <n v="7.598784194528875E-2"/>
    <n v="0.25075987841945291"/>
    <n v="555"/>
    <n v="0.7"/>
    <n v="7"/>
    <n v="8"/>
    <n v="0"/>
    <n v="4"/>
    <n v="0"/>
    <n v="0"/>
    <n v="13"/>
    <n v="4"/>
    <n v="0"/>
    <n v="20"/>
    <n v="0"/>
    <n v="0"/>
    <m/>
    <n v="0"/>
    <n v="0"/>
    <n v="50"/>
    <n v="50"/>
    <s v="1 PG"/>
  </r>
  <r>
    <n v="3047"/>
    <s v="VIETNAM"/>
    <x v="0"/>
    <x v="4"/>
    <x v="18"/>
    <x v="48"/>
    <x v="7"/>
    <x v="0"/>
    <x v="0"/>
    <x v="53"/>
    <x v="0"/>
    <n v="1000"/>
    <n v="200"/>
    <m/>
    <n v="176"/>
    <n v="80"/>
    <n v="13"/>
    <n v="25"/>
    <n v="53"/>
    <n v="7.67"/>
    <n v="18.170000000000002"/>
    <n v="0.68"/>
    <n v="0.4"/>
    <n v="0.10551948051948053"/>
    <n v="0.20292207792207795"/>
    <n v="295"/>
    <n v="0.7"/>
    <n v="4.17"/>
    <n v="2"/>
    <n v="0"/>
    <n v="6"/>
    <n v="0"/>
    <n v="0"/>
    <n v="14.67"/>
    <n v="2"/>
    <n v="0"/>
    <n v="6"/>
    <n v="0"/>
    <n v="0"/>
    <m/>
    <n v="0"/>
    <n v="0"/>
    <n v="50"/>
    <n v="50"/>
    <s v="1 PG"/>
  </r>
  <r>
    <n v="3048"/>
    <s v="VIETNAM"/>
    <x v="0"/>
    <x v="4"/>
    <x v="18"/>
    <x v="48"/>
    <x v="7"/>
    <x v="0"/>
    <x v="0"/>
    <x v="250"/>
    <x v="0"/>
    <n v="1000"/>
    <n v="200"/>
    <n v="80"/>
    <n v="116"/>
    <n v="80"/>
    <n v="6"/>
    <n v="15"/>
    <n v="53"/>
    <n v="7.5"/>
    <n v="6.75"/>
    <n v="0.6785714285714286"/>
    <n v="0.4"/>
    <n v="4.3731778425655982E-2"/>
    <n v="0.10932944606413995"/>
    <n v="254"/>
    <n v="0.7"/>
    <n v="6"/>
    <n v="2"/>
    <n v="0"/>
    <n v="2"/>
    <n v="0"/>
    <n v="0"/>
    <n v="5"/>
    <n v="3"/>
    <n v="0"/>
    <n v="2"/>
    <n v="0"/>
    <n v="0"/>
    <m/>
    <n v="0"/>
    <n v="0"/>
    <n v="50"/>
    <n v="50"/>
    <s v="1 PG"/>
  </r>
  <r>
    <n v="3049"/>
    <s v="VIETNAM"/>
    <x v="0"/>
    <x v="4"/>
    <x v="18"/>
    <x v="48"/>
    <x v="7"/>
    <x v="0"/>
    <x v="0"/>
    <x v="251"/>
    <x v="0"/>
    <n v="1000"/>
    <n v="200"/>
    <n v="80"/>
    <n v="112"/>
    <n v="80"/>
    <n v="8"/>
    <n v="21"/>
    <n v="53"/>
    <n v="6.75"/>
    <n v="17.25"/>
    <n v="0.82758620689655171"/>
    <n v="0.4"/>
    <n v="5.9523809523809534E-2"/>
    <n v="0.15625000000000003"/>
    <n v="150"/>
    <n v="0.7"/>
    <n v="4.5"/>
    <n v="5"/>
    <n v="0"/>
    <n v="2"/>
    <n v="0"/>
    <n v="0"/>
    <n v="16"/>
    <n v="3"/>
    <n v="0"/>
    <n v="1"/>
    <n v="0"/>
    <n v="0"/>
    <m/>
    <n v="0"/>
    <n v="0"/>
    <n v="50"/>
    <n v="50"/>
    <s v="1 PG"/>
  </r>
  <r>
    <n v="3050"/>
    <s v="VIETNAM"/>
    <x v="0"/>
    <x v="4"/>
    <x v="18"/>
    <x v="48"/>
    <x v="7"/>
    <x v="0"/>
    <x v="0"/>
    <x v="252"/>
    <x v="0"/>
    <n v="1000"/>
    <n v="200"/>
    <n v="80"/>
    <n v="112"/>
    <n v="80"/>
    <n v="5"/>
    <n v="11"/>
    <n v="53"/>
    <n v="3"/>
    <n v="8"/>
    <n v="0.6875"/>
    <n v="0.4"/>
    <n v="3.7202380952380959E-2"/>
    <n v="8.184523809523811E-2"/>
    <n v="180"/>
    <n v="0.7"/>
    <n v="3"/>
    <n v="0"/>
    <n v="0"/>
    <n v="0"/>
    <n v="0"/>
    <n v="0"/>
    <n v="8"/>
    <n v="0"/>
    <n v="0"/>
    <n v="0"/>
    <n v="0"/>
    <n v="0"/>
    <m/>
    <n v="0"/>
    <n v="0"/>
    <n v="50"/>
    <n v="50"/>
    <s v="1 PG"/>
  </r>
  <r>
    <n v="3051"/>
    <s v="VIETNAM"/>
    <x v="0"/>
    <x v="4"/>
    <x v="18"/>
    <x v="48"/>
    <x v="7"/>
    <x v="0"/>
    <x v="0"/>
    <x v="293"/>
    <x v="0"/>
    <n v="1000"/>
    <n v="200"/>
    <n v="80"/>
    <n v="112"/>
    <n v="80"/>
    <n v="3"/>
    <n v="15"/>
    <n v="53"/>
    <n v="3"/>
    <n v="9.5"/>
    <n v="0.69444444444444442"/>
    <n v="0.4"/>
    <n v="2.2321428571428575E-2"/>
    <n v="0.11160714285714288"/>
    <n v="123"/>
    <n v="0.7"/>
    <n v="3"/>
    <n v="0"/>
    <n v="0"/>
    <n v="0"/>
    <n v="0"/>
    <n v="0"/>
    <n v="7"/>
    <n v="0"/>
    <n v="0"/>
    <n v="5"/>
    <n v="0"/>
    <n v="0"/>
    <m/>
    <n v="0"/>
    <n v="0"/>
    <n v="50"/>
    <n v="50"/>
    <s v="1 PG"/>
  </r>
  <r>
    <n v="3052"/>
    <s v="VIETNAM"/>
    <x v="0"/>
    <x v="4"/>
    <x v="18"/>
    <x v="48"/>
    <x v="7"/>
    <x v="0"/>
    <x v="0"/>
    <x v="58"/>
    <x v="0"/>
    <n v="1000"/>
    <n v="200"/>
    <n v="96"/>
    <n v="140"/>
    <n v="80"/>
    <n v="37"/>
    <n v="71"/>
    <n v="53"/>
    <n v="32"/>
    <n v="31.5"/>
    <n v="0.58796296296296291"/>
    <n v="0.4"/>
    <n v="0.22397094430992737"/>
    <n v="0.42978208232445525"/>
    <n v="391"/>
    <n v="0.7"/>
    <n v="21"/>
    <n v="12"/>
    <n v="0"/>
    <n v="16"/>
    <n v="0"/>
    <n v="0"/>
    <n v="23"/>
    <n v="10"/>
    <n v="0"/>
    <n v="12"/>
    <n v="0"/>
    <n v="0"/>
    <m/>
    <n v="0"/>
    <n v="0"/>
    <n v="50"/>
    <n v="50"/>
    <s v="1 PG"/>
  </r>
  <r>
    <n v="3053"/>
    <s v="VIETNAM"/>
    <x v="0"/>
    <x v="4"/>
    <x v="18"/>
    <x v="48"/>
    <x v="7"/>
    <x v="0"/>
    <x v="1"/>
    <x v="59"/>
    <x v="0"/>
    <n v="1000"/>
    <n v="200"/>
    <n v="178"/>
    <m/>
    <n v="80"/>
    <n v="12"/>
    <n v="19"/>
    <n v="53"/>
    <n v="5.5"/>
    <n v="12.5"/>
    <n v="0.58064516129032262"/>
    <n v="0.4"/>
    <n v="9.6308186195826651E-2"/>
    <n v="0.15248796147672553"/>
    <n v="143"/>
    <n v="0.7"/>
    <n v="5.5"/>
    <n v="0"/>
    <n v="0"/>
    <n v="0"/>
    <n v="0"/>
    <n v="0"/>
    <n v="11"/>
    <n v="6"/>
    <n v="0"/>
    <n v="0"/>
    <n v="0"/>
    <n v="0"/>
    <m/>
    <n v="0"/>
    <n v="0"/>
    <n v="50"/>
    <n v="50"/>
    <s v="1 PG"/>
  </r>
  <r>
    <n v="3054"/>
    <s v="VIETNAM"/>
    <x v="0"/>
    <x v="4"/>
    <x v="18"/>
    <x v="48"/>
    <x v="7"/>
    <x v="0"/>
    <x v="4"/>
    <x v="60"/>
    <x v="0"/>
    <n v="1000"/>
    <n v="200"/>
    <n v="176"/>
    <m/>
    <n v="80"/>
    <n v="15"/>
    <n v="25"/>
    <n v="53"/>
    <n v="16.75"/>
    <n v="15"/>
    <n v="0.79374999999999996"/>
    <n v="0.4"/>
    <n v="0.12175324675324677"/>
    <n v="0.20292207792207795"/>
    <n v="400"/>
    <n v="0.7"/>
    <n v="15"/>
    <n v="3"/>
    <n v="0"/>
    <n v="2"/>
    <n v="0"/>
    <n v="0"/>
    <n v="11"/>
    <n v="4"/>
    <n v="0"/>
    <n v="6"/>
    <n v="0"/>
    <n v="0"/>
    <m/>
    <n v="0"/>
    <n v="0"/>
    <n v="50"/>
    <n v="50"/>
    <s v="1 PG"/>
  </r>
  <r>
    <n v="3055"/>
    <s v="VIETNAM"/>
    <x v="0"/>
    <x v="4"/>
    <x v="18"/>
    <x v="48"/>
    <x v="10"/>
    <x v="1"/>
    <x v="0"/>
    <x v="181"/>
    <x v="2"/>
    <n v="320"/>
    <n v="144"/>
    <m/>
    <n v="142"/>
    <n v="35"/>
    <n v="2"/>
    <n v="11"/>
    <n v="12.5"/>
    <n v="3"/>
    <n v="5"/>
    <n v="0.61538461538461542"/>
    <n v="0.24"/>
    <n v="2.0120724346076462E-2"/>
    <n v="0.11066398390342053"/>
    <n v="178"/>
    <n v="0.7"/>
    <n v="3"/>
    <n v="0"/>
    <n v="0"/>
    <n v="0"/>
    <n v="0"/>
    <n v="0"/>
    <n v="5"/>
    <n v="0"/>
    <n v="0"/>
    <n v="0"/>
    <n v="0"/>
    <n v="0"/>
    <m/>
    <n v="0"/>
    <n v="0"/>
    <n v="50"/>
    <n v="50"/>
    <s v="1 PG"/>
  </r>
  <r>
    <n v="3056"/>
    <s v="VIETNAM"/>
    <x v="1"/>
    <x v="4"/>
    <x v="18"/>
    <x v="48"/>
    <x v="6"/>
    <x v="1"/>
    <x v="8"/>
    <x v="141"/>
    <x v="1"/>
    <n v="1250"/>
    <n v="250"/>
    <n v="240"/>
    <m/>
    <n v="60"/>
    <n v="23"/>
    <n v="15"/>
    <n v="22"/>
    <n v="16.25"/>
    <n v="18.25"/>
    <n v="0.90789473684210531"/>
    <n v="0.24"/>
    <n v="0.13690476190476192"/>
    <n v="8.9285714285714288E-2"/>
    <n v="245"/>
    <n v="0.6"/>
    <n v="13"/>
    <n v="5"/>
    <n v="0"/>
    <n v="4"/>
    <n v="0"/>
    <n v="0"/>
    <n v="16"/>
    <n v="3"/>
    <n v="0"/>
    <n v="3"/>
    <n v="0"/>
    <n v="0"/>
    <m/>
    <n v="0"/>
    <n v="0"/>
    <n v="50"/>
    <n v="50"/>
    <s v="1 PG"/>
  </r>
  <r>
    <n v="3057"/>
    <s v="VIETNAM"/>
    <x v="1"/>
    <x v="4"/>
    <x v="18"/>
    <x v="48"/>
    <x v="7"/>
    <x v="1"/>
    <x v="8"/>
    <x v="64"/>
    <x v="0"/>
    <n v="1200"/>
    <n v="200"/>
    <n v="210"/>
    <m/>
    <n v="48"/>
    <n v="20"/>
    <n v="25"/>
    <n v="18"/>
    <n v="13.5"/>
    <n v="12.25"/>
    <n v="0.57222222222222219"/>
    <n v="0.24"/>
    <n v="0.1360544217687075"/>
    <n v="0.17006802721088435"/>
    <n v="252"/>
    <n v="0.7"/>
    <n v="11"/>
    <n v="4"/>
    <n v="0"/>
    <n v="3"/>
    <n v="0"/>
    <n v="0"/>
    <n v="11"/>
    <n v="3"/>
    <n v="0"/>
    <n v="1"/>
    <n v="0"/>
    <n v="0"/>
    <m/>
    <n v="0"/>
    <n v="0"/>
    <n v="50"/>
    <n v="50"/>
    <s v="1 PG"/>
  </r>
  <r>
    <n v="3058"/>
    <s v="VIETNAM"/>
    <x v="2"/>
    <x v="4"/>
    <x v="18"/>
    <x v="48"/>
    <x v="0"/>
    <x v="0"/>
    <x v="6"/>
    <x v="67"/>
    <x v="0"/>
    <n v="1200"/>
    <n v="240"/>
    <n v="139"/>
    <n v="140"/>
    <n v="96"/>
    <n v="33"/>
    <n v="53"/>
    <n v="63"/>
    <n v="26.25"/>
    <n v="43.3"/>
    <n v="0.80872093023255809"/>
    <n v="0.4"/>
    <n v="0.16897081413210446"/>
    <n v="0.27137736815156172"/>
    <n v="273"/>
    <n v="0.65"/>
    <n v="24.5"/>
    <n v="1"/>
    <n v="0"/>
    <n v="3"/>
    <n v="0"/>
    <n v="0"/>
    <n v="42.3"/>
    <n v="0"/>
    <n v="0"/>
    <n v="2"/>
    <n v="0"/>
    <n v="0"/>
    <m/>
    <n v="0"/>
    <n v="0"/>
    <n v="150"/>
    <n v="150"/>
    <s v="1 PG"/>
  </r>
  <r>
    <n v="3059"/>
    <s v="VIETNAM"/>
    <x v="2"/>
    <x v="4"/>
    <x v="18"/>
    <x v="48"/>
    <x v="6"/>
    <x v="0"/>
    <x v="6"/>
    <x v="79"/>
    <x v="1"/>
    <n v="1250"/>
    <n v="250"/>
    <m/>
    <n v="254"/>
    <n v="100"/>
    <n v="0"/>
    <n v="57"/>
    <n v="66"/>
    <n v="0"/>
    <n v="56"/>
    <n v="0.98245614035087714"/>
    <n v="0.4"/>
    <n v="0"/>
    <n v="0.32058492688413953"/>
    <n v="291"/>
    <n v="0.65"/>
    <n v="0"/>
    <n v="0"/>
    <n v="0"/>
    <n v="0"/>
    <n v="0"/>
    <n v="0"/>
    <n v="56"/>
    <n v="0"/>
    <n v="0"/>
    <n v="0"/>
    <n v="0"/>
    <n v="0"/>
    <m/>
    <n v="0"/>
    <n v="0"/>
    <n v="150"/>
    <n v="150"/>
    <s v="1 PG"/>
  </r>
  <r>
    <n v="3060"/>
    <s v="VIETNAM"/>
    <x v="2"/>
    <x v="4"/>
    <x v="18"/>
    <x v="48"/>
    <x v="7"/>
    <x v="0"/>
    <x v="6"/>
    <x v="84"/>
    <x v="0"/>
    <n v="1000"/>
    <n v="200"/>
    <n v="100"/>
    <n v="100"/>
    <n v="80"/>
    <n v="12"/>
    <n v="31"/>
    <n v="52"/>
    <n v="10.5"/>
    <n v="25.25"/>
    <n v="0.83139534883720934"/>
    <n v="0.4"/>
    <n v="8.5714285714285715E-2"/>
    <n v="0.22142857142857142"/>
    <n v="220"/>
    <n v="0.65"/>
    <n v="10"/>
    <n v="0"/>
    <n v="0"/>
    <n v="1"/>
    <n v="0"/>
    <n v="0"/>
    <n v="24"/>
    <n v="1"/>
    <n v="0"/>
    <n v="2"/>
    <n v="0"/>
    <n v="0"/>
    <m/>
    <n v="0"/>
    <n v="0"/>
    <n v="150"/>
    <n v="150"/>
    <s v="1 PG"/>
  </r>
  <r>
    <n v="3061"/>
    <s v="VIETNAM"/>
    <x v="2"/>
    <x v="4"/>
    <x v="18"/>
    <x v="48"/>
    <x v="7"/>
    <x v="0"/>
    <x v="6"/>
    <x v="222"/>
    <x v="0"/>
    <n v="1000"/>
    <n v="200"/>
    <m/>
    <n v="208"/>
    <n v="80"/>
    <n v="45"/>
    <n v="4"/>
    <n v="52"/>
    <n v="4.0999999999999996"/>
    <n v="50.8"/>
    <n v="1.120408163265306"/>
    <n v="0.4"/>
    <n v="0.30906593406593408"/>
    <n v="2.7472527472527472E-2"/>
    <n v="225"/>
    <n v="0.65"/>
    <n v="4.0999999999999996"/>
    <n v="0"/>
    <n v="0"/>
    <n v="0"/>
    <n v="0"/>
    <n v="0"/>
    <n v="48.8"/>
    <n v="0"/>
    <n v="0"/>
    <n v="4"/>
    <n v="0"/>
    <n v="0"/>
    <m/>
    <n v="0"/>
    <n v="0"/>
    <n v="150"/>
    <n v="150"/>
    <s v="1 PG"/>
  </r>
  <r>
    <n v="3062"/>
    <s v="VIETNAM"/>
    <x v="2"/>
    <x v="4"/>
    <x v="18"/>
    <x v="48"/>
    <x v="7"/>
    <x v="0"/>
    <x v="6"/>
    <x v="83"/>
    <x v="0"/>
    <n v="1000"/>
    <n v="200"/>
    <m/>
    <n v="208"/>
    <n v="80"/>
    <n v="4"/>
    <n v="22"/>
    <n v="52"/>
    <n v="3.3"/>
    <n v="33.5"/>
    <n v="1.4153846153846152"/>
    <n v="0.4"/>
    <n v="2.7472527472527472E-2"/>
    <n v="0.15109890109890112"/>
    <n v="208"/>
    <n v="0.65"/>
    <n v="3.3"/>
    <n v="0"/>
    <n v="0"/>
    <n v="0"/>
    <n v="0"/>
    <n v="0"/>
    <n v="32.5"/>
    <n v="0"/>
    <n v="0"/>
    <n v="2"/>
    <n v="0"/>
    <n v="0"/>
    <m/>
    <n v="0"/>
    <n v="0"/>
    <n v="150"/>
    <n v="150"/>
    <s v="1 PG"/>
  </r>
  <r>
    <n v="3063"/>
    <s v="VIETNAM"/>
    <x v="2"/>
    <x v="4"/>
    <x v="18"/>
    <x v="48"/>
    <x v="7"/>
    <x v="0"/>
    <x v="6"/>
    <x v="286"/>
    <x v="0"/>
    <n v="1000"/>
    <n v="200"/>
    <n v="96"/>
    <n v="96"/>
    <n v="80"/>
    <n v="7"/>
    <n v="39"/>
    <n v="52"/>
    <n v="6.1"/>
    <n v="39.549999999999997"/>
    <n v="0.99239130434782608"/>
    <n v="0.4"/>
    <n v="5.2083333333333343E-2"/>
    <n v="0.29017857142857145"/>
    <n v="198"/>
    <n v="0.65"/>
    <n v="6.1"/>
    <n v="0"/>
    <n v="0"/>
    <n v="0"/>
    <n v="0"/>
    <n v="0"/>
    <n v="37.799999999999997"/>
    <n v="5"/>
    <n v="0"/>
    <n v="1"/>
    <n v="0"/>
    <n v="0"/>
    <m/>
    <n v="0"/>
    <n v="0"/>
    <n v="150"/>
    <n v="150"/>
    <s v="1 PG"/>
  </r>
  <r>
    <n v="3064"/>
    <s v="VIETNAM"/>
    <x v="2"/>
    <x v="4"/>
    <x v="18"/>
    <x v="48"/>
    <x v="7"/>
    <x v="0"/>
    <x v="6"/>
    <x v="87"/>
    <x v="0"/>
    <n v="1000"/>
    <n v="200"/>
    <m/>
    <n v="216"/>
    <n v="80"/>
    <m/>
    <n v="43"/>
    <n v="52"/>
    <n v="0"/>
    <n v="52"/>
    <n v="1.2093023255813953"/>
    <n v="0.4"/>
    <n v="0"/>
    <n v="0.28439153439153442"/>
    <n v="214"/>
    <n v="0.65"/>
    <n v="0"/>
    <n v="0"/>
    <n v="0"/>
    <n v="0"/>
    <n v="0"/>
    <n v="0"/>
    <n v="50"/>
    <n v="0"/>
    <n v="0"/>
    <n v="4"/>
    <n v="0"/>
    <n v="0"/>
    <m/>
    <n v="0"/>
    <n v="0"/>
    <n v="150"/>
    <n v="150"/>
    <s v="1 PG"/>
  </r>
  <r>
    <n v="3065"/>
    <s v="VIETNAM"/>
    <x v="2"/>
    <x v="4"/>
    <x v="18"/>
    <x v="48"/>
    <x v="7"/>
    <x v="0"/>
    <x v="6"/>
    <x v="86"/>
    <x v="0"/>
    <n v="1000"/>
    <n v="200"/>
    <m/>
    <n v="206"/>
    <n v="80"/>
    <n v="19"/>
    <n v="45"/>
    <n v="52"/>
    <n v="17"/>
    <n v="47"/>
    <n v="1"/>
    <n v="0.4"/>
    <n v="0.13176144244105409"/>
    <n v="0.31206657420249656"/>
    <n v="233"/>
    <n v="0.65"/>
    <n v="15"/>
    <n v="0"/>
    <n v="0"/>
    <n v="4"/>
    <n v="0"/>
    <n v="0"/>
    <n v="45"/>
    <n v="0"/>
    <n v="0"/>
    <n v="4"/>
    <n v="0"/>
    <n v="0"/>
    <m/>
    <n v="0"/>
    <n v="0"/>
    <n v="150"/>
    <n v="150"/>
    <s v="1 PG"/>
  </r>
  <r>
    <n v="3066"/>
    <s v="VIETNAM"/>
    <x v="2"/>
    <x v="4"/>
    <x v="18"/>
    <x v="48"/>
    <x v="7"/>
    <x v="0"/>
    <x v="6"/>
    <x v="91"/>
    <x v="0"/>
    <n v="1000"/>
    <n v="200"/>
    <m/>
    <n v="200"/>
    <n v="80"/>
    <n v="1"/>
    <n v="19"/>
    <n v="52"/>
    <n v="0.5"/>
    <n v="12"/>
    <n v="0.625"/>
    <n v="0.4"/>
    <n v="7.1428571428571426E-3"/>
    <n v="0.1357142857142857"/>
    <n v="203"/>
    <n v="0.65"/>
    <n v="0"/>
    <n v="0"/>
    <n v="0"/>
    <n v="1"/>
    <n v="0"/>
    <n v="0"/>
    <n v="9"/>
    <n v="0"/>
    <n v="0"/>
    <n v="6"/>
    <n v="0"/>
    <n v="0"/>
    <m/>
    <n v="0"/>
    <n v="0"/>
    <n v="150"/>
    <n v="150"/>
    <s v="1 PG"/>
  </r>
  <r>
    <n v="3067"/>
    <s v="VIETNAM"/>
    <x v="2"/>
    <x v="4"/>
    <x v="18"/>
    <x v="48"/>
    <x v="7"/>
    <x v="0"/>
    <x v="6"/>
    <x v="131"/>
    <x v="0"/>
    <n v="1000"/>
    <n v="200"/>
    <m/>
    <n v="216"/>
    <n v="80"/>
    <n v="9"/>
    <n v="57"/>
    <n v="52"/>
    <n v="6.85"/>
    <n v="53.05"/>
    <n v="0.90757575757575759"/>
    <n v="0.4"/>
    <n v="5.9523809523809527E-2"/>
    <n v="0.37698412698412703"/>
    <n v="220"/>
    <n v="0.65"/>
    <n v="4.5999999999999996"/>
    <n v="5"/>
    <n v="0"/>
    <n v="2"/>
    <n v="0"/>
    <n v="0"/>
    <n v="51.3"/>
    <n v="5"/>
    <n v="0"/>
    <n v="1"/>
    <n v="0"/>
    <n v="0"/>
    <m/>
    <n v="0"/>
    <n v="0"/>
    <n v="150"/>
    <n v="150"/>
    <s v="1 PG"/>
  </r>
  <r>
    <n v="3068"/>
    <s v="VIETNAM"/>
    <x v="2"/>
    <x v="4"/>
    <x v="18"/>
    <x v="48"/>
    <x v="7"/>
    <x v="0"/>
    <x v="6"/>
    <x v="85"/>
    <x v="0"/>
    <n v="1000"/>
    <n v="200"/>
    <m/>
    <n v="226"/>
    <n v="80"/>
    <n v="10"/>
    <n v="69"/>
    <n v="52"/>
    <n v="6.75"/>
    <n v="68.375"/>
    <n v="0.95094936708860756"/>
    <n v="0.4"/>
    <n v="6.321112515802782E-2"/>
    <n v="0.43615676359039196"/>
    <n v="209"/>
    <n v="0.65"/>
    <n v="5"/>
    <n v="1"/>
    <n v="0"/>
    <n v="3"/>
    <n v="0"/>
    <n v="0"/>
    <n v="65"/>
    <n v="1"/>
    <n v="3"/>
    <n v="4"/>
    <n v="0"/>
    <n v="0"/>
    <m/>
    <n v="0"/>
    <n v="0"/>
    <n v="150"/>
    <n v="150"/>
    <s v="1 PG"/>
  </r>
  <r>
    <n v="3069"/>
    <s v="VIETNAM"/>
    <x v="2"/>
    <x v="4"/>
    <x v="18"/>
    <x v="48"/>
    <x v="7"/>
    <x v="0"/>
    <x v="6"/>
    <x v="92"/>
    <x v="0"/>
    <n v="1000"/>
    <n v="200"/>
    <n v="100"/>
    <n v="95"/>
    <n v="80"/>
    <n v="23"/>
    <n v="33"/>
    <n v="52"/>
    <n v="17.5"/>
    <n v="27"/>
    <n v="0.7946428571428571"/>
    <n v="0.4"/>
    <n v="0.16849816849816851"/>
    <n v="0.24175824175824176"/>
    <n v="201"/>
    <n v="0.65"/>
    <n v="14"/>
    <n v="0"/>
    <n v="0"/>
    <n v="7"/>
    <n v="0"/>
    <n v="0"/>
    <n v="27"/>
    <n v="0"/>
    <n v="0"/>
    <n v="0"/>
    <n v="0"/>
    <n v="0"/>
    <m/>
    <n v="0"/>
    <n v="0"/>
    <n v="150"/>
    <n v="150"/>
    <s v="1 PG"/>
  </r>
  <r>
    <n v="3070"/>
    <s v="VIETNAM"/>
    <x v="2"/>
    <x v="4"/>
    <x v="18"/>
    <x v="48"/>
    <x v="7"/>
    <x v="0"/>
    <x v="6"/>
    <x v="125"/>
    <x v="0"/>
    <n v="1000"/>
    <n v="200"/>
    <n v="96"/>
    <n v="96"/>
    <n v="80"/>
    <n v="28"/>
    <n v="8"/>
    <n v="52"/>
    <n v="5.3"/>
    <n v="35"/>
    <n v="1.1194444444444445"/>
    <n v="0.4"/>
    <n v="0.20833333333333337"/>
    <n v="5.9523809523809534E-2"/>
    <n v="198"/>
    <n v="0.65"/>
    <n v="5.3"/>
    <n v="0"/>
    <n v="0"/>
    <n v="0"/>
    <n v="0"/>
    <n v="0"/>
    <n v="34"/>
    <n v="0"/>
    <n v="0"/>
    <n v="2"/>
    <n v="0"/>
    <n v="0"/>
    <m/>
    <n v="0"/>
    <n v="0"/>
    <n v="150"/>
    <n v="150"/>
    <s v="1 PG"/>
  </r>
  <r>
    <n v="3071"/>
    <s v="VIETNAM"/>
    <x v="2"/>
    <x v="4"/>
    <x v="18"/>
    <x v="48"/>
    <x v="14"/>
    <x v="1"/>
    <x v="6"/>
    <x v="317"/>
    <x v="2"/>
    <n v="700"/>
    <n v="175"/>
    <m/>
    <n v="160"/>
    <n v="42"/>
    <n v="5"/>
    <n v="35"/>
    <n v="15"/>
    <n v="1.875"/>
    <n v="42"/>
    <n v="1.096875"/>
    <n v="0.24"/>
    <n v="4.4642857142857144E-2"/>
    <n v="0.3125"/>
    <n v="178"/>
    <n v="0.6"/>
    <n v="0"/>
    <n v="1"/>
    <n v="3"/>
    <n v="1"/>
    <n v="0"/>
    <n v="0"/>
    <n v="40"/>
    <n v="2"/>
    <n v="0"/>
    <n v="3"/>
    <n v="0"/>
    <n v="0"/>
    <m/>
    <n v="0"/>
    <n v="0"/>
    <n v="150"/>
    <n v="150"/>
    <s v="1 PG"/>
  </r>
  <r>
    <n v="3072"/>
    <s v="VIETNAM"/>
    <x v="2"/>
    <x v="4"/>
    <x v="18"/>
    <x v="48"/>
    <x v="14"/>
    <x v="1"/>
    <x v="6"/>
    <x v="285"/>
    <x v="2"/>
    <n v="700"/>
    <n v="175"/>
    <m/>
    <n v="160"/>
    <n v="42"/>
    <n v="5"/>
    <n v="18"/>
    <n v="15"/>
    <n v="4"/>
    <n v="17"/>
    <n v="0.91304347826086951"/>
    <n v="0.24"/>
    <n v="4.4642857142857144E-2"/>
    <n v="0.16071428571428573"/>
    <n v="182"/>
    <n v="0.6"/>
    <n v="4"/>
    <n v="0"/>
    <n v="0"/>
    <n v="0"/>
    <n v="0"/>
    <n v="0"/>
    <n v="17"/>
    <n v="0"/>
    <n v="0"/>
    <n v="0"/>
    <n v="0"/>
    <n v="0"/>
    <m/>
    <n v="0"/>
    <n v="0"/>
    <n v="150"/>
    <n v="150"/>
    <s v="1 PG"/>
  </r>
  <r>
    <n v="3073"/>
    <s v="VIETNAM"/>
    <x v="2"/>
    <x v="4"/>
    <x v="18"/>
    <x v="48"/>
    <x v="13"/>
    <x v="1"/>
    <x v="6"/>
    <x v="278"/>
    <x v="2"/>
    <n v="700"/>
    <n v="175"/>
    <m/>
    <n v="160"/>
    <n v="42"/>
    <n v="15"/>
    <n v="25"/>
    <n v="15"/>
    <n v="8"/>
    <n v="14"/>
    <n v="0.55000000000000004"/>
    <n v="0.24"/>
    <n v="0.13392857142857142"/>
    <n v="0.22321428571428573"/>
    <n v="161"/>
    <n v="0.6"/>
    <n v="8"/>
    <n v="0"/>
    <n v="0"/>
    <n v="0"/>
    <n v="0"/>
    <n v="0"/>
    <n v="14"/>
    <n v="0"/>
    <n v="0"/>
    <n v="0"/>
    <n v="0"/>
    <n v="0"/>
    <m/>
    <n v="0"/>
    <n v="0"/>
    <n v="100"/>
    <n v="100"/>
    <s v="1 PG"/>
  </r>
  <r>
    <n v="3074"/>
    <s v="VIETNAM"/>
    <x v="2"/>
    <x v="4"/>
    <x v="18"/>
    <x v="48"/>
    <x v="6"/>
    <x v="1"/>
    <x v="10"/>
    <x v="146"/>
    <x v="1"/>
    <n v="1250"/>
    <n v="250"/>
    <m/>
    <n v="288"/>
    <n v="60"/>
    <n v="15"/>
    <n v="21"/>
    <n v="22"/>
    <n v="15"/>
    <n v="12"/>
    <n v="0.75"/>
    <n v="0.24"/>
    <n v="7.4404761904761904E-2"/>
    <n v="0.10416666666666667"/>
    <n v="302"/>
    <n v="0.6"/>
    <n v="15"/>
    <n v="0"/>
    <n v="0"/>
    <n v="0"/>
    <n v="0"/>
    <n v="0"/>
    <n v="12"/>
    <n v="0"/>
    <n v="0"/>
    <n v="0"/>
    <n v="0"/>
    <n v="0"/>
    <m/>
    <n v="0"/>
    <n v="0"/>
    <n v="100"/>
    <n v="100"/>
    <s v="1 PG"/>
  </r>
  <r>
    <n v="3075"/>
    <s v="VIETNAM"/>
    <x v="0"/>
    <x v="4"/>
    <x v="19"/>
    <x v="49"/>
    <x v="0"/>
    <x v="0"/>
    <x v="0"/>
    <x v="14"/>
    <x v="0"/>
    <n v="1200"/>
    <n v="240"/>
    <m/>
    <n v="232"/>
    <n v="96"/>
    <n v="17"/>
    <n v="44"/>
    <n v="63.36"/>
    <n v="22.25"/>
    <n v="32.25"/>
    <n v="0.89344262295081966"/>
    <n v="0.4"/>
    <n v="0.10467980295566504"/>
    <n v="0.27093596059113306"/>
    <n v="450"/>
    <n v="0.7"/>
    <n v="19"/>
    <n v="1"/>
    <n v="0"/>
    <n v="6"/>
    <n v="0"/>
    <n v="0"/>
    <n v="31"/>
    <n v="1"/>
    <n v="0"/>
    <n v="2"/>
    <n v="0"/>
    <n v="0"/>
    <n v="0"/>
    <n v="0"/>
    <n v="0"/>
    <n v="50"/>
    <n v="50"/>
    <s v="1 PG"/>
  </r>
  <r>
    <n v="3076"/>
    <s v="VIETNAM"/>
    <x v="0"/>
    <x v="4"/>
    <x v="19"/>
    <x v="49"/>
    <x v="0"/>
    <x v="0"/>
    <x v="0"/>
    <x v="15"/>
    <x v="0"/>
    <n v="1200"/>
    <n v="240"/>
    <m/>
    <n v="216"/>
    <n v="96"/>
    <n v="18"/>
    <n v="36"/>
    <n v="63.36"/>
    <n v="19"/>
    <n v="38.25"/>
    <n v="1.0601851851851851"/>
    <n v="0.4"/>
    <n v="0.11904761904761905"/>
    <n v="0.23809523809523811"/>
    <n v="356"/>
    <n v="0.7"/>
    <n v="13"/>
    <n v="0"/>
    <n v="0"/>
    <n v="12"/>
    <n v="0"/>
    <n v="0"/>
    <n v="30"/>
    <n v="17"/>
    <n v="0"/>
    <n v="8"/>
    <n v="0"/>
    <n v="0"/>
    <n v="0"/>
    <n v="0"/>
    <n v="0"/>
    <n v="50"/>
    <n v="50"/>
    <s v="1 PG"/>
  </r>
  <r>
    <n v="3077"/>
    <s v="VIETNAM"/>
    <x v="0"/>
    <x v="4"/>
    <x v="19"/>
    <x v="49"/>
    <x v="0"/>
    <x v="0"/>
    <x v="0"/>
    <x v="16"/>
    <x v="0"/>
    <n v="1200"/>
    <n v="240"/>
    <m/>
    <n v="240"/>
    <n v="96"/>
    <n v="11"/>
    <n v="27"/>
    <n v="63.36"/>
    <n v="8"/>
    <n v="34.25"/>
    <n v="1.111842105263158"/>
    <n v="0.4"/>
    <n v="6.5476190476190479E-2"/>
    <n v="0.16071428571428573"/>
    <n v="543"/>
    <n v="0.7"/>
    <n v="8"/>
    <n v="0"/>
    <n v="0"/>
    <n v="0"/>
    <n v="0"/>
    <n v="0"/>
    <n v="33"/>
    <n v="1"/>
    <n v="0"/>
    <n v="2"/>
    <n v="0"/>
    <n v="0"/>
    <n v="0"/>
    <n v="0"/>
    <n v="0"/>
    <n v="50"/>
    <n v="50"/>
    <s v="1 PG"/>
  </r>
  <r>
    <n v="3078"/>
    <s v="VIETNAM"/>
    <x v="0"/>
    <x v="4"/>
    <x v="19"/>
    <x v="49"/>
    <x v="0"/>
    <x v="0"/>
    <x v="0"/>
    <x v="3"/>
    <x v="0"/>
    <n v="1200"/>
    <n v="240"/>
    <m/>
    <n v="208"/>
    <n v="96"/>
    <n v="25"/>
    <n v="24"/>
    <n v="63.36"/>
    <n v="16.5"/>
    <n v="17.25"/>
    <n v="0.68877551020408168"/>
    <n v="0.4"/>
    <n v="0.1717032967032967"/>
    <n v="0.16483516483516483"/>
    <n v="453"/>
    <n v="0.7"/>
    <n v="13"/>
    <n v="2"/>
    <n v="0"/>
    <n v="6"/>
    <n v="0"/>
    <n v="0"/>
    <n v="13"/>
    <n v="1"/>
    <n v="0"/>
    <n v="8"/>
    <n v="0"/>
    <n v="0"/>
    <n v="0"/>
    <n v="0"/>
    <n v="0"/>
    <n v="50"/>
    <n v="50"/>
    <s v="1 PG"/>
  </r>
  <r>
    <n v="3079"/>
    <s v="VIETNAM"/>
    <x v="0"/>
    <x v="4"/>
    <x v="19"/>
    <x v="49"/>
    <x v="0"/>
    <x v="0"/>
    <x v="1"/>
    <x v="17"/>
    <x v="0"/>
    <n v="1200"/>
    <n v="240"/>
    <n v="112"/>
    <n v="112"/>
    <n v="96"/>
    <n v="22"/>
    <n v="24"/>
    <n v="63.36"/>
    <n v="6"/>
    <n v="7"/>
    <n v="0.28260869565217389"/>
    <n v="0.4"/>
    <n v="0.14030612244897961"/>
    <n v="0.15306122448979592"/>
    <n v="422"/>
    <n v="0.7"/>
    <n v="6"/>
    <n v="0"/>
    <n v="0"/>
    <n v="0"/>
    <n v="0"/>
    <n v="0"/>
    <n v="7"/>
    <n v="0"/>
    <n v="0"/>
    <n v="0"/>
    <n v="0"/>
    <n v="0"/>
    <n v="0"/>
    <n v="0"/>
    <n v="0"/>
    <n v="50"/>
    <n v="50"/>
    <s v="1 PG"/>
  </r>
  <r>
    <n v="3080"/>
    <s v="VIETNAM"/>
    <x v="0"/>
    <x v="4"/>
    <x v="19"/>
    <x v="49"/>
    <x v="0"/>
    <x v="0"/>
    <x v="4"/>
    <x v="18"/>
    <x v="0"/>
    <n v="1200"/>
    <n v="240"/>
    <n v="96"/>
    <n v="160"/>
    <n v="96"/>
    <n v="13"/>
    <n v="15"/>
    <n v="63.36"/>
    <n v="10.5"/>
    <n v="23"/>
    <n v="1.1964285714285714"/>
    <n v="0.4"/>
    <n v="7.2544642857142863E-2"/>
    <n v="8.3705357142857151E-2"/>
    <n v="500"/>
    <n v="0.7"/>
    <n v="10"/>
    <n v="2"/>
    <n v="0"/>
    <n v="0"/>
    <n v="0"/>
    <n v="0"/>
    <n v="20"/>
    <n v="4"/>
    <n v="0"/>
    <n v="4"/>
    <n v="0"/>
    <n v="0"/>
    <n v="0"/>
    <n v="0"/>
    <n v="0"/>
    <n v="50"/>
    <n v="50"/>
    <s v="1 PG"/>
  </r>
  <r>
    <n v="3081"/>
    <s v="VIETNAM"/>
    <x v="0"/>
    <x v="4"/>
    <x v="19"/>
    <x v="49"/>
    <x v="0"/>
    <x v="0"/>
    <x v="3"/>
    <x v="6"/>
    <x v="0"/>
    <n v="1200"/>
    <n v="240"/>
    <n v="112"/>
    <n v="124"/>
    <n v="96"/>
    <n v="9"/>
    <n v="17"/>
    <n v="63.36"/>
    <n v="5"/>
    <n v="17"/>
    <n v="0.84615384615384615"/>
    <n v="0.4"/>
    <n v="5.4479418886198554E-2"/>
    <n v="0.10290556900726393"/>
    <n v="330"/>
    <n v="0.7"/>
    <n v="5"/>
    <n v="0"/>
    <n v="0"/>
    <n v="0"/>
    <n v="0"/>
    <n v="0"/>
    <n v="17"/>
    <n v="0"/>
    <n v="0"/>
    <n v="0"/>
    <n v="0"/>
    <n v="0"/>
    <n v="0"/>
    <n v="0"/>
    <n v="0"/>
    <n v="50"/>
    <n v="50"/>
    <s v="1 PG"/>
  </r>
  <r>
    <n v="3082"/>
    <s v="VIETNAM"/>
    <x v="0"/>
    <x v="4"/>
    <x v="19"/>
    <x v="49"/>
    <x v="2"/>
    <x v="0"/>
    <x v="0"/>
    <x v="20"/>
    <x v="1"/>
    <n v="1200"/>
    <n v="240"/>
    <n v="240"/>
    <m/>
    <n v="96"/>
    <n v="10"/>
    <n v="20"/>
    <n v="63.36"/>
    <n v="19"/>
    <n v="15"/>
    <n v="1.1333333333333333"/>
    <n v="0.4"/>
    <n v="5.9523809523809521E-2"/>
    <n v="0.11904761904761904"/>
    <n v="603"/>
    <n v="0.7"/>
    <n v="12"/>
    <n v="0"/>
    <n v="0"/>
    <n v="14"/>
    <n v="0"/>
    <n v="0"/>
    <n v="11"/>
    <n v="0"/>
    <n v="0"/>
    <n v="8"/>
    <n v="0"/>
    <n v="0"/>
    <n v="0"/>
    <n v="0"/>
    <n v="0"/>
    <n v="50"/>
    <n v="50"/>
    <s v="1 PG"/>
  </r>
  <r>
    <n v="3083"/>
    <s v="VIETNAM"/>
    <x v="0"/>
    <x v="4"/>
    <x v="19"/>
    <x v="49"/>
    <x v="2"/>
    <x v="0"/>
    <x v="0"/>
    <x v="8"/>
    <x v="1"/>
    <n v="1200"/>
    <n v="240"/>
    <n v="240"/>
    <m/>
    <n v="96"/>
    <n v="25"/>
    <n v="41"/>
    <n v="63.36"/>
    <n v="30"/>
    <n v="45"/>
    <n v="1.1363636363636365"/>
    <n v="0.4"/>
    <n v="0.14880952380952381"/>
    <n v="0.24404761904761904"/>
    <n v="267"/>
    <n v="0.7"/>
    <n v="22"/>
    <n v="0"/>
    <n v="0"/>
    <n v="16"/>
    <n v="0"/>
    <n v="0"/>
    <n v="35"/>
    <n v="0"/>
    <n v="0"/>
    <n v="20"/>
    <n v="0"/>
    <n v="0"/>
    <n v="0"/>
    <n v="0"/>
    <n v="0"/>
    <n v="50"/>
    <n v="50"/>
    <s v="1 PG"/>
  </r>
  <r>
    <n v="3084"/>
    <s v="VIETNAM"/>
    <x v="0"/>
    <x v="4"/>
    <x v="19"/>
    <x v="49"/>
    <x v="2"/>
    <x v="0"/>
    <x v="0"/>
    <x v="21"/>
    <x v="1"/>
    <n v="1200"/>
    <n v="240"/>
    <n v="199"/>
    <m/>
    <n v="96"/>
    <n v="14"/>
    <n v="14"/>
    <n v="63.36"/>
    <n v="11.5"/>
    <n v="8.5"/>
    <n v="0.7142857142857143"/>
    <n v="0.4"/>
    <n v="0.10050251256281409"/>
    <n v="0.10050251256281409"/>
    <n v="412"/>
    <n v="0.7"/>
    <n v="11"/>
    <n v="2"/>
    <n v="0"/>
    <n v="0"/>
    <n v="0"/>
    <n v="0"/>
    <n v="8"/>
    <n v="2"/>
    <n v="0"/>
    <n v="0"/>
    <n v="0"/>
    <n v="0"/>
    <n v="0"/>
    <n v="0"/>
    <n v="0"/>
    <n v="50"/>
    <n v="50"/>
    <s v="1 PG"/>
  </r>
  <r>
    <n v="3085"/>
    <s v="VIETNAM"/>
    <x v="0"/>
    <x v="4"/>
    <x v="19"/>
    <x v="49"/>
    <x v="2"/>
    <x v="0"/>
    <x v="0"/>
    <x v="22"/>
    <x v="1"/>
    <n v="1200"/>
    <n v="240"/>
    <n v="222"/>
    <m/>
    <n v="96"/>
    <n v="37"/>
    <n v="23"/>
    <n v="63.36"/>
    <n v="30"/>
    <n v="17"/>
    <n v="0.78333333333333333"/>
    <n v="0.4"/>
    <n v="0.23809523809523814"/>
    <n v="0.14800514800514802"/>
    <n v="312"/>
    <n v="0.7"/>
    <n v="23"/>
    <n v="0"/>
    <n v="0"/>
    <n v="14"/>
    <n v="0"/>
    <n v="0"/>
    <n v="15"/>
    <n v="0"/>
    <n v="0"/>
    <n v="4"/>
    <n v="0"/>
    <n v="0"/>
    <n v="0"/>
    <n v="0"/>
    <n v="0"/>
    <n v="50"/>
    <n v="50"/>
    <s v="1 PG"/>
  </r>
  <r>
    <n v="3086"/>
    <s v="VIETNAM"/>
    <x v="0"/>
    <x v="4"/>
    <x v="19"/>
    <x v="49"/>
    <x v="2"/>
    <x v="0"/>
    <x v="1"/>
    <x v="9"/>
    <x v="1"/>
    <n v="1200"/>
    <n v="240"/>
    <n v="228"/>
    <m/>
    <n v="96"/>
    <n v="27"/>
    <n v="13"/>
    <n v="63.36"/>
    <n v="16.5"/>
    <n v="16.5"/>
    <n v="0.82499999999999996"/>
    <n v="0.24"/>
    <n v="0.16917293233082709"/>
    <n v="8.1453634085213042E-2"/>
    <n v="611"/>
    <n v="0.7"/>
    <n v="8"/>
    <n v="0"/>
    <n v="0"/>
    <n v="17"/>
    <n v="0"/>
    <n v="0"/>
    <n v="12.5"/>
    <n v="0"/>
    <n v="0"/>
    <n v="8"/>
    <n v="0"/>
    <n v="0"/>
    <n v="0"/>
    <n v="0"/>
    <n v="0"/>
    <n v="50"/>
    <n v="50"/>
    <s v="1 PG"/>
  </r>
  <r>
    <n v="3087"/>
    <s v="VIETNAM"/>
    <x v="0"/>
    <x v="4"/>
    <x v="19"/>
    <x v="49"/>
    <x v="2"/>
    <x v="0"/>
    <x v="4"/>
    <x v="111"/>
    <x v="1"/>
    <n v="1200"/>
    <n v="240"/>
    <n v="203"/>
    <m/>
    <n v="96"/>
    <n v="10"/>
    <n v="15"/>
    <n v="63.36"/>
    <n v="10"/>
    <n v="19.5"/>
    <n v="1.18"/>
    <n v="0.4"/>
    <n v="7.0372976776917673E-2"/>
    <n v="0.1055594651653765"/>
    <n v="350"/>
    <n v="0.65"/>
    <n v="10"/>
    <n v="0"/>
    <n v="0"/>
    <n v="0"/>
    <n v="0"/>
    <n v="0"/>
    <n v="15"/>
    <n v="0"/>
    <n v="0"/>
    <n v="9"/>
    <n v="0"/>
    <n v="0"/>
    <n v="0"/>
    <n v="0"/>
    <n v="0"/>
    <n v="50"/>
    <n v="50"/>
    <s v="1 PG"/>
  </r>
  <r>
    <n v="3088"/>
    <s v="VIETNAM"/>
    <x v="0"/>
    <x v="4"/>
    <x v="19"/>
    <x v="49"/>
    <x v="2"/>
    <x v="1"/>
    <x v="17"/>
    <x v="112"/>
    <x v="1"/>
    <n v="1200"/>
    <n v="240"/>
    <n v="240"/>
    <m/>
    <n v="58"/>
    <n v="45"/>
    <n v="56"/>
    <n v="21"/>
    <n v="43.75"/>
    <n v="66.5"/>
    <n v="1.0915841584158417"/>
    <n v="0.24"/>
    <n v="0.26785714285714285"/>
    <n v="0.33333333333333331"/>
    <n v="650"/>
    <n v="0.7"/>
    <n v="24"/>
    <n v="15"/>
    <n v="0"/>
    <n v="32"/>
    <n v="0"/>
    <n v="0"/>
    <n v="34"/>
    <n v="30"/>
    <n v="0"/>
    <n v="50"/>
    <n v="0"/>
    <n v="0"/>
    <n v="0"/>
    <n v="0"/>
    <n v="0"/>
    <n v="50"/>
    <n v="50"/>
    <s v="1 PG"/>
  </r>
  <r>
    <n v="3089"/>
    <s v="VIETNAM"/>
    <x v="0"/>
    <x v="4"/>
    <x v="19"/>
    <x v="49"/>
    <x v="2"/>
    <x v="1"/>
    <x v="2"/>
    <x v="113"/>
    <x v="1"/>
    <n v="1200"/>
    <n v="240"/>
    <n v="240"/>
    <m/>
    <n v="58"/>
    <n v="10"/>
    <n v="18"/>
    <n v="21"/>
    <n v="6"/>
    <n v="12.5"/>
    <n v="0.6607142857142857"/>
    <n v="0.24"/>
    <n v="5.9523809523809521E-2"/>
    <n v="0.10714285714285714"/>
    <n v="322"/>
    <n v="0.7"/>
    <n v="4.5"/>
    <n v="0"/>
    <n v="0"/>
    <n v="3"/>
    <n v="0"/>
    <n v="0"/>
    <n v="8.5"/>
    <n v="0"/>
    <n v="0"/>
    <n v="8"/>
    <n v="0"/>
    <n v="0"/>
    <n v="0"/>
    <n v="0"/>
    <n v="0"/>
    <n v="50"/>
    <n v="50"/>
    <s v="1 PG"/>
  </r>
  <r>
    <n v="3090"/>
    <s v="VIETNAM"/>
    <x v="0"/>
    <x v="4"/>
    <x v="19"/>
    <x v="49"/>
    <x v="4"/>
    <x v="0"/>
    <x v="0"/>
    <x v="33"/>
    <x v="0"/>
    <n v="1200"/>
    <n v="200"/>
    <m/>
    <n v="192"/>
    <n v="80"/>
    <n v="20"/>
    <n v="35"/>
    <n v="52"/>
    <n v="14.5"/>
    <n v="19.5"/>
    <n v="0.61818181818181817"/>
    <n v="0.4"/>
    <n v="0.14880952380952384"/>
    <n v="0.26041666666666669"/>
    <n v="241"/>
    <n v="0.7"/>
    <n v="0"/>
    <n v="6"/>
    <n v="0"/>
    <n v="26"/>
    <n v="0"/>
    <n v="0"/>
    <n v="0"/>
    <n v="8"/>
    <n v="0"/>
    <n v="35"/>
    <n v="0"/>
    <n v="0"/>
    <n v="0"/>
    <n v="0"/>
    <n v="0"/>
    <n v="50"/>
    <n v="50"/>
    <s v="1 PG"/>
  </r>
  <r>
    <n v="3091"/>
    <s v="VIETNAM"/>
    <x v="0"/>
    <x v="4"/>
    <x v="19"/>
    <x v="49"/>
    <x v="4"/>
    <x v="0"/>
    <x v="0"/>
    <x v="35"/>
    <x v="0"/>
    <n v="1200"/>
    <n v="200"/>
    <m/>
    <n v="184"/>
    <n v="80"/>
    <n v="30"/>
    <n v="38"/>
    <n v="52"/>
    <n v="31.5"/>
    <n v="35"/>
    <n v="0.9779411764705882"/>
    <n v="0.4"/>
    <n v="0.23291925465838512"/>
    <n v="0.29503105590062118"/>
    <n v="312"/>
    <n v="0.65"/>
    <n v="25"/>
    <n v="0"/>
    <n v="0"/>
    <n v="13"/>
    <n v="0"/>
    <n v="0"/>
    <n v="27"/>
    <n v="0"/>
    <n v="0"/>
    <n v="16"/>
    <n v="0"/>
    <n v="0"/>
    <n v="0"/>
    <n v="0"/>
    <n v="0"/>
    <n v="50"/>
    <n v="50"/>
    <s v="1 PG"/>
  </r>
  <r>
    <n v="3092"/>
    <s v="VIETNAM"/>
    <x v="0"/>
    <x v="4"/>
    <x v="19"/>
    <x v="49"/>
    <x v="4"/>
    <x v="0"/>
    <x v="0"/>
    <x v="36"/>
    <x v="0"/>
    <n v="1200"/>
    <n v="200"/>
    <m/>
    <n v="208"/>
    <n v="80"/>
    <n v="24"/>
    <n v="38"/>
    <n v="52"/>
    <n v="19.25"/>
    <n v="32.75"/>
    <n v="0.83870967741935487"/>
    <n v="0.4"/>
    <n v="0.16483516483516483"/>
    <n v="0.26098901098901101"/>
    <n v="242"/>
    <n v="0.65"/>
    <n v="14"/>
    <n v="1"/>
    <n v="0"/>
    <n v="10"/>
    <n v="0"/>
    <n v="0"/>
    <n v="26"/>
    <n v="1"/>
    <n v="0"/>
    <n v="13"/>
    <n v="0"/>
    <n v="0"/>
    <n v="0"/>
    <n v="0"/>
    <n v="0"/>
    <n v="50"/>
    <n v="50"/>
    <s v="1 PG"/>
  </r>
  <r>
    <n v="3093"/>
    <s v="VIETNAM"/>
    <x v="0"/>
    <x v="4"/>
    <x v="19"/>
    <x v="49"/>
    <x v="4"/>
    <x v="0"/>
    <x v="0"/>
    <x v="38"/>
    <x v="0"/>
    <n v="1200"/>
    <n v="200"/>
    <m/>
    <n v="180"/>
    <n v="80"/>
    <n v="8"/>
    <n v="18"/>
    <n v="52"/>
    <n v="2"/>
    <n v="9.5"/>
    <n v="0.44230769230769229"/>
    <n v="0.4"/>
    <n v="6.3492063492063502E-2"/>
    <n v="0.14285714285714288"/>
    <n v="322"/>
    <n v="0.65"/>
    <n v="0"/>
    <n v="0"/>
    <n v="0"/>
    <n v="4"/>
    <n v="0"/>
    <n v="0"/>
    <n v="0"/>
    <n v="0"/>
    <n v="0"/>
    <n v="19"/>
    <n v="0"/>
    <n v="0"/>
    <n v="0"/>
    <n v="0"/>
    <n v="0"/>
    <n v="50"/>
    <n v="50"/>
    <s v="1 PG"/>
  </r>
  <r>
    <n v="3094"/>
    <s v="VIETNAM"/>
    <x v="0"/>
    <x v="4"/>
    <x v="19"/>
    <x v="49"/>
    <x v="4"/>
    <x v="0"/>
    <x v="0"/>
    <x v="108"/>
    <x v="0"/>
    <n v="1200"/>
    <n v="200"/>
    <m/>
    <n v="194"/>
    <n v="80"/>
    <n v="13"/>
    <n v="23"/>
    <n v="52"/>
    <n v="5.41"/>
    <n v="13.16"/>
    <n v="0.51583333333333337"/>
    <n v="0.4"/>
    <n v="9.5729013254786458E-2"/>
    <n v="0.16936671575846834"/>
    <n v="527"/>
    <n v="0.7"/>
    <n v="3.66"/>
    <n v="5"/>
    <n v="0"/>
    <n v="1"/>
    <n v="0"/>
    <n v="0"/>
    <n v="7.66"/>
    <n v="2"/>
    <n v="0"/>
    <n v="10"/>
    <n v="0"/>
    <n v="0"/>
    <n v="0"/>
    <n v="2"/>
    <n v="0"/>
    <n v="50"/>
    <n v="50"/>
    <s v="1 PG"/>
  </r>
  <r>
    <n v="3095"/>
    <s v="VIETNAM"/>
    <x v="0"/>
    <x v="4"/>
    <x v="19"/>
    <x v="49"/>
    <x v="4"/>
    <x v="0"/>
    <x v="0"/>
    <x v="41"/>
    <x v="0"/>
    <n v="1200"/>
    <n v="200"/>
    <m/>
    <n v="208"/>
    <n v="80"/>
    <n v="26"/>
    <n v="49"/>
    <n v="52"/>
    <n v="18"/>
    <n v="31.5"/>
    <n v="0.66"/>
    <n v="0.4"/>
    <n v="0.17857142857142858"/>
    <n v="0.33653846153846156"/>
    <n v="257"/>
    <n v="0.7"/>
    <n v="8"/>
    <n v="0"/>
    <n v="0"/>
    <n v="20"/>
    <n v="0"/>
    <n v="0"/>
    <n v="5"/>
    <n v="0"/>
    <n v="0"/>
    <n v="53"/>
    <n v="0"/>
    <n v="0"/>
    <n v="0"/>
    <n v="0"/>
    <n v="0"/>
    <n v="50"/>
    <n v="50"/>
    <s v="1 PG"/>
  </r>
  <r>
    <n v="3096"/>
    <s v="VIETNAM"/>
    <x v="0"/>
    <x v="4"/>
    <x v="19"/>
    <x v="49"/>
    <x v="6"/>
    <x v="0"/>
    <x v="0"/>
    <x v="47"/>
    <x v="1"/>
    <n v="1250"/>
    <n v="250"/>
    <m/>
    <n v="242"/>
    <n v="100"/>
    <n v="22"/>
    <n v="27"/>
    <n v="53"/>
    <n v="11.5"/>
    <n v="41.75"/>
    <n v="1.0867346938775511"/>
    <n v="0.4"/>
    <n v="0.12987012987012989"/>
    <n v="0.15938606847697759"/>
    <n v="265"/>
    <n v="0.7"/>
    <n v="3"/>
    <n v="2"/>
    <n v="0"/>
    <n v="16"/>
    <n v="0"/>
    <n v="0"/>
    <n v="12"/>
    <n v="2"/>
    <n v="30"/>
    <n v="36"/>
    <n v="0"/>
    <n v="0"/>
    <n v="0"/>
    <n v="0"/>
    <n v="0"/>
    <n v="50"/>
    <n v="50"/>
    <s v="1 PG"/>
  </r>
  <r>
    <n v="3097"/>
    <s v="VIETNAM"/>
    <x v="0"/>
    <x v="4"/>
    <x v="19"/>
    <x v="49"/>
    <x v="6"/>
    <x v="1"/>
    <x v="2"/>
    <x v="136"/>
    <x v="1"/>
    <n v="1250"/>
    <n v="250"/>
    <m/>
    <n v="230"/>
    <n v="60"/>
    <n v="1"/>
    <n v="30"/>
    <n v="22"/>
    <n v="0.25"/>
    <n v="34.5"/>
    <n v="1.1209677419354838"/>
    <n v="0.24"/>
    <n v="6.2111801242236021E-3"/>
    <n v="0.18633540372670807"/>
    <n v="435"/>
    <n v="0.7"/>
    <n v="0"/>
    <n v="1"/>
    <n v="0"/>
    <n v="0"/>
    <n v="0"/>
    <n v="0"/>
    <n v="20"/>
    <n v="8"/>
    <n v="6"/>
    <n v="11"/>
    <n v="1"/>
    <n v="4"/>
    <n v="0"/>
    <n v="0"/>
    <n v="0"/>
    <n v="50"/>
    <n v="50"/>
    <s v="1 PG"/>
  </r>
  <r>
    <n v="3098"/>
    <s v="VIETNAM"/>
    <x v="0"/>
    <x v="4"/>
    <x v="19"/>
    <x v="49"/>
    <x v="7"/>
    <x v="0"/>
    <x v="0"/>
    <x v="55"/>
    <x v="0"/>
    <n v="1000"/>
    <n v="200"/>
    <m/>
    <n v="174"/>
    <n v="80"/>
    <n v="22"/>
    <n v="14"/>
    <n v="53"/>
    <n v="17"/>
    <n v="12"/>
    <n v="0.80555555555555558"/>
    <n v="0.4"/>
    <n v="0.180623973727422"/>
    <n v="0.11494252873563218"/>
    <n v="412"/>
    <n v="0.7"/>
    <n v="15"/>
    <n v="4"/>
    <n v="0"/>
    <n v="2"/>
    <n v="0"/>
    <n v="0"/>
    <n v="9"/>
    <n v="10"/>
    <n v="0"/>
    <n v="1"/>
    <n v="0"/>
    <n v="0"/>
    <n v="0"/>
    <n v="0"/>
    <n v="0"/>
    <n v="50"/>
    <n v="50"/>
    <s v="1 PG"/>
  </r>
  <r>
    <n v="3099"/>
    <s v="VIETNAM"/>
    <x v="0"/>
    <x v="4"/>
    <x v="19"/>
    <x v="49"/>
    <x v="7"/>
    <x v="0"/>
    <x v="0"/>
    <x v="56"/>
    <x v="0"/>
    <n v="1000"/>
    <n v="200"/>
    <m/>
    <n v="169"/>
    <n v="80"/>
    <n v="7"/>
    <n v="15"/>
    <n v="53"/>
    <n v="5.5"/>
    <n v="7.875"/>
    <n v="0.60795454545454541"/>
    <n v="0.4"/>
    <n v="5.9171597633136098E-2"/>
    <n v="0.12679628064243448"/>
    <n v="345"/>
    <n v="0.7"/>
    <n v="4"/>
    <n v="0"/>
    <n v="4"/>
    <n v="0"/>
    <n v="0"/>
    <n v="0"/>
    <n v="6"/>
    <n v="0"/>
    <n v="5"/>
    <n v="0"/>
    <n v="0"/>
    <n v="0"/>
    <n v="0"/>
    <n v="0"/>
    <n v="0"/>
    <n v="50"/>
    <n v="50"/>
    <s v="1 PG"/>
  </r>
  <r>
    <n v="3100"/>
    <s v="VIETNAM"/>
    <x v="0"/>
    <x v="4"/>
    <x v="19"/>
    <x v="49"/>
    <x v="7"/>
    <x v="0"/>
    <x v="0"/>
    <x v="57"/>
    <x v="0"/>
    <n v="1000"/>
    <n v="200"/>
    <m/>
    <n v="176"/>
    <n v="80"/>
    <n v="38"/>
    <n v="67"/>
    <n v="53"/>
    <n v="28.375"/>
    <n v="40.625"/>
    <n v="0.65714285714285714"/>
    <n v="0.4"/>
    <n v="0.30844155844155846"/>
    <n v="0.54383116883116889"/>
    <n v="463"/>
    <n v="0.7"/>
    <n v="20"/>
    <n v="8"/>
    <n v="5"/>
    <n v="9"/>
    <n v="0"/>
    <n v="0"/>
    <n v="30"/>
    <n v="8"/>
    <n v="3"/>
    <n v="15"/>
    <n v="0"/>
    <n v="0"/>
    <n v="0"/>
    <n v="0"/>
    <n v="0"/>
    <n v="50"/>
    <n v="50"/>
    <s v="1 PG"/>
  </r>
  <r>
    <n v="3101"/>
    <s v="VIETNAM"/>
    <x v="0"/>
    <x v="4"/>
    <x v="19"/>
    <x v="49"/>
    <x v="7"/>
    <x v="0"/>
    <x v="0"/>
    <x v="58"/>
    <x v="0"/>
    <n v="1000"/>
    <n v="200"/>
    <m/>
    <n v="192"/>
    <n v="80"/>
    <n v="16"/>
    <n v="33"/>
    <n v="53"/>
    <n v="22"/>
    <n v="28.5"/>
    <n v="1.0306122448979591"/>
    <n v="0.4"/>
    <n v="0.11904761904761907"/>
    <n v="0.24553571428571433"/>
    <n v="256"/>
    <n v="0.7"/>
    <n v="22"/>
    <n v="0"/>
    <n v="0"/>
    <n v="0"/>
    <n v="0"/>
    <n v="0"/>
    <n v="27"/>
    <n v="4"/>
    <n v="0"/>
    <n v="1"/>
    <n v="0"/>
    <n v="0"/>
    <n v="0"/>
    <n v="0"/>
    <n v="0"/>
    <n v="50"/>
    <n v="50"/>
    <s v="1 PG"/>
  </r>
  <r>
    <n v="3102"/>
    <s v="VIETNAM"/>
    <x v="0"/>
    <x v="4"/>
    <x v="19"/>
    <x v="49"/>
    <x v="7"/>
    <x v="0"/>
    <x v="0"/>
    <x v="294"/>
    <x v="0"/>
    <n v="1000"/>
    <n v="200"/>
    <m/>
    <n v="178"/>
    <n v="80"/>
    <n v="16"/>
    <n v="17"/>
    <n v="53"/>
    <n v="10.5"/>
    <n v="8"/>
    <n v="0.56060606060606055"/>
    <n v="0.4"/>
    <n v="0.12841091492776888"/>
    <n v="0.13643659711075443"/>
    <n v="266"/>
    <n v="0.7"/>
    <n v="10"/>
    <n v="0"/>
    <n v="0"/>
    <n v="1"/>
    <n v="0"/>
    <n v="0"/>
    <n v="7"/>
    <n v="0"/>
    <n v="0"/>
    <n v="2"/>
    <n v="0"/>
    <n v="0"/>
    <n v="0"/>
    <n v="0"/>
    <n v="0"/>
    <n v="50"/>
    <n v="50"/>
    <s v="1 PG"/>
  </r>
  <r>
    <n v="3103"/>
    <s v="VIETNAM"/>
    <x v="0"/>
    <x v="4"/>
    <x v="19"/>
    <x v="49"/>
    <x v="7"/>
    <x v="0"/>
    <x v="0"/>
    <x v="295"/>
    <x v="0"/>
    <n v="1000"/>
    <n v="200"/>
    <m/>
    <n v="174"/>
    <n v="80"/>
    <n v="7"/>
    <n v="18"/>
    <n v="53"/>
    <n v="5"/>
    <n v="9.5"/>
    <n v="0.57999999999999996"/>
    <n v="0.4"/>
    <n v="5.7471264367816091E-2"/>
    <n v="0.14778325123152711"/>
    <n v="288"/>
    <n v="0.7"/>
    <n v="5"/>
    <n v="0"/>
    <n v="0"/>
    <n v="0"/>
    <n v="0"/>
    <n v="0"/>
    <n v="8"/>
    <n v="2"/>
    <n v="0"/>
    <n v="2"/>
    <n v="0"/>
    <n v="0"/>
    <n v="0"/>
    <n v="0"/>
    <n v="0"/>
    <n v="50"/>
    <n v="50"/>
    <s v="1 PG"/>
  </r>
  <r>
    <n v="3104"/>
    <s v="VIETNAM"/>
    <x v="0"/>
    <x v="4"/>
    <x v="19"/>
    <x v="49"/>
    <x v="7"/>
    <x v="0"/>
    <x v="0"/>
    <x v="307"/>
    <x v="0"/>
    <n v="1000"/>
    <n v="200"/>
    <m/>
    <n v="192"/>
    <n v="80"/>
    <n v="10"/>
    <n v="14"/>
    <n v="53"/>
    <n v="8.83"/>
    <n v="4.83"/>
    <n v="0.56916666666666671"/>
    <n v="0.4"/>
    <n v="7.4404761904761918E-2"/>
    <n v="0.10416666666666669"/>
    <n v="264"/>
    <n v="0.7"/>
    <n v="8.83"/>
    <n v="0"/>
    <n v="0"/>
    <n v="0"/>
    <n v="0"/>
    <n v="0"/>
    <n v="4.83"/>
    <n v="0"/>
    <n v="0"/>
    <n v="0"/>
    <n v="0"/>
    <n v="0"/>
    <n v="0"/>
    <n v="0"/>
    <n v="0"/>
    <n v="50"/>
    <n v="50"/>
    <s v="1 PG"/>
  </r>
  <r>
    <n v="3105"/>
    <s v="VIETNAM"/>
    <x v="0"/>
    <x v="4"/>
    <x v="19"/>
    <x v="49"/>
    <x v="7"/>
    <x v="1"/>
    <x v="4"/>
    <x v="219"/>
    <x v="0"/>
    <n v="1000"/>
    <n v="200"/>
    <m/>
    <n v="169"/>
    <n v="80"/>
    <n v="15"/>
    <n v="20"/>
    <n v="53"/>
    <n v="10"/>
    <n v="25"/>
    <n v="1"/>
    <n v="0.4"/>
    <n v="0.12679628064243448"/>
    <n v="0.16906170752324598"/>
    <n v="400"/>
    <n v="0.7"/>
    <n v="10"/>
    <n v="0"/>
    <n v="0"/>
    <n v="0"/>
    <n v="0"/>
    <n v="0"/>
    <n v="25"/>
    <n v="0"/>
    <n v="0"/>
    <n v="0"/>
    <n v="0"/>
    <n v="0"/>
    <n v="0"/>
    <n v="0"/>
    <n v="0"/>
    <n v="50"/>
    <n v="50"/>
    <s v="1 PG"/>
  </r>
  <r>
    <n v="3106"/>
    <s v="VIETNAM"/>
    <x v="0"/>
    <x v="4"/>
    <x v="19"/>
    <x v="49"/>
    <x v="8"/>
    <x v="0"/>
    <x v="0"/>
    <x v="135"/>
    <x v="1"/>
    <n v="1800"/>
    <n v="360"/>
    <m/>
    <n v="330"/>
    <n v="144"/>
    <n v="68"/>
    <n v="63"/>
    <n v="95"/>
    <n v="21.3"/>
    <n v="29.5"/>
    <n v="0.3877862595419847"/>
    <n v="0.4"/>
    <n v="0.2943722943722944"/>
    <n v="0.27272727272727276"/>
    <n v="352"/>
    <n v="0.7"/>
    <n v="11.3"/>
    <n v="0"/>
    <n v="0"/>
    <n v="8"/>
    <n v="0"/>
    <n v="6"/>
    <n v="10.5"/>
    <n v="0"/>
    <n v="0"/>
    <n v="18"/>
    <n v="0"/>
    <n v="10"/>
    <n v="0"/>
    <n v="0"/>
    <n v="0"/>
    <n v="50"/>
    <n v="50"/>
    <s v="1 PG"/>
  </r>
  <r>
    <n v="3107"/>
    <s v="VIETNAM"/>
    <x v="0"/>
    <x v="4"/>
    <x v="19"/>
    <x v="49"/>
    <x v="1"/>
    <x v="0"/>
    <x v="0"/>
    <x v="7"/>
    <x v="1"/>
    <n v="4200"/>
    <n v="630"/>
    <m/>
    <n v="612"/>
    <n v="252"/>
    <n v="31"/>
    <n v="77"/>
    <n v="166"/>
    <n v="15.5"/>
    <n v="46.166670000000003"/>
    <n v="0.57098768518518517"/>
    <n v="0.4"/>
    <n v="7.2362278244631192E-2"/>
    <n v="0.17973856209150327"/>
    <n v="457"/>
    <n v="0.7"/>
    <n v="11"/>
    <n v="2"/>
    <n v="0"/>
    <n v="8"/>
    <n v="0"/>
    <n v="0"/>
    <n v="41.666670000000003"/>
    <n v="4"/>
    <n v="0"/>
    <n v="7"/>
    <n v="0"/>
    <n v="0"/>
    <n v="0"/>
    <n v="0"/>
    <n v="0"/>
    <n v="50"/>
    <n v="50"/>
    <s v="1 PG"/>
  </r>
  <r>
    <n v="3108"/>
    <s v="VIETNAM"/>
    <x v="0"/>
    <x v="4"/>
    <x v="19"/>
    <x v="49"/>
    <x v="10"/>
    <x v="1"/>
    <x v="0"/>
    <x v="260"/>
    <x v="2"/>
    <n v="320"/>
    <n v="144"/>
    <m/>
    <n v="132"/>
    <n v="35"/>
    <n v="14"/>
    <n v="18"/>
    <n v="12.5"/>
    <n v="7"/>
    <n v="12"/>
    <n v="0.59375"/>
    <n v="0.24"/>
    <n v="0.15151515151515152"/>
    <n v="0.19480519480519481"/>
    <n v="233"/>
    <n v="0.7"/>
    <n v="7"/>
    <n v="0"/>
    <n v="0"/>
    <n v="0"/>
    <n v="0"/>
    <n v="0"/>
    <n v="12"/>
    <n v="0"/>
    <n v="0"/>
    <n v="0"/>
    <n v="0"/>
    <n v="0"/>
    <n v="0"/>
    <n v="0"/>
    <n v="0"/>
    <n v="50"/>
    <n v="50"/>
    <s v="1 PG"/>
  </r>
  <r>
    <n v="3109"/>
    <s v="VIETNAM"/>
    <x v="1"/>
    <x v="4"/>
    <x v="19"/>
    <x v="49"/>
    <x v="7"/>
    <x v="1"/>
    <x v="8"/>
    <x v="65"/>
    <x v="0"/>
    <n v="1000"/>
    <n v="200"/>
    <n v="96"/>
    <n v="112"/>
    <n v="48"/>
    <n v="16"/>
    <n v="14"/>
    <n v="18"/>
    <n v="11.5"/>
    <n v="8.75"/>
    <n v="0.67500000000000004"/>
    <n v="0.24"/>
    <n v="0.10989010989010989"/>
    <n v="9.6153846153846159E-2"/>
    <n v="256"/>
    <n v="0.7"/>
    <n v="10"/>
    <n v="2"/>
    <n v="0"/>
    <n v="2"/>
    <n v="0"/>
    <n v="0"/>
    <n v="7"/>
    <n v="3"/>
    <n v="0"/>
    <n v="2"/>
    <n v="0"/>
    <n v="0"/>
    <n v="0"/>
    <n v="0"/>
    <n v="0"/>
    <n v="50"/>
    <n v="50"/>
    <s v="1 PG"/>
  </r>
  <r>
    <n v="3110"/>
    <s v="VIETNAM"/>
    <x v="1"/>
    <x v="4"/>
    <x v="19"/>
    <x v="49"/>
    <x v="7"/>
    <x v="1"/>
    <x v="8"/>
    <x v="66"/>
    <x v="0"/>
    <n v="1000"/>
    <n v="200"/>
    <n v="96"/>
    <n v="112"/>
    <n v="48"/>
    <n v="17"/>
    <n v="14"/>
    <n v="18"/>
    <n v="11.25"/>
    <n v="8.75"/>
    <n v="0.64516129032258063"/>
    <n v="0.24"/>
    <n v="0.11675824175824176"/>
    <n v="9.6153846153846159E-2"/>
    <n v="248"/>
    <n v="0.7"/>
    <n v="10"/>
    <n v="3"/>
    <n v="0"/>
    <n v="1"/>
    <n v="0"/>
    <n v="0"/>
    <n v="7"/>
    <n v="3"/>
    <n v="0"/>
    <n v="2"/>
    <n v="0"/>
    <n v="0"/>
    <n v="0"/>
    <n v="0"/>
    <n v="0"/>
    <n v="50"/>
    <n v="50"/>
    <s v="1 PG"/>
  </r>
  <r>
    <n v="3111"/>
    <s v="VIETNAM"/>
    <x v="2"/>
    <x v="4"/>
    <x v="19"/>
    <x v="49"/>
    <x v="3"/>
    <x v="0"/>
    <x v="6"/>
    <x v="121"/>
    <x v="0"/>
    <n v="2700"/>
    <n v="405"/>
    <m/>
    <n v="440"/>
    <n v="162"/>
    <n v="37"/>
    <n v="80"/>
    <n v="106"/>
    <n v="30.85"/>
    <n v="78.25"/>
    <n v="0.93247863247863239"/>
    <n v="0.4"/>
    <n v="0.12012987012987013"/>
    <n v="0.25974025974025972"/>
    <n v="445"/>
    <n v="0.65"/>
    <n v="27.6"/>
    <n v="3"/>
    <n v="0"/>
    <n v="5"/>
    <n v="0"/>
    <n v="0"/>
    <n v="71.5"/>
    <n v="5"/>
    <n v="0"/>
    <n v="11"/>
    <n v="0"/>
    <n v="0"/>
    <n v="0"/>
    <n v="0"/>
    <n v="0"/>
    <n v="150"/>
    <n v="150"/>
    <s v="1 PG"/>
  </r>
  <r>
    <n v="3112"/>
    <s v="VIETNAM"/>
    <x v="2"/>
    <x v="4"/>
    <x v="19"/>
    <x v="49"/>
    <x v="3"/>
    <x v="0"/>
    <x v="6"/>
    <x v="24"/>
    <x v="0"/>
    <n v="2700"/>
    <n v="405"/>
    <m/>
    <n v="452"/>
    <n v="162"/>
    <n v="27"/>
    <n v="67"/>
    <n v="106"/>
    <n v="30"/>
    <n v="86"/>
    <n v="1.2340425531914894"/>
    <n v="0.4"/>
    <n v="8.5335018963337547E-2"/>
    <n v="0.2117572692793932"/>
    <n v="476"/>
    <n v="0.65"/>
    <n v="27.5"/>
    <n v="0"/>
    <n v="0"/>
    <n v="5"/>
    <n v="0"/>
    <n v="0"/>
    <n v="79.5"/>
    <n v="0"/>
    <n v="0"/>
    <n v="13"/>
    <n v="0"/>
    <n v="0"/>
    <n v="0"/>
    <n v="0"/>
    <n v="0"/>
    <n v="150"/>
    <n v="150"/>
    <s v="1 PG"/>
  </r>
  <r>
    <n v="3113"/>
    <s v="VIETNAM"/>
    <x v="2"/>
    <x v="4"/>
    <x v="19"/>
    <x v="49"/>
    <x v="0"/>
    <x v="0"/>
    <x v="6"/>
    <x v="26"/>
    <x v="0"/>
    <n v="1200"/>
    <n v="240"/>
    <m/>
    <n v="292"/>
    <n v="96"/>
    <n v="8"/>
    <n v="52"/>
    <n v="63"/>
    <n v="11"/>
    <n v="68"/>
    <n v="1.3166666666666667"/>
    <n v="0.4"/>
    <n v="3.9138943248532294E-2"/>
    <n v="0.25440313111545992"/>
    <n v="305"/>
    <n v="0.65"/>
    <n v="11"/>
    <n v="0"/>
    <n v="0"/>
    <n v="0"/>
    <n v="0"/>
    <n v="0"/>
    <n v="68"/>
    <n v="0"/>
    <n v="0"/>
    <n v="0"/>
    <n v="0"/>
    <n v="0"/>
    <n v="0"/>
    <n v="0"/>
    <n v="0"/>
    <n v="150"/>
    <n v="150"/>
    <s v="1 PG"/>
  </r>
  <r>
    <n v="3114"/>
    <s v="VIETNAM"/>
    <x v="2"/>
    <x v="4"/>
    <x v="19"/>
    <x v="49"/>
    <x v="2"/>
    <x v="0"/>
    <x v="6"/>
    <x v="31"/>
    <x v="1"/>
    <n v="1200"/>
    <n v="240"/>
    <n v="224"/>
    <m/>
    <n v="96"/>
    <n v="30"/>
    <n v="36"/>
    <n v="63"/>
    <n v="25.7"/>
    <n v="29"/>
    <n v="0.82878787878787885"/>
    <n v="0.4"/>
    <n v="0.19132653061224492"/>
    <n v="0.22959183673469391"/>
    <n v="259"/>
    <n v="0.65"/>
    <n v="22.2"/>
    <n v="0"/>
    <n v="0"/>
    <n v="7"/>
    <n v="0"/>
    <n v="0"/>
    <n v="26.5"/>
    <n v="0"/>
    <n v="0"/>
    <n v="5"/>
    <n v="0"/>
    <n v="0"/>
    <n v="0"/>
    <n v="0"/>
    <n v="0"/>
    <n v="150"/>
    <n v="150"/>
    <s v="1 PG"/>
  </r>
  <r>
    <n v="3115"/>
    <s v="VIETNAM"/>
    <x v="2"/>
    <x v="4"/>
    <x v="19"/>
    <x v="49"/>
    <x v="2"/>
    <x v="0"/>
    <x v="6"/>
    <x v="30"/>
    <x v="1"/>
    <n v="1200"/>
    <n v="240"/>
    <n v="240"/>
    <m/>
    <n v="96"/>
    <n v="30"/>
    <n v="38"/>
    <n v="63"/>
    <n v="30.5"/>
    <n v="51.5"/>
    <n v="1.2058823529411764"/>
    <n v="0.4"/>
    <n v="0.17857142857142858"/>
    <n v="0.22619047619047619"/>
    <n v="252"/>
    <n v="0.65"/>
    <n v="26"/>
    <n v="18"/>
    <n v="0"/>
    <n v="0"/>
    <n v="0"/>
    <n v="0"/>
    <n v="39"/>
    <n v="0"/>
    <n v="0"/>
    <n v="25"/>
    <n v="0"/>
    <n v="0"/>
    <n v="0"/>
    <n v="0"/>
    <n v="0"/>
    <n v="150"/>
    <n v="150"/>
    <s v="1 PG"/>
  </r>
  <r>
    <n v="3116"/>
    <s v="VIETNAM"/>
    <x v="2"/>
    <x v="4"/>
    <x v="19"/>
    <x v="49"/>
    <x v="2"/>
    <x v="0"/>
    <x v="6"/>
    <x v="29"/>
    <x v="1"/>
    <n v="1200"/>
    <n v="240"/>
    <n v="240"/>
    <m/>
    <n v="96"/>
    <n v="49"/>
    <n v="55"/>
    <n v="63"/>
    <n v="40.5"/>
    <n v="52.5"/>
    <n v="0.89423076923076927"/>
    <n v="0.4"/>
    <n v="0.29166666666666669"/>
    <n v="0.32738095238095238"/>
    <n v="247"/>
    <n v="0.65"/>
    <n v="31"/>
    <n v="14"/>
    <n v="0"/>
    <n v="12"/>
    <n v="0"/>
    <n v="0"/>
    <n v="42"/>
    <n v="2"/>
    <n v="0"/>
    <n v="20"/>
    <n v="0"/>
    <n v="0"/>
    <n v="0"/>
    <n v="0"/>
    <n v="0"/>
    <n v="150"/>
    <n v="150"/>
    <s v="1 PG"/>
  </r>
  <r>
    <n v="3117"/>
    <s v="VIETNAM"/>
    <x v="2"/>
    <x v="4"/>
    <x v="19"/>
    <x v="49"/>
    <x v="6"/>
    <x v="0"/>
    <x v="6"/>
    <x v="80"/>
    <x v="1"/>
    <n v="1250"/>
    <n v="250"/>
    <m/>
    <n v="252"/>
    <n v="100"/>
    <n v="1"/>
    <n v="54"/>
    <n v="66"/>
    <n v="0.25"/>
    <n v="49.25"/>
    <n v="0.9"/>
    <n v="0.4"/>
    <n v="5.6689342403628126E-3"/>
    <n v="0.3061224489795919"/>
    <n v="235"/>
    <n v="0.65"/>
    <n v="0"/>
    <n v="1"/>
    <n v="0"/>
    <n v="0"/>
    <n v="0"/>
    <n v="0"/>
    <n v="49"/>
    <n v="1"/>
    <n v="0"/>
    <n v="0"/>
    <n v="0"/>
    <n v="0"/>
    <n v="0"/>
    <n v="0"/>
    <n v="0"/>
    <n v="150"/>
    <n v="150"/>
    <s v="1 PG"/>
  </r>
  <r>
    <n v="3118"/>
    <s v="VIETNAM"/>
    <x v="2"/>
    <x v="4"/>
    <x v="19"/>
    <x v="49"/>
    <x v="7"/>
    <x v="0"/>
    <x v="6"/>
    <x v="88"/>
    <x v="0"/>
    <n v="1000"/>
    <n v="200"/>
    <m/>
    <n v="320"/>
    <n v="80"/>
    <n v="5"/>
    <n v="51"/>
    <n v="52"/>
    <n v="7"/>
    <n v="61.5"/>
    <n v="1.2232142857142858"/>
    <n v="0.4"/>
    <n v="2.2321428571428572E-2"/>
    <n v="0.22767857142857142"/>
    <n v="320"/>
    <n v="0.65"/>
    <n v="7"/>
    <n v="0"/>
    <n v="0"/>
    <n v="0"/>
    <n v="0"/>
    <n v="0"/>
    <n v="61"/>
    <n v="0"/>
    <n v="0"/>
    <n v="1"/>
    <n v="0"/>
    <n v="0"/>
    <n v="0"/>
    <n v="0"/>
    <n v="0"/>
    <n v="150"/>
    <n v="150"/>
    <s v="1 PG"/>
  </r>
  <r>
    <n v="3119"/>
    <s v="VIETNAM"/>
    <x v="2"/>
    <x v="4"/>
    <x v="19"/>
    <x v="49"/>
    <x v="7"/>
    <x v="0"/>
    <x v="6"/>
    <x v="89"/>
    <x v="0"/>
    <n v="1000"/>
    <n v="200"/>
    <m/>
    <n v="338"/>
    <n v="80"/>
    <n v="25"/>
    <n v="111"/>
    <n v="52"/>
    <n v="24.5"/>
    <n v="128.75"/>
    <n v="1.1268382352941178"/>
    <n v="0.4"/>
    <n v="0.10566356720202874"/>
    <n v="0.46914623837700764"/>
    <n v="392"/>
    <n v="0.65"/>
    <n v="18"/>
    <n v="14"/>
    <n v="0"/>
    <n v="6"/>
    <n v="0"/>
    <n v="0"/>
    <n v="125"/>
    <n v="9"/>
    <n v="0"/>
    <n v="3"/>
    <n v="0"/>
    <n v="0"/>
    <n v="0"/>
    <n v="0"/>
    <n v="0"/>
    <n v="150"/>
    <n v="150"/>
    <s v="1 PG"/>
  </r>
  <r>
    <n v="3120"/>
    <s v="VIETNAM"/>
    <x v="2"/>
    <x v="4"/>
    <x v="19"/>
    <x v="49"/>
    <x v="7"/>
    <x v="0"/>
    <x v="6"/>
    <x v="90"/>
    <x v="0"/>
    <n v="1000"/>
    <n v="200"/>
    <m/>
    <n v="256"/>
    <n v="80"/>
    <n v="8"/>
    <n v="39"/>
    <n v="52"/>
    <n v="5.25"/>
    <n v="32"/>
    <n v="0.79255319148936165"/>
    <n v="0.4"/>
    <n v="4.4642857142857144E-2"/>
    <n v="0.21763392857142858"/>
    <n v="273"/>
    <n v="0.65"/>
    <n v="4"/>
    <n v="1"/>
    <n v="0"/>
    <n v="2"/>
    <n v="0"/>
    <n v="0"/>
    <n v="30"/>
    <n v="1"/>
    <n v="2"/>
    <n v="2"/>
    <n v="0"/>
    <n v="0"/>
    <n v="0"/>
    <n v="0"/>
    <n v="0"/>
    <n v="150"/>
    <n v="150"/>
    <s v="1 PG"/>
  </r>
  <r>
    <n v="3121"/>
    <s v="VIETNAM"/>
    <x v="2"/>
    <x v="4"/>
    <x v="19"/>
    <x v="49"/>
    <x v="7"/>
    <x v="0"/>
    <x v="6"/>
    <x v="130"/>
    <x v="0"/>
    <n v="1000"/>
    <n v="200"/>
    <m/>
    <n v="252"/>
    <n v="80"/>
    <n v="19"/>
    <n v="48"/>
    <n v="52"/>
    <n v="16.5"/>
    <n v="44"/>
    <n v="0.90298507462686572"/>
    <n v="0.4"/>
    <n v="0.10770975056689344"/>
    <n v="0.27210884353741499"/>
    <n v="248"/>
    <n v="0.65"/>
    <n v="16.5"/>
    <n v="0"/>
    <n v="0"/>
    <n v="0"/>
    <n v="0"/>
    <n v="0"/>
    <n v="44"/>
    <n v="0"/>
    <n v="0"/>
    <n v="0"/>
    <n v="0"/>
    <n v="0"/>
    <n v="0"/>
    <n v="0"/>
    <n v="0"/>
    <n v="150"/>
    <n v="150"/>
    <s v="1 PG"/>
  </r>
  <r>
    <n v="3122"/>
    <s v="VIETNAM"/>
    <x v="2"/>
    <x v="4"/>
    <x v="19"/>
    <x v="49"/>
    <x v="7"/>
    <x v="0"/>
    <x v="6"/>
    <x v="96"/>
    <x v="0"/>
    <n v="1000"/>
    <n v="200"/>
    <m/>
    <n v="260"/>
    <n v="80"/>
    <n v="8"/>
    <n v="46"/>
    <n v="52"/>
    <n v="8.6"/>
    <n v="50.75"/>
    <n v="1.0990740740740741"/>
    <n v="0.4"/>
    <n v="4.3956043956043959E-2"/>
    <n v="0.25274725274725274"/>
    <n v="262"/>
    <n v="0.65"/>
    <n v="8.6"/>
    <n v="0"/>
    <n v="0"/>
    <n v="0"/>
    <n v="0"/>
    <n v="0"/>
    <n v="50.5"/>
    <n v="1"/>
    <n v="0"/>
    <n v="0"/>
    <n v="0"/>
    <n v="0"/>
    <n v="0"/>
    <n v="0"/>
    <n v="0"/>
    <n v="150"/>
    <n v="150"/>
    <s v="1 PG"/>
  </r>
  <r>
    <n v="3123"/>
    <s v="VIETNAM"/>
    <x v="2"/>
    <x v="4"/>
    <x v="19"/>
    <x v="49"/>
    <x v="7"/>
    <x v="0"/>
    <x v="6"/>
    <x v="126"/>
    <x v="0"/>
    <n v="1000"/>
    <n v="200"/>
    <m/>
    <n v="244"/>
    <n v="80"/>
    <n v="12"/>
    <n v="36"/>
    <n v="52"/>
    <n v="9.3000000000000007"/>
    <n v="33.5"/>
    <n v="0.89166666666666661"/>
    <n v="0.4"/>
    <n v="7.0257611241217807E-2"/>
    <n v="0.21077283372365341"/>
    <n v="268"/>
    <n v="0.65"/>
    <n v="9.3000000000000007"/>
    <n v="0"/>
    <n v="0"/>
    <n v="0"/>
    <n v="0"/>
    <n v="0"/>
    <n v="33.5"/>
    <n v="0"/>
    <n v="0"/>
    <n v="0"/>
    <n v="0"/>
    <n v="0"/>
    <n v="0"/>
    <n v="0"/>
    <n v="0"/>
    <n v="150"/>
    <n v="150"/>
    <s v="1 PG"/>
  </r>
  <r>
    <n v="3124"/>
    <s v="VIETNAM"/>
    <x v="2"/>
    <x v="4"/>
    <x v="19"/>
    <x v="49"/>
    <x v="7"/>
    <x v="0"/>
    <x v="6"/>
    <x v="128"/>
    <x v="0"/>
    <n v="1000"/>
    <n v="200"/>
    <m/>
    <n v="244"/>
    <n v="80"/>
    <n v="58"/>
    <n v="9"/>
    <n v="52"/>
    <n v="9.1"/>
    <n v="44.5"/>
    <n v="0.8"/>
    <n v="0.4"/>
    <n v="0.33957845433255274"/>
    <n v="5.2693208430913352E-2"/>
    <n v="221"/>
    <n v="0.65"/>
    <n v="9.1"/>
    <n v="0"/>
    <n v="0"/>
    <n v="0"/>
    <n v="0"/>
    <n v="0"/>
    <n v="43.5"/>
    <n v="0"/>
    <n v="0"/>
    <n v="2"/>
    <n v="0"/>
    <n v="0"/>
    <n v="0"/>
    <n v="0"/>
    <n v="0"/>
    <n v="150"/>
    <n v="150"/>
    <s v="1 PG"/>
  </r>
  <r>
    <n v="3125"/>
    <s v="VIETNAM"/>
    <x v="2"/>
    <x v="4"/>
    <x v="19"/>
    <x v="49"/>
    <x v="7"/>
    <x v="0"/>
    <x v="6"/>
    <x v="127"/>
    <x v="0"/>
    <n v="1000"/>
    <n v="200"/>
    <m/>
    <n v="244"/>
    <n v="80"/>
    <n v="23"/>
    <n v="1"/>
    <n v="52"/>
    <n v="0.5"/>
    <n v="30.8"/>
    <n v="1.3041666666666667"/>
    <n v="0.4"/>
    <n v="0.13466042154566746"/>
    <n v="5.8548009367681503E-3"/>
    <n v="289"/>
    <n v="0.65"/>
    <n v="0.5"/>
    <n v="0"/>
    <n v="0"/>
    <n v="0"/>
    <n v="0"/>
    <n v="0"/>
    <n v="30.8"/>
    <n v="0"/>
    <n v="0"/>
    <n v="0"/>
    <n v="0"/>
    <n v="0"/>
    <n v="0"/>
    <n v="0"/>
    <n v="0"/>
    <n v="150"/>
    <n v="150"/>
    <s v="1 PG"/>
  </r>
  <r>
    <n v="3126"/>
    <s v="VIETNAM"/>
    <x v="2"/>
    <x v="4"/>
    <x v="19"/>
    <x v="49"/>
    <x v="7"/>
    <x v="0"/>
    <x v="6"/>
    <x v="99"/>
    <x v="0"/>
    <n v="1000"/>
    <n v="200"/>
    <m/>
    <n v="228"/>
    <n v="80"/>
    <n v="4"/>
    <n v="12"/>
    <n v="52"/>
    <n v="4"/>
    <n v="23"/>
    <n v="1.6875"/>
    <n v="0.4"/>
    <n v="2.5062656641604012E-2"/>
    <n v="7.5187969924812026E-2"/>
    <n v="250"/>
    <n v="0.65"/>
    <n v="4"/>
    <n v="0"/>
    <n v="0"/>
    <n v="0"/>
    <n v="0"/>
    <n v="0"/>
    <n v="23"/>
    <n v="0"/>
    <n v="0"/>
    <n v="0"/>
    <n v="0"/>
    <n v="0"/>
    <n v="0"/>
    <n v="0"/>
    <n v="0"/>
    <n v="150"/>
    <n v="150"/>
    <s v="1 PG"/>
  </r>
  <r>
    <n v="3127"/>
    <s v="VIETNAM"/>
    <x v="2"/>
    <x v="4"/>
    <x v="19"/>
    <x v="49"/>
    <x v="7"/>
    <x v="0"/>
    <x v="6"/>
    <x v="129"/>
    <x v="0"/>
    <n v="1000"/>
    <n v="200"/>
    <m/>
    <n v="128"/>
    <n v="80"/>
    <n v="4"/>
    <n v="29"/>
    <n v="52"/>
    <n v="8.25"/>
    <n v="28.5"/>
    <n v="1.1136363636363635"/>
    <n v="0.4"/>
    <n v="4.4642857142857144E-2"/>
    <n v="0.3236607142857143"/>
    <n v="119"/>
    <n v="0.65"/>
    <n v="6"/>
    <n v="1"/>
    <n v="0"/>
    <n v="4"/>
    <n v="0"/>
    <n v="0"/>
    <n v="26"/>
    <n v="2"/>
    <n v="0"/>
    <n v="4"/>
    <n v="0"/>
    <n v="0"/>
    <n v="0"/>
    <n v="0"/>
    <n v="0"/>
    <n v="150"/>
    <n v="150"/>
    <s v="1 PG"/>
  </r>
  <r>
    <n v="3128"/>
    <s v="VIETNAM"/>
    <x v="2"/>
    <x v="4"/>
    <x v="19"/>
    <x v="49"/>
    <x v="7"/>
    <x v="0"/>
    <x v="6"/>
    <x v="97"/>
    <x v="0"/>
    <n v="1000"/>
    <n v="200"/>
    <m/>
    <n v="128"/>
    <n v="80"/>
    <n v="8"/>
    <n v="20"/>
    <n v="52"/>
    <n v="7"/>
    <n v="17"/>
    <n v="0.8571428571428571"/>
    <n v="0.4"/>
    <n v="8.9285714285714288E-2"/>
    <n v="0.22321428571428573"/>
    <n v="117"/>
    <n v="0.65"/>
    <n v="7"/>
    <n v="0"/>
    <n v="0"/>
    <n v="0"/>
    <n v="0"/>
    <n v="0"/>
    <n v="17"/>
    <n v="0"/>
    <n v="0"/>
    <n v="0"/>
    <n v="0"/>
    <n v="0"/>
    <n v="0"/>
    <n v="0"/>
    <n v="0"/>
    <n v="150"/>
    <n v="150"/>
    <s v="1 PG"/>
  </r>
  <r>
    <n v="3129"/>
    <s v="VIETNAM"/>
    <x v="2"/>
    <x v="4"/>
    <x v="19"/>
    <x v="49"/>
    <x v="7"/>
    <x v="0"/>
    <x v="6"/>
    <x v="98"/>
    <x v="0"/>
    <n v="1000"/>
    <n v="200"/>
    <m/>
    <n v="144"/>
    <n v="80"/>
    <n v="8"/>
    <n v="17"/>
    <n v="52"/>
    <n v="8"/>
    <n v="20"/>
    <n v="1.1200000000000001"/>
    <n v="0.4"/>
    <n v="7.9365079365079361E-2"/>
    <n v="0.16865079365079366"/>
    <n v="238"/>
    <n v="0.65"/>
    <n v="8"/>
    <n v="0"/>
    <n v="0"/>
    <n v="0"/>
    <n v="0"/>
    <n v="0"/>
    <n v="20"/>
    <n v="0"/>
    <n v="0"/>
    <n v="0"/>
    <n v="0"/>
    <n v="0"/>
    <n v="0"/>
    <n v="0"/>
    <n v="0"/>
    <n v="150"/>
    <n v="150"/>
    <s v="1 PG"/>
  </r>
  <r>
    <n v="3130"/>
    <s v="VIETNAM"/>
    <x v="2"/>
    <x v="4"/>
    <x v="19"/>
    <x v="49"/>
    <x v="7"/>
    <x v="0"/>
    <x v="6"/>
    <x v="95"/>
    <x v="0"/>
    <n v="1000"/>
    <n v="200"/>
    <m/>
    <n v="160"/>
    <n v="80"/>
    <n v="7"/>
    <n v="27"/>
    <n v="52"/>
    <n v="5.6"/>
    <n v="35"/>
    <n v="1.1941176470588235"/>
    <n v="0.4"/>
    <n v="6.25E-2"/>
    <n v="0.24107142857142858"/>
    <n v="175"/>
    <n v="0.65"/>
    <n v="3.6"/>
    <n v="0"/>
    <n v="0"/>
    <n v="4"/>
    <n v="0"/>
    <n v="0"/>
    <n v="34.5"/>
    <n v="0"/>
    <n v="0"/>
    <n v="1"/>
    <n v="0"/>
    <n v="0"/>
    <n v="0"/>
    <n v="0"/>
    <n v="0"/>
    <n v="150"/>
    <n v="150"/>
    <s v="1 PG"/>
  </r>
  <r>
    <n v="3131"/>
    <s v="VIETNAM"/>
    <x v="2"/>
    <x v="4"/>
    <x v="19"/>
    <x v="49"/>
    <x v="13"/>
    <x v="1"/>
    <x v="6"/>
    <x v="279"/>
    <x v="0"/>
    <n v="700"/>
    <n v="175"/>
    <m/>
    <n v="144"/>
    <n v="42"/>
    <n v="16"/>
    <n v="14"/>
    <n v="15"/>
    <n v="11.5"/>
    <n v="10.5"/>
    <n v="0.73333333333333328"/>
    <n v="0.24"/>
    <n v="0.15873015873015872"/>
    <n v="0.1388888888888889"/>
    <n v="121"/>
    <n v="0.65"/>
    <n v="11.5"/>
    <n v="0"/>
    <n v="0"/>
    <n v="0"/>
    <n v="0"/>
    <n v="0"/>
    <n v="10.5"/>
    <n v="0"/>
    <n v="0"/>
    <n v="0"/>
    <n v="0"/>
    <n v="0"/>
    <n v="0"/>
    <n v="0"/>
    <n v="0"/>
    <n v="150"/>
    <n v="150"/>
    <s v="1 PG"/>
  </r>
  <r>
    <n v="3132"/>
    <s v="VIETNAM"/>
    <x v="2"/>
    <x v="4"/>
    <x v="19"/>
    <x v="49"/>
    <x v="13"/>
    <x v="1"/>
    <x v="6"/>
    <x v="277"/>
    <x v="0"/>
    <n v="700"/>
    <n v="175"/>
    <m/>
    <n v="158"/>
    <n v="42"/>
    <n v="15"/>
    <n v="29"/>
    <n v="15"/>
    <n v="4.8499999999999996"/>
    <n v="20.85"/>
    <n v="0.58409090909090911"/>
    <n v="0.24"/>
    <n v="0.13562386980108498"/>
    <n v="0.26220614828209765"/>
    <n v="170"/>
    <n v="0.65"/>
    <n v="2.6"/>
    <n v="5"/>
    <n v="0"/>
    <n v="2"/>
    <n v="0"/>
    <n v="0"/>
    <n v="18.600000000000001"/>
    <n v="3"/>
    <n v="0"/>
    <n v="3"/>
    <n v="0"/>
    <n v="0"/>
    <n v="0"/>
    <n v="0"/>
    <n v="0"/>
    <n v="150"/>
    <n v="150"/>
    <s v="1 PG"/>
  </r>
  <r>
    <n v="3133"/>
    <s v="VIETNAM"/>
    <x v="2"/>
    <x v="4"/>
    <x v="19"/>
    <x v="49"/>
    <x v="6"/>
    <x v="1"/>
    <x v="22"/>
    <x v="145"/>
    <x v="1"/>
    <n v="1250"/>
    <n v="250"/>
    <m/>
    <n v="260"/>
    <n v="60"/>
    <n v="0"/>
    <n v="39"/>
    <n v="22"/>
    <n v="0"/>
    <n v="24.9"/>
    <n v="0.63846153846153841"/>
    <n v="0.24"/>
    <n v="0"/>
    <n v="0.21428571428571427"/>
    <n v="290"/>
    <n v="0.65"/>
    <n v="0"/>
    <n v="0"/>
    <n v="0"/>
    <n v="0"/>
    <n v="0"/>
    <n v="0"/>
    <n v="23.4"/>
    <n v="0"/>
    <n v="0"/>
    <n v="3"/>
    <n v="0"/>
    <n v="0"/>
    <n v="0"/>
    <n v="0"/>
    <n v="0"/>
    <n v="150"/>
    <n v="150"/>
    <s v="1 PG"/>
  </r>
  <r>
    <n v="3134"/>
    <s v="VIETNAM"/>
    <x v="2"/>
    <x v="4"/>
    <x v="19"/>
    <x v="49"/>
    <x v="0"/>
    <x v="1"/>
    <x v="16"/>
    <x v="77"/>
    <x v="0"/>
    <n v="1200"/>
    <n v="240"/>
    <n v="120"/>
    <n v="140"/>
    <n v="57"/>
    <n v="22"/>
    <n v="31"/>
    <n v="21"/>
    <n v="10.75"/>
    <n v="17.175000000000001"/>
    <n v="0.52688679245283021"/>
    <n v="0.24"/>
    <n v="0.12087912087912088"/>
    <n v="0.17032967032967034"/>
    <n v="380"/>
    <n v="0.65"/>
    <n v="10"/>
    <n v="0"/>
    <n v="2"/>
    <n v="0"/>
    <n v="0"/>
    <n v="0"/>
    <n v="16.3"/>
    <n v="2"/>
    <n v="1"/>
    <n v="0"/>
    <n v="0"/>
    <n v="0"/>
    <n v="0"/>
    <n v="0"/>
    <n v="0"/>
    <n v="150"/>
    <n v="150"/>
    <s v="1 PG"/>
  </r>
  <r>
    <n v="3135"/>
    <s v="VIETNAM"/>
    <x v="2"/>
    <x v="4"/>
    <x v="19"/>
    <x v="49"/>
    <x v="0"/>
    <x v="1"/>
    <x v="21"/>
    <x v="122"/>
    <x v="0"/>
    <n v="1200"/>
    <n v="240"/>
    <n v="100"/>
    <n v="92"/>
    <n v="57"/>
    <n v="10"/>
    <n v="12"/>
    <n v="21"/>
    <n v="16"/>
    <n v="15"/>
    <n v="1.4090909090909092"/>
    <n v="0.24"/>
    <n v="7.4404761904761918E-2"/>
    <n v="8.9285714285714302E-2"/>
    <n v="390"/>
    <n v="0.65"/>
    <n v="16"/>
    <n v="0"/>
    <n v="0"/>
    <n v="0"/>
    <n v="0"/>
    <n v="0"/>
    <n v="15"/>
    <n v="0"/>
    <n v="0"/>
    <n v="0"/>
    <n v="0"/>
    <n v="0"/>
    <n v="0"/>
    <n v="0"/>
    <n v="0"/>
    <n v="150"/>
    <n v="150"/>
    <s v="1 PG"/>
  </r>
  <r>
    <n v="3136"/>
    <s v="VIETNAM"/>
    <x v="2"/>
    <x v="4"/>
    <x v="19"/>
    <x v="49"/>
    <x v="0"/>
    <x v="1"/>
    <x v="14"/>
    <x v="75"/>
    <x v="0"/>
    <n v="1200"/>
    <n v="240"/>
    <n v="120"/>
    <n v="120"/>
    <n v="57"/>
    <n v="22"/>
    <n v="36"/>
    <n v="21"/>
    <n v="6"/>
    <n v="19.75"/>
    <n v="0.44396551724137934"/>
    <n v="0.24"/>
    <n v="0.13095238095238096"/>
    <n v="0.21428571428571427"/>
    <n v="240"/>
    <n v="0.65"/>
    <n v="6"/>
    <n v="0"/>
    <n v="0"/>
    <n v="0"/>
    <n v="0"/>
    <n v="0"/>
    <n v="19"/>
    <n v="3"/>
    <n v="0"/>
    <n v="0"/>
    <n v="0"/>
    <n v="0"/>
    <n v="0"/>
    <n v="0"/>
    <n v="0"/>
    <n v="150"/>
    <n v="150"/>
    <s v="1 PG"/>
  </r>
  <r>
    <n v="3137"/>
    <s v="VIETNAM"/>
    <x v="2"/>
    <x v="4"/>
    <x v="19"/>
    <x v="49"/>
    <x v="0"/>
    <x v="1"/>
    <x v="15"/>
    <x v="76"/>
    <x v="0"/>
    <n v="1200"/>
    <n v="240"/>
    <n v="160"/>
    <n v="160"/>
    <n v="57"/>
    <n v="13"/>
    <n v="14"/>
    <n v="21"/>
    <n v="9.75"/>
    <n v="16.25"/>
    <n v="0.96296296296296291"/>
    <n v="0.24"/>
    <n v="5.8035714285714288E-2"/>
    <n v="6.25E-2"/>
    <n v="330"/>
    <n v="0.65"/>
    <n v="9"/>
    <n v="1"/>
    <n v="0"/>
    <n v="1"/>
    <n v="0"/>
    <n v="0"/>
    <n v="15"/>
    <n v="3"/>
    <n v="0"/>
    <n v="1"/>
    <n v="0"/>
    <n v="0"/>
    <n v="0"/>
    <n v="0"/>
    <n v="0"/>
    <n v="150"/>
    <n v="150"/>
    <s v="1 PG"/>
  </r>
  <r>
    <n v="3138"/>
    <s v="VIETNAM"/>
    <x v="0"/>
    <x v="4"/>
    <x v="19"/>
    <x v="50"/>
    <x v="0"/>
    <x v="0"/>
    <x v="0"/>
    <x v="14"/>
    <x v="0"/>
    <n v="1200"/>
    <n v="240"/>
    <m/>
    <n v="220"/>
    <n v="96"/>
    <n v="22"/>
    <n v="22"/>
    <n v="63.36"/>
    <n v="17.75"/>
    <n v="16.5"/>
    <n v="0.77840909090909094"/>
    <n v="0.4"/>
    <n v="0.14285714285714285"/>
    <n v="0.14285714285714285"/>
    <n v="550"/>
    <n v="0.7"/>
    <n v="15"/>
    <n v="1"/>
    <n v="0"/>
    <n v="5"/>
    <n v="0"/>
    <n v="0"/>
    <n v="14"/>
    <n v="0"/>
    <n v="0"/>
    <n v="5"/>
    <n v="0"/>
    <n v="0"/>
    <n v="0"/>
    <n v="0"/>
    <n v="0"/>
    <n v="50"/>
    <n v="50"/>
    <s v="1 PG"/>
  </r>
  <r>
    <n v="3139"/>
    <s v="VIETNAM"/>
    <x v="0"/>
    <x v="4"/>
    <x v="19"/>
    <x v="50"/>
    <x v="0"/>
    <x v="0"/>
    <x v="0"/>
    <x v="15"/>
    <x v="0"/>
    <n v="1200"/>
    <n v="240"/>
    <m/>
    <n v="224"/>
    <n v="96"/>
    <n v="39"/>
    <n v="15"/>
    <n v="63.36"/>
    <n v="22.5"/>
    <n v="14.5"/>
    <n v="0.68518518518518523"/>
    <n v="0.4"/>
    <n v="0.24872448979591841"/>
    <n v="9.5663265306122458E-2"/>
    <n v="302"/>
    <n v="0.7"/>
    <n v="5"/>
    <n v="0"/>
    <n v="0"/>
    <n v="35"/>
    <n v="0"/>
    <n v="0"/>
    <n v="3"/>
    <n v="18"/>
    <n v="0"/>
    <n v="14"/>
    <n v="0"/>
    <n v="0"/>
    <n v="0"/>
    <n v="0"/>
    <n v="0"/>
    <n v="50"/>
    <n v="50"/>
    <s v="1 PG"/>
  </r>
  <r>
    <n v="3140"/>
    <s v="VIETNAM"/>
    <x v="0"/>
    <x v="4"/>
    <x v="19"/>
    <x v="50"/>
    <x v="0"/>
    <x v="0"/>
    <x v="0"/>
    <x v="16"/>
    <x v="0"/>
    <n v="1200"/>
    <n v="240"/>
    <m/>
    <n v="288"/>
    <n v="96"/>
    <n v="13"/>
    <n v="26"/>
    <n v="63.36"/>
    <n v="9.75"/>
    <n v="21.75"/>
    <n v="0.80769230769230771"/>
    <n v="0.4"/>
    <n v="6.4484126984126991E-2"/>
    <n v="0.12896825396825398"/>
    <n v="360"/>
    <n v="0.7"/>
    <n v="9"/>
    <n v="3"/>
    <n v="0"/>
    <n v="0"/>
    <n v="0"/>
    <n v="0"/>
    <n v="19"/>
    <n v="3"/>
    <n v="0"/>
    <n v="4"/>
    <n v="0"/>
    <n v="0"/>
    <n v="0"/>
    <n v="0"/>
    <n v="0"/>
    <n v="50"/>
    <n v="50"/>
    <s v="1 PG"/>
  </r>
  <r>
    <n v="3141"/>
    <s v="VIETNAM"/>
    <x v="0"/>
    <x v="4"/>
    <x v="19"/>
    <x v="50"/>
    <x v="0"/>
    <x v="0"/>
    <x v="0"/>
    <x v="3"/>
    <x v="0"/>
    <n v="1200"/>
    <n v="240"/>
    <m/>
    <n v="192"/>
    <n v="96"/>
    <n v="41"/>
    <n v="17"/>
    <n v="63.36"/>
    <n v="32.5"/>
    <n v="12.75"/>
    <n v="0.78017241379310343"/>
    <n v="0.4"/>
    <n v="0.30505952380952384"/>
    <n v="0.12648809523809526"/>
    <n v="559"/>
    <n v="0.7"/>
    <n v="25"/>
    <n v="0"/>
    <n v="0"/>
    <n v="15"/>
    <n v="0"/>
    <n v="0"/>
    <n v="7"/>
    <n v="1"/>
    <n v="0"/>
    <n v="11"/>
    <n v="0"/>
    <n v="0"/>
    <n v="0"/>
    <n v="0"/>
    <n v="0"/>
    <n v="50"/>
    <n v="50"/>
    <s v="1 PG"/>
  </r>
  <r>
    <n v="3142"/>
    <s v="VIETNAM"/>
    <x v="0"/>
    <x v="4"/>
    <x v="19"/>
    <x v="50"/>
    <x v="0"/>
    <x v="0"/>
    <x v="1"/>
    <x v="17"/>
    <x v="0"/>
    <n v="1200"/>
    <n v="240"/>
    <n v="112"/>
    <n v="122"/>
    <n v="96"/>
    <n v="14"/>
    <n v="15"/>
    <n v="63.36"/>
    <n v="6"/>
    <n v="7.5"/>
    <n v="0.46551724137931033"/>
    <n v="0.4"/>
    <n v="8.5470085470085486E-2"/>
    <n v="9.1575091575091583E-2"/>
    <n v="457"/>
    <n v="0.7"/>
    <n v="6"/>
    <n v="0"/>
    <n v="0"/>
    <n v="0"/>
    <n v="0"/>
    <n v="0"/>
    <n v="7.5"/>
    <n v="0"/>
    <n v="0"/>
    <n v="0"/>
    <n v="0"/>
    <n v="0"/>
    <n v="0"/>
    <n v="0"/>
    <n v="0"/>
    <n v="50"/>
    <n v="50"/>
    <s v="1 PG"/>
  </r>
  <r>
    <n v="3143"/>
    <s v="VIETNAM"/>
    <x v="0"/>
    <x v="4"/>
    <x v="19"/>
    <x v="50"/>
    <x v="0"/>
    <x v="0"/>
    <x v="4"/>
    <x v="18"/>
    <x v="0"/>
    <n v="1200"/>
    <n v="240"/>
    <n v="96"/>
    <n v="144"/>
    <n v="96"/>
    <n v="15"/>
    <n v="20"/>
    <n v="63.36"/>
    <n v="10"/>
    <n v="22"/>
    <n v="0.91428571428571426"/>
    <n v="0.4"/>
    <n v="8.9285714285714288E-2"/>
    <n v="0.11904761904761904"/>
    <n v="400"/>
    <n v="0.7"/>
    <n v="10"/>
    <n v="0"/>
    <n v="0"/>
    <n v="0"/>
    <n v="0"/>
    <n v="0"/>
    <n v="20"/>
    <n v="0"/>
    <n v="0"/>
    <n v="4"/>
    <n v="0"/>
    <n v="0"/>
    <n v="0"/>
    <n v="0"/>
    <n v="0"/>
    <n v="50"/>
    <n v="50"/>
    <s v="1 PG"/>
  </r>
  <r>
    <n v="3144"/>
    <s v="VIETNAM"/>
    <x v="0"/>
    <x v="4"/>
    <x v="19"/>
    <x v="50"/>
    <x v="0"/>
    <x v="0"/>
    <x v="3"/>
    <x v="6"/>
    <x v="0"/>
    <n v="1200"/>
    <n v="240"/>
    <n v="96"/>
    <n v="144"/>
    <n v="96"/>
    <n v="8"/>
    <n v="26"/>
    <n v="63.36"/>
    <n v="5"/>
    <n v="27"/>
    <n v="0.94117647058823528"/>
    <n v="0.4"/>
    <n v="4.7619047619047616E-2"/>
    <n v="0.15476190476190477"/>
    <n v="343"/>
    <n v="0.7"/>
    <n v="5"/>
    <n v="0"/>
    <n v="0"/>
    <n v="0"/>
    <n v="0"/>
    <n v="0"/>
    <n v="27"/>
    <n v="0"/>
    <n v="0"/>
    <n v="0"/>
    <n v="0"/>
    <n v="0"/>
    <n v="0"/>
    <n v="0"/>
    <n v="0"/>
    <n v="50"/>
    <n v="50"/>
    <s v="1 PG"/>
  </r>
  <r>
    <n v="3145"/>
    <s v="VIETNAM"/>
    <x v="0"/>
    <x v="4"/>
    <x v="19"/>
    <x v="50"/>
    <x v="2"/>
    <x v="0"/>
    <x v="0"/>
    <x v="20"/>
    <x v="1"/>
    <n v="1200"/>
    <n v="240"/>
    <n v="336"/>
    <m/>
    <n v="96"/>
    <n v="15"/>
    <n v="32"/>
    <n v="63.36"/>
    <n v="17"/>
    <n v="20"/>
    <n v="0.78723404255319152"/>
    <n v="0.4"/>
    <n v="6.3775510204081634E-2"/>
    <n v="0.1360544217687075"/>
    <n v="601"/>
    <n v="0.7"/>
    <n v="10"/>
    <n v="0"/>
    <n v="0"/>
    <n v="14"/>
    <n v="0"/>
    <n v="0"/>
    <n v="12"/>
    <n v="0"/>
    <n v="0"/>
    <n v="16"/>
    <n v="0"/>
    <n v="0"/>
    <n v="0"/>
    <n v="0"/>
    <n v="0"/>
    <n v="50"/>
    <n v="50"/>
    <s v="1 PG"/>
  </r>
  <r>
    <n v="3146"/>
    <s v="VIETNAM"/>
    <x v="0"/>
    <x v="4"/>
    <x v="19"/>
    <x v="50"/>
    <x v="2"/>
    <x v="0"/>
    <x v="0"/>
    <x v="8"/>
    <x v="1"/>
    <n v="1200"/>
    <n v="240"/>
    <n v="240"/>
    <m/>
    <n v="96"/>
    <n v="35"/>
    <n v="56"/>
    <n v="63.36"/>
    <n v="65"/>
    <n v="64"/>
    <n v="1.4175824175824177"/>
    <n v="0.4"/>
    <n v="0.20833333333333334"/>
    <n v="0.33333333333333331"/>
    <n v="357"/>
    <n v="0.7"/>
    <n v="39"/>
    <n v="0"/>
    <n v="0"/>
    <n v="52"/>
    <n v="0"/>
    <n v="0"/>
    <n v="57"/>
    <n v="0"/>
    <n v="0"/>
    <n v="14"/>
    <n v="0"/>
    <n v="0"/>
    <n v="0"/>
    <n v="0"/>
    <n v="0"/>
    <n v="50"/>
    <n v="50"/>
    <s v="1 PG"/>
  </r>
  <r>
    <n v="3147"/>
    <s v="VIETNAM"/>
    <x v="0"/>
    <x v="4"/>
    <x v="19"/>
    <x v="50"/>
    <x v="2"/>
    <x v="0"/>
    <x v="0"/>
    <x v="21"/>
    <x v="1"/>
    <n v="1200"/>
    <n v="240"/>
    <n v="304"/>
    <m/>
    <n v="96"/>
    <n v="13"/>
    <n v="15"/>
    <n v="63.36"/>
    <n v="7.8"/>
    <n v="7.8"/>
    <n v="0.55714285714285716"/>
    <n v="0.4"/>
    <n v="6.1090225563909778E-2"/>
    <n v="7.0488721804511281E-2"/>
    <n v="247"/>
    <n v="0.7"/>
    <n v="7.8"/>
    <n v="0"/>
    <n v="0"/>
    <n v="0"/>
    <n v="0"/>
    <n v="0"/>
    <n v="7.3"/>
    <n v="0"/>
    <n v="0"/>
    <n v="1"/>
    <n v="0"/>
    <n v="0"/>
    <n v="0"/>
    <n v="0"/>
    <n v="0"/>
    <n v="50"/>
    <n v="50"/>
    <s v="1 PG"/>
  </r>
  <r>
    <n v="3148"/>
    <s v="VIETNAM"/>
    <x v="0"/>
    <x v="4"/>
    <x v="19"/>
    <x v="50"/>
    <x v="2"/>
    <x v="0"/>
    <x v="0"/>
    <x v="22"/>
    <x v="1"/>
    <n v="1200"/>
    <n v="240"/>
    <n v="212"/>
    <m/>
    <n v="96"/>
    <n v="32"/>
    <n v="42"/>
    <n v="63.36"/>
    <n v="28.5"/>
    <n v="25"/>
    <n v="0.72297297297297303"/>
    <n v="0.4"/>
    <n v="0.21563342318059303"/>
    <n v="0.28301886792452835"/>
    <n v="268"/>
    <n v="0.7"/>
    <n v="12"/>
    <n v="0"/>
    <n v="0"/>
    <n v="33"/>
    <n v="0"/>
    <n v="0"/>
    <n v="13"/>
    <n v="0"/>
    <n v="0"/>
    <n v="24"/>
    <n v="0"/>
    <n v="0"/>
    <n v="0"/>
    <n v="0"/>
    <n v="0"/>
    <n v="50"/>
    <n v="50"/>
    <s v="1 PG"/>
  </r>
  <r>
    <n v="3149"/>
    <s v="VIETNAM"/>
    <x v="0"/>
    <x v="4"/>
    <x v="19"/>
    <x v="50"/>
    <x v="2"/>
    <x v="0"/>
    <x v="1"/>
    <x v="9"/>
    <x v="1"/>
    <n v="1200"/>
    <n v="240"/>
    <n v="212"/>
    <m/>
    <n v="96"/>
    <n v="12"/>
    <n v="16"/>
    <n v="63.36"/>
    <n v="6"/>
    <n v="8.5"/>
    <n v="0.5178571428571429"/>
    <n v="0.24"/>
    <n v="8.086253369272238E-2"/>
    <n v="0.10781671159029652"/>
    <n v="322"/>
    <n v="0.7"/>
    <n v="6"/>
    <n v="0"/>
    <n v="0"/>
    <n v="0"/>
    <n v="0"/>
    <n v="0"/>
    <n v="8.5"/>
    <n v="0"/>
    <n v="0"/>
    <n v="0"/>
    <n v="0"/>
    <n v="0"/>
    <n v="0"/>
    <n v="0"/>
    <n v="0"/>
    <n v="50"/>
    <n v="50"/>
    <s v="1 PG"/>
  </r>
  <r>
    <n v="3150"/>
    <s v="VIETNAM"/>
    <x v="0"/>
    <x v="4"/>
    <x v="19"/>
    <x v="50"/>
    <x v="2"/>
    <x v="0"/>
    <x v="4"/>
    <x v="111"/>
    <x v="1"/>
    <n v="1200"/>
    <n v="240"/>
    <n v="228"/>
    <m/>
    <n v="96"/>
    <n v="21"/>
    <n v="16"/>
    <n v="63.36"/>
    <n v="8"/>
    <n v="16"/>
    <n v="0.64864864864864868"/>
    <n v="0.4"/>
    <n v="0.13157894736842105"/>
    <n v="0.10025062656641605"/>
    <n v="250"/>
    <n v="0.65"/>
    <n v="8"/>
    <n v="0"/>
    <n v="0"/>
    <n v="0"/>
    <n v="0"/>
    <n v="0"/>
    <n v="15"/>
    <n v="4"/>
    <n v="0"/>
    <n v="0"/>
    <n v="0"/>
    <n v="0"/>
    <n v="0"/>
    <n v="0"/>
    <n v="0"/>
    <n v="50"/>
    <n v="50"/>
    <s v="1 PG"/>
  </r>
  <r>
    <n v="3151"/>
    <s v="VIETNAM"/>
    <x v="0"/>
    <x v="4"/>
    <x v="19"/>
    <x v="50"/>
    <x v="2"/>
    <x v="1"/>
    <x v="17"/>
    <x v="112"/>
    <x v="1"/>
    <n v="1200"/>
    <n v="200"/>
    <n v="240"/>
    <m/>
    <n v="58"/>
    <n v="34"/>
    <n v="46"/>
    <n v="21"/>
    <n v="25"/>
    <n v="15"/>
    <n v="0.5"/>
    <n v="0.24"/>
    <n v="0.20238095238095238"/>
    <n v="0.27380952380952384"/>
    <n v="300"/>
    <n v="0.7"/>
    <n v="0"/>
    <n v="20"/>
    <n v="0"/>
    <n v="40"/>
    <n v="0"/>
    <n v="0"/>
    <n v="0"/>
    <n v="0"/>
    <n v="0"/>
    <n v="30"/>
    <n v="0"/>
    <n v="0"/>
    <n v="0"/>
    <n v="0"/>
    <n v="0"/>
    <n v="50"/>
    <n v="50"/>
    <s v="1 PG"/>
  </r>
  <r>
    <n v="3152"/>
    <s v="VIETNAM"/>
    <x v="0"/>
    <x v="4"/>
    <x v="19"/>
    <x v="50"/>
    <x v="2"/>
    <x v="1"/>
    <x v="2"/>
    <x v="113"/>
    <x v="1"/>
    <n v="1200"/>
    <n v="200"/>
    <n v="224"/>
    <m/>
    <n v="58"/>
    <n v="26"/>
    <n v="38"/>
    <n v="21"/>
    <n v="16.8"/>
    <n v="25.7"/>
    <n v="0.6640625"/>
    <n v="0.24"/>
    <n v="0.16581632653061226"/>
    <n v="0.24234693877551022"/>
    <n v="246"/>
    <n v="0.7"/>
    <n v="11.3"/>
    <n v="0"/>
    <n v="0"/>
    <n v="11"/>
    <n v="0"/>
    <n v="0"/>
    <n v="17.2"/>
    <n v="0"/>
    <n v="0"/>
    <n v="17"/>
    <n v="0"/>
    <n v="0"/>
    <n v="0"/>
    <n v="0"/>
    <n v="0"/>
    <n v="50"/>
    <n v="50"/>
    <s v="1 PG"/>
  </r>
  <r>
    <n v="3153"/>
    <s v="VIETNAM"/>
    <x v="0"/>
    <x v="4"/>
    <x v="19"/>
    <x v="50"/>
    <x v="4"/>
    <x v="0"/>
    <x v="0"/>
    <x v="33"/>
    <x v="0"/>
    <n v="1200"/>
    <n v="200"/>
    <m/>
    <n v="224"/>
    <n v="80"/>
    <n v="27"/>
    <n v="62"/>
    <n v="52"/>
    <n v="15"/>
    <n v="34.049999999999997"/>
    <n v="0.55112359550561796"/>
    <n v="0.4"/>
    <n v="0.17219387755102042"/>
    <n v="0.39540816326530615"/>
    <n v="219"/>
    <n v="0.7"/>
    <n v="0"/>
    <n v="0"/>
    <n v="0"/>
    <n v="30"/>
    <n v="0"/>
    <n v="0"/>
    <n v="1.8"/>
    <n v="9"/>
    <n v="0"/>
    <n v="60"/>
    <n v="0"/>
    <n v="0"/>
    <n v="0"/>
    <n v="0"/>
    <n v="0"/>
    <n v="50"/>
    <n v="50"/>
    <s v="1 PG"/>
  </r>
  <r>
    <n v="3154"/>
    <s v="VIETNAM"/>
    <x v="0"/>
    <x v="4"/>
    <x v="19"/>
    <x v="50"/>
    <x v="4"/>
    <x v="0"/>
    <x v="0"/>
    <x v="35"/>
    <x v="0"/>
    <n v="1200"/>
    <n v="200"/>
    <m/>
    <n v="198"/>
    <n v="80"/>
    <n v="37"/>
    <n v="34"/>
    <n v="52"/>
    <n v="35.5"/>
    <n v="38"/>
    <n v="1.0352112676056338"/>
    <n v="0.4"/>
    <n v="0.26695526695526695"/>
    <n v="0.24531024531024531"/>
    <n v="380"/>
    <n v="0.65"/>
    <n v="27"/>
    <n v="0"/>
    <n v="0"/>
    <n v="17"/>
    <n v="0"/>
    <n v="0"/>
    <n v="29"/>
    <n v="0"/>
    <n v="0"/>
    <n v="18"/>
    <n v="0"/>
    <n v="0"/>
    <n v="0"/>
    <n v="0"/>
    <n v="0"/>
    <n v="50"/>
    <n v="50"/>
    <s v="1 PG"/>
  </r>
  <r>
    <n v="3155"/>
    <s v="VIETNAM"/>
    <x v="0"/>
    <x v="4"/>
    <x v="19"/>
    <x v="50"/>
    <x v="4"/>
    <x v="0"/>
    <x v="0"/>
    <x v="36"/>
    <x v="0"/>
    <n v="1200"/>
    <n v="200"/>
    <m/>
    <n v="240"/>
    <n v="80"/>
    <n v="33"/>
    <n v="51"/>
    <n v="52"/>
    <n v="26"/>
    <n v="29.75"/>
    <n v="0.66369047619047616"/>
    <n v="0.4"/>
    <n v="0.19642857142857142"/>
    <n v="0.30357142857142855"/>
    <n v="275"/>
    <n v="0.65"/>
    <n v="18"/>
    <n v="0"/>
    <n v="0"/>
    <n v="16"/>
    <n v="0"/>
    <n v="0"/>
    <n v="18"/>
    <n v="7"/>
    <n v="0"/>
    <n v="20"/>
    <n v="0"/>
    <n v="0"/>
    <n v="0"/>
    <n v="0"/>
    <n v="0"/>
    <n v="50"/>
    <n v="50"/>
    <s v="1 PG"/>
  </r>
  <r>
    <n v="3156"/>
    <s v="VIETNAM"/>
    <x v="0"/>
    <x v="4"/>
    <x v="19"/>
    <x v="50"/>
    <x v="4"/>
    <x v="0"/>
    <x v="0"/>
    <x v="38"/>
    <x v="0"/>
    <n v="1200"/>
    <n v="200"/>
    <m/>
    <n v="176"/>
    <n v="80"/>
    <n v="13"/>
    <n v="23"/>
    <n v="52"/>
    <n v="6"/>
    <n v="17"/>
    <n v="0.63888888888888884"/>
    <n v="0.4"/>
    <n v="0.10551948051948053"/>
    <n v="0.18668831168831171"/>
    <n v="250"/>
    <n v="0.65"/>
    <n v="3"/>
    <n v="0"/>
    <n v="0"/>
    <n v="6"/>
    <n v="0"/>
    <n v="0"/>
    <n v="12"/>
    <n v="0"/>
    <n v="0"/>
    <n v="10"/>
    <n v="0"/>
    <n v="0"/>
    <n v="0"/>
    <n v="0"/>
    <n v="0"/>
    <n v="50"/>
    <n v="50"/>
    <s v="1 PG"/>
  </r>
  <r>
    <n v="3157"/>
    <s v="VIETNAM"/>
    <x v="0"/>
    <x v="4"/>
    <x v="19"/>
    <x v="50"/>
    <x v="4"/>
    <x v="0"/>
    <x v="0"/>
    <x v="108"/>
    <x v="0"/>
    <n v="1200"/>
    <n v="200"/>
    <m/>
    <n v="176"/>
    <n v="80"/>
    <n v="17"/>
    <n v="24"/>
    <n v="52"/>
    <n v="7.58"/>
    <n v="11.16"/>
    <n v="0.45707317073170739"/>
    <n v="0.4"/>
    <n v="0.13798701298701299"/>
    <n v="0.19480519480519481"/>
    <n v="520"/>
    <n v="0.7"/>
    <n v="3.33"/>
    <n v="3"/>
    <n v="0"/>
    <n v="7"/>
    <n v="0"/>
    <n v="0"/>
    <n v="6.16"/>
    <n v="4"/>
    <n v="0"/>
    <n v="8"/>
    <n v="0"/>
    <n v="0"/>
    <n v="0"/>
    <n v="1"/>
    <n v="0"/>
    <n v="50"/>
    <n v="50"/>
    <s v="1 PG"/>
  </r>
  <r>
    <n v="3158"/>
    <s v="VIETNAM"/>
    <x v="0"/>
    <x v="4"/>
    <x v="19"/>
    <x v="50"/>
    <x v="4"/>
    <x v="0"/>
    <x v="0"/>
    <x v="41"/>
    <x v="0"/>
    <n v="1200"/>
    <n v="200"/>
    <m/>
    <n v="208"/>
    <n v="80"/>
    <n v="34"/>
    <n v="56"/>
    <n v="52"/>
    <n v="20.5"/>
    <n v="32.25"/>
    <n v="0.58611111111111114"/>
    <n v="0.4"/>
    <n v="0.23351648351648352"/>
    <n v="0.38461538461538464"/>
    <n v="305"/>
    <n v="0.7"/>
    <n v="10"/>
    <n v="0"/>
    <n v="0"/>
    <n v="21"/>
    <n v="0"/>
    <n v="0"/>
    <n v="20"/>
    <n v="8"/>
    <n v="6"/>
    <n v="16"/>
    <n v="0"/>
    <n v="0"/>
    <n v="0"/>
    <n v="0"/>
    <n v="0"/>
    <n v="50"/>
    <n v="50"/>
    <s v="1 PG"/>
  </r>
  <r>
    <n v="3159"/>
    <s v="VIETNAM"/>
    <x v="0"/>
    <x v="4"/>
    <x v="19"/>
    <x v="50"/>
    <x v="6"/>
    <x v="0"/>
    <x v="0"/>
    <x v="47"/>
    <x v="1"/>
    <n v="1250"/>
    <n v="250"/>
    <m/>
    <n v="211"/>
    <n v="100"/>
    <n v="17"/>
    <n v="35"/>
    <n v="53"/>
    <n v="20.875"/>
    <n v="40.125"/>
    <n v="1.1730769230769231"/>
    <n v="0.4"/>
    <n v="0.1150981719702099"/>
    <n v="0.23696682464454979"/>
    <n v="245"/>
    <n v="0.7"/>
    <n v="13"/>
    <n v="0"/>
    <n v="21"/>
    <n v="0"/>
    <n v="0"/>
    <n v="0"/>
    <n v="19"/>
    <n v="0"/>
    <n v="51"/>
    <n v="4"/>
    <n v="0"/>
    <n v="0"/>
    <n v="0"/>
    <n v="0"/>
    <n v="0"/>
    <n v="50"/>
    <n v="50"/>
    <s v="1 PG"/>
  </r>
  <r>
    <n v="3160"/>
    <s v="VIETNAM"/>
    <x v="0"/>
    <x v="4"/>
    <x v="19"/>
    <x v="50"/>
    <x v="6"/>
    <x v="1"/>
    <x v="2"/>
    <x v="136"/>
    <x v="1"/>
    <n v="1250"/>
    <n v="250"/>
    <m/>
    <n v="230"/>
    <n v="60"/>
    <n v="12"/>
    <n v="29"/>
    <n v="22"/>
    <n v="6.25"/>
    <n v="28.375"/>
    <n v="0.84451219512195119"/>
    <n v="0.24"/>
    <n v="7.4534161490683232E-2"/>
    <n v="0.18012422360248448"/>
    <n v="192"/>
    <n v="0.7"/>
    <n v="3"/>
    <n v="1"/>
    <n v="0"/>
    <n v="0"/>
    <n v="0"/>
    <n v="3"/>
    <n v="17"/>
    <n v="8"/>
    <n v="3"/>
    <n v="5"/>
    <n v="1"/>
    <n v="5"/>
    <n v="0"/>
    <n v="0"/>
    <n v="0"/>
    <n v="50"/>
    <n v="50"/>
    <s v="1 PG"/>
  </r>
  <r>
    <n v="3161"/>
    <s v="VIETNAM"/>
    <x v="0"/>
    <x v="4"/>
    <x v="19"/>
    <x v="50"/>
    <x v="7"/>
    <x v="0"/>
    <x v="0"/>
    <x v="55"/>
    <x v="0"/>
    <n v="1000"/>
    <n v="200"/>
    <m/>
    <n v="188"/>
    <n v="80"/>
    <n v="21"/>
    <n v="18"/>
    <n v="53"/>
    <n v="20.5"/>
    <n v="14.25"/>
    <n v="0.89102564102564108"/>
    <n v="0.4"/>
    <n v="0.15957446808510639"/>
    <n v="0.13677811550151978"/>
    <n v="204"/>
    <n v="0.7"/>
    <n v="18"/>
    <n v="4"/>
    <n v="0"/>
    <n v="3"/>
    <n v="0"/>
    <n v="0"/>
    <n v="11"/>
    <n v="3"/>
    <n v="0"/>
    <n v="5"/>
    <n v="0"/>
    <n v="0"/>
    <n v="0"/>
    <n v="0"/>
    <n v="0"/>
    <n v="50"/>
    <n v="50"/>
    <s v="1 PG"/>
  </r>
  <r>
    <n v="3162"/>
    <s v="VIETNAM"/>
    <x v="0"/>
    <x v="4"/>
    <x v="19"/>
    <x v="50"/>
    <x v="7"/>
    <x v="0"/>
    <x v="0"/>
    <x v="56"/>
    <x v="0"/>
    <n v="1000"/>
    <n v="200"/>
    <m/>
    <n v="196"/>
    <n v="80"/>
    <n v="5"/>
    <n v="21"/>
    <n v="53"/>
    <n v="3"/>
    <n v="4"/>
    <n v="0.26923076923076922"/>
    <n v="0.4"/>
    <n v="3.6443148688046649E-2"/>
    <n v="0.15306122448979592"/>
    <n v="215"/>
    <n v="0.7"/>
    <n v="3"/>
    <n v="0"/>
    <n v="0"/>
    <n v="0"/>
    <n v="0"/>
    <n v="0"/>
    <n v="4"/>
    <n v="0"/>
    <n v="0"/>
    <n v="0"/>
    <n v="0"/>
    <n v="0"/>
    <n v="0"/>
    <n v="0"/>
    <n v="0"/>
    <n v="50"/>
    <n v="50"/>
    <s v="1 PG"/>
  </r>
  <r>
    <n v="3163"/>
    <s v="VIETNAM"/>
    <x v="0"/>
    <x v="4"/>
    <x v="19"/>
    <x v="50"/>
    <x v="7"/>
    <x v="0"/>
    <x v="0"/>
    <x v="57"/>
    <x v="0"/>
    <n v="1000"/>
    <n v="200"/>
    <m/>
    <n v="268"/>
    <n v="80"/>
    <n v="39"/>
    <n v="86"/>
    <n v="53"/>
    <n v="32"/>
    <n v="62.375"/>
    <n v="0.755"/>
    <n v="0.4"/>
    <n v="0.20788912579957355"/>
    <n v="0.45842217484008529"/>
    <n v="543"/>
    <n v="0.7"/>
    <n v="27"/>
    <n v="6"/>
    <n v="0"/>
    <n v="7"/>
    <n v="0"/>
    <n v="0"/>
    <n v="45"/>
    <n v="12"/>
    <n v="9"/>
    <n v="22"/>
    <n v="0"/>
    <n v="0"/>
    <n v="0"/>
    <n v="0"/>
    <n v="0"/>
    <n v="50"/>
    <n v="50"/>
    <s v="1 PG"/>
  </r>
  <r>
    <n v="3164"/>
    <s v="VIETNAM"/>
    <x v="0"/>
    <x v="4"/>
    <x v="19"/>
    <x v="50"/>
    <x v="7"/>
    <x v="0"/>
    <x v="0"/>
    <x v="58"/>
    <x v="0"/>
    <n v="1000"/>
    <n v="200"/>
    <m/>
    <n v="192"/>
    <n v="80"/>
    <n v="20"/>
    <n v="42"/>
    <n v="53"/>
    <n v="13"/>
    <n v="31.25"/>
    <n v="0.71370967741935487"/>
    <n v="0.4"/>
    <n v="0.14880952380952384"/>
    <n v="0.31250000000000006"/>
    <n v="203"/>
    <n v="0.7"/>
    <n v="12"/>
    <n v="0"/>
    <n v="0"/>
    <n v="2"/>
    <n v="0"/>
    <n v="0"/>
    <n v="30"/>
    <n v="1"/>
    <n v="0"/>
    <n v="2"/>
    <n v="0"/>
    <n v="0"/>
    <n v="0"/>
    <n v="0"/>
    <n v="0"/>
    <n v="50"/>
    <n v="50"/>
    <s v="1 PG"/>
  </r>
  <r>
    <n v="3165"/>
    <s v="VIETNAM"/>
    <x v="0"/>
    <x v="4"/>
    <x v="19"/>
    <x v="50"/>
    <x v="7"/>
    <x v="0"/>
    <x v="0"/>
    <x v="294"/>
    <x v="0"/>
    <n v="1000"/>
    <n v="200"/>
    <m/>
    <n v="176"/>
    <n v="80"/>
    <n v="45"/>
    <n v="10"/>
    <n v="53"/>
    <n v="59.5"/>
    <n v="11.33333333"/>
    <n v="1.2878787878181819"/>
    <n v="0.4"/>
    <n v="0.36525974025974028"/>
    <n v="8.1168831168831182E-2"/>
    <n v="207"/>
    <n v="0.7"/>
    <n v="58"/>
    <n v="0"/>
    <n v="0"/>
    <n v="3"/>
    <n v="0"/>
    <n v="0"/>
    <n v="10.83333333"/>
    <n v="0"/>
    <n v="0"/>
    <n v="1"/>
    <n v="0"/>
    <n v="0"/>
    <n v="0"/>
    <n v="0"/>
    <n v="0"/>
    <n v="50"/>
    <n v="50"/>
    <s v="1 PG"/>
  </r>
  <r>
    <n v="3166"/>
    <s v="VIETNAM"/>
    <x v="0"/>
    <x v="4"/>
    <x v="19"/>
    <x v="50"/>
    <x v="7"/>
    <x v="0"/>
    <x v="0"/>
    <x v="295"/>
    <x v="0"/>
    <n v="1000"/>
    <n v="200"/>
    <m/>
    <n v="180"/>
    <n v="80"/>
    <n v="10"/>
    <n v="13"/>
    <n v="53"/>
    <n v="6"/>
    <n v="6.5"/>
    <n v="0.54347826086956519"/>
    <n v="0.4"/>
    <n v="7.9365079365079375E-2"/>
    <n v="0.10317460317460318"/>
    <n v="187"/>
    <n v="0.7"/>
    <n v="6"/>
    <n v="0"/>
    <n v="0"/>
    <n v="0"/>
    <n v="0"/>
    <n v="0"/>
    <n v="5"/>
    <n v="2"/>
    <n v="0"/>
    <n v="2"/>
    <n v="0"/>
    <n v="0"/>
    <n v="0"/>
    <n v="0"/>
    <n v="0"/>
    <n v="50"/>
    <n v="50"/>
    <s v="1 PG"/>
  </r>
  <r>
    <n v="3167"/>
    <s v="VIETNAM"/>
    <x v="0"/>
    <x v="4"/>
    <x v="19"/>
    <x v="50"/>
    <x v="7"/>
    <x v="0"/>
    <x v="0"/>
    <x v="307"/>
    <x v="0"/>
    <n v="1000"/>
    <n v="200"/>
    <m/>
    <n v="160"/>
    <n v="80"/>
    <n v="13"/>
    <n v="9"/>
    <n v="53"/>
    <n v="11.17"/>
    <n v="4"/>
    <n v="0.68954545454545457"/>
    <n v="0.4"/>
    <n v="0.11607142857142858"/>
    <n v="8.0357142857142863E-2"/>
    <n v="280"/>
    <n v="0.7"/>
    <n v="11.17"/>
    <n v="0"/>
    <n v="0"/>
    <n v="0"/>
    <n v="0"/>
    <n v="0"/>
    <n v="4"/>
    <n v="0"/>
    <n v="0"/>
    <n v="0"/>
    <n v="0"/>
    <n v="0"/>
    <n v="0"/>
    <n v="0"/>
    <n v="0"/>
    <n v="50"/>
    <n v="50"/>
    <s v="1 PG"/>
  </r>
  <r>
    <n v="3168"/>
    <s v="VIETNAM"/>
    <x v="0"/>
    <x v="4"/>
    <x v="19"/>
    <x v="50"/>
    <x v="7"/>
    <x v="1"/>
    <x v="4"/>
    <x v="219"/>
    <x v="0"/>
    <n v="1000"/>
    <n v="200"/>
    <n v="112"/>
    <n v="96"/>
    <n v="80"/>
    <n v="15"/>
    <n v="15"/>
    <n v="53"/>
    <n v="10"/>
    <n v="17.25"/>
    <n v="0.90833333333333333"/>
    <n v="0.4"/>
    <n v="0.10302197802197803"/>
    <n v="0.10302197802197803"/>
    <n v="400"/>
    <n v="0.7"/>
    <n v="10"/>
    <n v="0"/>
    <n v="0"/>
    <n v="0"/>
    <n v="0"/>
    <n v="0"/>
    <n v="15"/>
    <n v="3"/>
    <n v="0"/>
    <n v="3"/>
    <n v="0"/>
    <n v="0"/>
    <n v="0"/>
    <n v="0"/>
    <n v="0"/>
    <n v="50"/>
    <n v="50"/>
    <s v="1 PG"/>
  </r>
  <r>
    <n v="3169"/>
    <s v="VIETNAM"/>
    <x v="0"/>
    <x v="4"/>
    <x v="19"/>
    <x v="50"/>
    <x v="8"/>
    <x v="0"/>
    <x v="0"/>
    <x v="135"/>
    <x v="1"/>
    <n v="1800"/>
    <n v="360"/>
    <m/>
    <n v="340"/>
    <n v="144"/>
    <n v="113"/>
    <n v="75"/>
    <n v="95"/>
    <n v="31.833333329999999"/>
    <n v="45"/>
    <n v="0.40868794324468088"/>
    <n v="0.4"/>
    <n v="0.47478991596638659"/>
    <n v="0.31512605042016811"/>
    <n v="488"/>
    <n v="0.7"/>
    <n v="18.833333329999999"/>
    <n v="0"/>
    <n v="0"/>
    <n v="14"/>
    <n v="0"/>
    <n v="6"/>
    <n v="12.5"/>
    <n v="0"/>
    <n v="0"/>
    <n v="27"/>
    <n v="0"/>
    <n v="19"/>
    <n v="0"/>
    <n v="0"/>
    <n v="0"/>
    <n v="50"/>
    <n v="50"/>
    <s v="1 PG"/>
  </r>
  <r>
    <n v="3170"/>
    <s v="VIETNAM"/>
    <x v="0"/>
    <x v="4"/>
    <x v="19"/>
    <x v="50"/>
    <x v="1"/>
    <x v="0"/>
    <x v="0"/>
    <x v="7"/>
    <x v="1"/>
    <n v="4200"/>
    <n v="630"/>
    <m/>
    <n v="612"/>
    <n v="252"/>
    <n v="21"/>
    <n v="64"/>
    <n v="166"/>
    <n v="12.916666666999999"/>
    <n v="74.333333330000002"/>
    <n v="1.0264705882"/>
    <n v="0.4"/>
    <n v="4.9019607843137254E-2"/>
    <n v="0.14939309056956115"/>
    <n v="593"/>
    <n v="0.7"/>
    <n v="8.6666666669999994"/>
    <n v="3"/>
    <n v="0"/>
    <n v="7"/>
    <n v="0"/>
    <n v="0"/>
    <n v="69.833333330000002"/>
    <n v="4"/>
    <n v="0"/>
    <n v="7"/>
    <n v="0"/>
    <n v="0"/>
    <n v="0"/>
    <n v="0"/>
    <n v="0"/>
    <n v="50"/>
    <n v="50"/>
    <s v="1 PG"/>
  </r>
  <r>
    <n v="3171"/>
    <s v="VIETNAM"/>
    <x v="0"/>
    <x v="4"/>
    <x v="19"/>
    <x v="50"/>
    <x v="10"/>
    <x v="1"/>
    <x v="0"/>
    <x v="260"/>
    <x v="2"/>
    <n v="320"/>
    <n v="144"/>
    <m/>
    <n v="144"/>
    <n v="35"/>
    <n v="24"/>
    <n v="35"/>
    <n v="12.5"/>
    <n v="14"/>
    <n v="23"/>
    <n v="0.6271186440677966"/>
    <n v="0.24"/>
    <n v="0.23809523809523811"/>
    <n v="0.34722222222222221"/>
    <n v="166"/>
    <n v="0.7"/>
    <n v="14"/>
    <n v="0"/>
    <n v="0"/>
    <n v="0"/>
    <n v="0"/>
    <n v="0"/>
    <n v="23"/>
    <n v="0"/>
    <n v="0"/>
    <n v="0"/>
    <n v="0"/>
    <n v="0"/>
    <n v="0"/>
    <n v="0"/>
    <n v="0"/>
    <n v="50"/>
    <n v="50"/>
    <s v="1 PG"/>
  </r>
  <r>
    <n v="3172"/>
    <s v="VIETNAM"/>
    <x v="1"/>
    <x v="4"/>
    <x v="19"/>
    <x v="50"/>
    <x v="7"/>
    <x v="1"/>
    <x v="8"/>
    <x v="65"/>
    <x v="0"/>
    <n v="1000"/>
    <n v="200"/>
    <n v="96"/>
    <n v="96"/>
    <n v="48"/>
    <n v="23"/>
    <n v="15"/>
    <n v="18"/>
    <n v="13.25"/>
    <n v="8.25"/>
    <n v="0.56578947368421051"/>
    <n v="0.24"/>
    <n v="0.17113095238095241"/>
    <n v="0.11160714285714288"/>
    <n v="250"/>
    <n v="0.7"/>
    <n v="10"/>
    <n v="5"/>
    <n v="0"/>
    <n v="4"/>
    <n v="0"/>
    <n v="0"/>
    <n v="6"/>
    <n v="3"/>
    <n v="0"/>
    <n v="3"/>
    <n v="0"/>
    <n v="0"/>
    <n v="0"/>
    <n v="0"/>
    <n v="0"/>
    <n v="50"/>
    <n v="50"/>
    <s v="1 PG"/>
  </r>
  <r>
    <n v="3173"/>
    <s v="VIETNAM"/>
    <x v="1"/>
    <x v="4"/>
    <x v="19"/>
    <x v="50"/>
    <x v="7"/>
    <x v="1"/>
    <x v="8"/>
    <x v="66"/>
    <x v="0"/>
    <n v="1000"/>
    <n v="200"/>
    <n v="96"/>
    <n v="96"/>
    <n v="48"/>
    <n v="16"/>
    <n v="18"/>
    <n v="18"/>
    <n v="11.75"/>
    <n v="7.5"/>
    <n v="0.56617647058823528"/>
    <n v="0.24"/>
    <n v="0.11904761904761907"/>
    <n v="0.13392857142857145"/>
    <n v="252"/>
    <n v="0.7"/>
    <n v="10"/>
    <n v="1"/>
    <n v="0"/>
    <n v="3"/>
    <n v="0"/>
    <n v="0"/>
    <n v="6"/>
    <n v="4"/>
    <n v="0"/>
    <n v="1"/>
    <n v="0"/>
    <n v="0"/>
    <n v="0"/>
    <n v="0"/>
    <n v="0"/>
    <n v="50"/>
    <n v="50"/>
    <s v="1 PG"/>
  </r>
  <r>
    <n v="3174"/>
    <s v="VIETNAM"/>
    <x v="2"/>
    <x v="4"/>
    <x v="19"/>
    <x v="50"/>
    <x v="3"/>
    <x v="0"/>
    <x v="6"/>
    <x v="121"/>
    <x v="0"/>
    <n v="2700"/>
    <n v="405"/>
    <m/>
    <n v="460"/>
    <n v="162"/>
    <n v="66"/>
    <n v="96"/>
    <n v="106"/>
    <n v="47.25"/>
    <n v="79.25"/>
    <n v="0.78086419753086422"/>
    <n v="0.4"/>
    <n v="0.20496894409937888"/>
    <n v="0.29813664596273293"/>
    <n v="490"/>
    <n v="0.65"/>
    <n v="41"/>
    <n v="5"/>
    <n v="0"/>
    <n v="10"/>
    <n v="0"/>
    <n v="0"/>
    <n v="72"/>
    <n v="7"/>
    <n v="0"/>
    <n v="11"/>
    <n v="0"/>
    <n v="0"/>
    <n v="0"/>
    <n v="0"/>
    <n v="0"/>
    <n v="150"/>
    <n v="150"/>
    <s v="1 PG"/>
  </r>
  <r>
    <n v="3175"/>
    <s v="VIETNAM"/>
    <x v="2"/>
    <x v="4"/>
    <x v="19"/>
    <x v="50"/>
    <x v="3"/>
    <x v="0"/>
    <x v="6"/>
    <x v="24"/>
    <x v="0"/>
    <n v="2700"/>
    <n v="405"/>
    <m/>
    <n v="352"/>
    <n v="162"/>
    <n v="40"/>
    <n v="78"/>
    <n v="106"/>
    <n v="35.299999999999997"/>
    <n v="76.8"/>
    <n v="0.95"/>
    <n v="0.4"/>
    <n v="0.16233766233766236"/>
    <n v="0.31655844155844159"/>
    <n v="411"/>
    <n v="0.65"/>
    <n v="31.8"/>
    <n v="0"/>
    <n v="0"/>
    <n v="7"/>
    <n v="0"/>
    <n v="0"/>
    <n v="70.8"/>
    <n v="0"/>
    <n v="0"/>
    <n v="12"/>
    <n v="0"/>
    <n v="0"/>
    <n v="0"/>
    <n v="0"/>
    <n v="0"/>
    <n v="150"/>
    <n v="150"/>
    <s v="1 PG"/>
  </r>
  <r>
    <n v="3176"/>
    <s v="VIETNAM"/>
    <x v="2"/>
    <x v="4"/>
    <x v="19"/>
    <x v="50"/>
    <x v="0"/>
    <x v="0"/>
    <x v="6"/>
    <x v="26"/>
    <x v="0"/>
    <n v="1200"/>
    <n v="240"/>
    <m/>
    <n v="208"/>
    <n v="96"/>
    <n v="7"/>
    <n v="40"/>
    <n v="63"/>
    <n v="9"/>
    <n v="58"/>
    <n v="1.425531914893617"/>
    <n v="0.4"/>
    <n v="4.807692307692308E-2"/>
    <n v="0.27472527472527475"/>
    <n v="211"/>
    <n v="0.65"/>
    <n v="9"/>
    <n v="0"/>
    <n v="0"/>
    <n v="0"/>
    <n v="0"/>
    <n v="0"/>
    <n v="56"/>
    <n v="0"/>
    <n v="0"/>
    <n v="4"/>
    <n v="0"/>
    <n v="0"/>
    <n v="0"/>
    <n v="0"/>
    <n v="0"/>
    <n v="150"/>
    <n v="150"/>
    <s v="1 PG"/>
  </r>
  <r>
    <n v="3177"/>
    <s v="VIETNAM"/>
    <x v="2"/>
    <x v="4"/>
    <x v="19"/>
    <x v="50"/>
    <x v="2"/>
    <x v="0"/>
    <x v="6"/>
    <x v="31"/>
    <x v="1"/>
    <n v="1200"/>
    <n v="240"/>
    <n v="246"/>
    <m/>
    <n v="96"/>
    <n v="48"/>
    <n v="44"/>
    <n v="63"/>
    <n v="37.5"/>
    <n v="37.299999999999997"/>
    <n v="0.81304347826086953"/>
    <n v="0.4"/>
    <n v="0.27874564459930318"/>
    <n v="0.25551684088269455"/>
    <n v="257"/>
    <n v="0.65"/>
    <n v="30"/>
    <n v="0"/>
    <n v="0"/>
    <n v="15"/>
    <n v="0"/>
    <n v="0"/>
    <n v="36.299999999999997"/>
    <n v="0"/>
    <n v="0"/>
    <n v="2"/>
    <n v="0"/>
    <n v="0"/>
    <n v="0"/>
    <n v="0"/>
    <n v="0"/>
    <n v="150"/>
    <n v="150"/>
    <s v="1 PG"/>
  </r>
  <r>
    <n v="3178"/>
    <s v="VIETNAM"/>
    <x v="2"/>
    <x v="4"/>
    <x v="19"/>
    <x v="50"/>
    <x v="2"/>
    <x v="0"/>
    <x v="6"/>
    <x v="30"/>
    <x v="1"/>
    <n v="1200"/>
    <n v="240"/>
    <n v="240"/>
    <m/>
    <n v="96"/>
    <n v="28"/>
    <n v="31"/>
    <n v="63"/>
    <n v="19.75"/>
    <n v="32"/>
    <n v="0.8771186440677966"/>
    <n v="0.4"/>
    <n v="0.16666666666666666"/>
    <n v="0.18452380952380953"/>
    <n v="235"/>
    <n v="0.65"/>
    <n v="10"/>
    <n v="25"/>
    <n v="0"/>
    <n v="7"/>
    <n v="0"/>
    <n v="0"/>
    <n v="19"/>
    <n v="2"/>
    <n v="0"/>
    <n v="25"/>
    <n v="0"/>
    <n v="0"/>
    <n v="0"/>
    <n v="0"/>
    <n v="0"/>
    <n v="150"/>
    <n v="150"/>
    <s v="1 PG"/>
  </r>
  <r>
    <n v="3179"/>
    <s v="VIETNAM"/>
    <x v="2"/>
    <x v="4"/>
    <x v="19"/>
    <x v="50"/>
    <x v="2"/>
    <x v="0"/>
    <x v="6"/>
    <x v="29"/>
    <x v="1"/>
    <n v="1200"/>
    <n v="240"/>
    <n v="210"/>
    <m/>
    <n v="96"/>
    <n v="46"/>
    <n v="51"/>
    <n v="63"/>
    <n v="43"/>
    <n v="48.75"/>
    <n v="0.94587628865979378"/>
    <n v="0.4"/>
    <n v="0.31292517006802723"/>
    <n v="0.34693877551020408"/>
    <n v="199"/>
    <n v="0.65"/>
    <n v="36"/>
    <n v="14"/>
    <n v="0"/>
    <n v="7"/>
    <n v="0"/>
    <n v="0"/>
    <n v="41"/>
    <n v="3"/>
    <n v="0"/>
    <n v="14"/>
    <n v="0"/>
    <n v="0"/>
    <n v="0"/>
    <n v="0"/>
    <n v="0"/>
    <n v="150"/>
    <n v="150"/>
    <s v="1 PG"/>
  </r>
  <r>
    <n v="3180"/>
    <s v="VIETNAM"/>
    <x v="2"/>
    <x v="4"/>
    <x v="19"/>
    <x v="50"/>
    <x v="6"/>
    <x v="0"/>
    <x v="6"/>
    <x v="80"/>
    <x v="1"/>
    <n v="1250"/>
    <n v="250"/>
    <m/>
    <n v="258"/>
    <n v="100"/>
    <n v="2"/>
    <n v="61"/>
    <n v="66"/>
    <n v="0.5"/>
    <n v="51.5"/>
    <n v="0.82539682539682535"/>
    <n v="0.4"/>
    <n v="1.1074197120708749E-2"/>
    <n v="0.33776301218161686"/>
    <n v="241"/>
    <n v="0.65"/>
    <n v="0"/>
    <n v="2"/>
    <n v="0"/>
    <n v="0"/>
    <n v="0"/>
    <n v="0"/>
    <n v="51"/>
    <n v="2"/>
    <n v="0"/>
    <n v="0"/>
    <n v="0"/>
    <n v="0"/>
    <n v="0"/>
    <n v="0"/>
    <n v="0"/>
    <n v="150"/>
    <n v="150"/>
    <s v="1 PG"/>
  </r>
  <r>
    <n v="3181"/>
    <s v="VIETNAM"/>
    <x v="2"/>
    <x v="4"/>
    <x v="19"/>
    <x v="50"/>
    <x v="7"/>
    <x v="0"/>
    <x v="6"/>
    <x v="88"/>
    <x v="0"/>
    <n v="1000"/>
    <n v="200"/>
    <m/>
    <n v="320"/>
    <n v="80"/>
    <n v="11"/>
    <n v="87"/>
    <n v="52"/>
    <n v="15"/>
    <n v="84"/>
    <n v="1.010204081632653"/>
    <n v="0.4"/>
    <n v="4.9107142857142856E-2"/>
    <n v="0.38839285714285715"/>
    <n v="338"/>
    <n v="0.65"/>
    <n v="15"/>
    <n v="0"/>
    <n v="0"/>
    <n v="0"/>
    <n v="0"/>
    <n v="0"/>
    <n v="84"/>
    <n v="0"/>
    <n v="0"/>
    <n v="0"/>
    <n v="0"/>
    <n v="0"/>
    <n v="0"/>
    <n v="0"/>
    <n v="0"/>
    <n v="150"/>
    <n v="150"/>
    <s v="1 PG"/>
  </r>
  <r>
    <n v="3182"/>
    <s v="VIETNAM"/>
    <x v="2"/>
    <x v="4"/>
    <x v="19"/>
    <x v="50"/>
    <x v="7"/>
    <x v="0"/>
    <x v="6"/>
    <x v="89"/>
    <x v="0"/>
    <n v="1000"/>
    <n v="200"/>
    <m/>
    <n v="292"/>
    <n v="80"/>
    <n v="61"/>
    <n v="80"/>
    <n v="52"/>
    <n v="63.5"/>
    <n v="68.75"/>
    <n v="0.93794326241134751"/>
    <n v="0.4"/>
    <n v="0.29843444227005872"/>
    <n v="0.39138943248532293"/>
    <n v="281"/>
    <n v="0.65"/>
    <n v="60"/>
    <n v="14"/>
    <n v="0"/>
    <n v="0"/>
    <n v="0"/>
    <n v="0"/>
    <n v="62"/>
    <n v="14"/>
    <n v="2"/>
    <n v="5"/>
    <n v="0"/>
    <n v="0"/>
    <n v="0"/>
    <n v="0"/>
    <n v="0"/>
    <n v="150"/>
    <n v="150"/>
    <s v="1 PG"/>
  </r>
  <r>
    <n v="3183"/>
    <s v="VIETNAM"/>
    <x v="2"/>
    <x v="4"/>
    <x v="19"/>
    <x v="50"/>
    <x v="7"/>
    <x v="0"/>
    <x v="6"/>
    <x v="90"/>
    <x v="0"/>
    <n v="1000"/>
    <n v="200"/>
    <m/>
    <n v="276"/>
    <n v="80"/>
    <n v="24"/>
    <n v="43"/>
    <n v="52"/>
    <n v="13"/>
    <n v="31.75"/>
    <n v="0.66791044776119401"/>
    <n v="0.4"/>
    <n v="0.12422360248447206"/>
    <n v="0.2225672877846791"/>
    <n v="330"/>
    <n v="0.65"/>
    <n v="10"/>
    <n v="2"/>
    <n v="0"/>
    <n v="5"/>
    <n v="0"/>
    <n v="0"/>
    <n v="28"/>
    <n v="3"/>
    <n v="0"/>
    <n v="6"/>
    <n v="0"/>
    <n v="0"/>
    <n v="0"/>
    <n v="0"/>
    <n v="0"/>
    <n v="150"/>
    <n v="150"/>
    <s v="1 PG"/>
  </r>
  <r>
    <n v="3184"/>
    <s v="VIETNAM"/>
    <x v="2"/>
    <x v="4"/>
    <x v="19"/>
    <x v="50"/>
    <x v="7"/>
    <x v="0"/>
    <x v="6"/>
    <x v="130"/>
    <x v="0"/>
    <n v="1000"/>
    <n v="200"/>
    <m/>
    <n v="208"/>
    <n v="80"/>
    <n v="26"/>
    <n v="62"/>
    <n v="52"/>
    <n v="18.600000000000001"/>
    <n v="57"/>
    <n v="0.85909090909090902"/>
    <n v="0.4"/>
    <n v="0.17857142857142858"/>
    <n v="0.42582417582417587"/>
    <n v="227"/>
    <n v="0.65"/>
    <n v="18.600000000000001"/>
    <n v="0"/>
    <n v="0"/>
    <n v="0"/>
    <n v="0"/>
    <n v="0"/>
    <n v="57"/>
    <n v="0"/>
    <n v="0"/>
    <n v="0"/>
    <n v="0"/>
    <n v="0"/>
    <n v="0"/>
    <n v="0"/>
    <n v="0"/>
    <n v="150"/>
    <n v="150"/>
    <s v="1 PG"/>
  </r>
  <r>
    <n v="3185"/>
    <s v="VIETNAM"/>
    <x v="2"/>
    <x v="4"/>
    <x v="19"/>
    <x v="50"/>
    <x v="7"/>
    <x v="0"/>
    <x v="6"/>
    <x v="96"/>
    <x v="0"/>
    <n v="1000"/>
    <n v="200"/>
    <m/>
    <n v="200"/>
    <n v="80"/>
    <n v="15"/>
    <n v="53"/>
    <n v="52"/>
    <n v="11.25"/>
    <n v="54.25"/>
    <n v="0.96323529411764708"/>
    <n v="0.4"/>
    <n v="0.10714285714285714"/>
    <n v="0.37857142857142856"/>
    <n v="216"/>
    <n v="0.65"/>
    <n v="10"/>
    <n v="1"/>
    <n v="0"/>
    <n v="2"/>
    <n v="0"/>
    <n v="0"/>
    <n v="53"/>
    <n v="3"/>
    <n v="0"/>
    <n v="1"/>
    <n v="0"/>
    <n v="0"/>
    <n v="0"/>
    <n v="0"/>
    <n v="0"/>
    <n v="150"/>
    <n v="150"/>
    <s v="1 PG"/>
  </r>
  <r>
    <n v="3186"/>
    <s v="VIETNAM"/>
    <x v="2"/>
    <x v="4"/>
    <x v="19"/>
    <x v="50"/>
    <x v="7"/>
    <x v="0"/>
    <x v="6"/>
    <x v="126"/>
    <x v="0"/>
    <n v="1000"/>
    <n v="200"/>
    <m/>
    <n v="244"/>
    <n v="80"/>
    <n v="15"/>
    <n v="42"/>
    <n v="52"/>
    <n v="13"/>
    <n v="43"/>
    <n v="0.98245614035087714"/>
    <n v="0.4"/>
    <n v="8.7822014051522262E-2"/>
    <n v="0.24590163934426232"/>
    <n v="261"/>
    <n v="0.65"/>
    <n v="13"/>
    <n v="0"/>
    <n v="0"/>
    <n v="0"/>
    <n v="0"/>
    <n v="0"/>
    <n v="43"/>
    <n v="0"/>
    <n v="0"/>
    <n v="0"/>
    <n v="0"/>
    <n v="0"/>
    <n v="0"/>
    <n v="0"/>
    <n v="0"/>
    <n v="150"/>
    <n v="150"/>
    <s v="1 PG"/>
  </r>
  <r>
    <n v="3187"/>
    <s v="VIETNAM"/>
    <x v="2"/>
    <x v="4"/>
    <x v="19"/>
    <x v="50"/>
    <x v="7"/>
    <x v="0"/>
    <x v="6"/>
    <x v="128"/>
    <x v="0"/>
    <n v="1000"/>
    <n v="200"/>
    <m/>
    <n v="204"/>
    <n v="80"/>
    <n v="9"/>
    <n v="56"/>
    <n v="52"/>
    <n v="9"/>
    <n v="42"/>
    <n v="0.7846153846153846"/>
    <n v="0.4"/>
    <n v="6.3025210084033625E-2"/>
    <n v="0.39215686274509809"/>
    <n v="233"/>
    <n v="0.65"/>
    <n v="9"/>
    <n v="0"/>
    <n v="0"/>
    <n v="0"/>
    <n v="0"/>
    <n v="0"/>
    <n v="42"/>
    <n v="0"/>
    <n v="0"/>
    <n v="0"/>
    <n v="0"/>
    <n v="0"/>
    <n v="0"/>
    <n v="0"/>
    <n v="0"/>
    <n v="150"/>
    <n v="150"/>
    <s v="1 PG"/>
  </r>
  <r>
    <n v="3188"/>
    <s v="VIETNAM"/>
    <x v="2"/>
    <x v="4"/>
    <x v="19"/>
    <x v="50"/>
    <x v="7"/>
    <x v="0"/>
    <x v="6"/>
    <x v="127"/>
    <x v="0"/>
    <n v="1000"/>
    <n v="200"/>
    <m/>
    <n v="204"/>
    <n v="80"/>
    <n v="5"/>
    <n v="29"/>
    <n v="52"/>
    <n v="4"/>
    <n v="32"/>
    <n v="1.0588235294117647"/>
    <n v="0.4"/>
    <n v="3.5014005602240904E-2"/>
    <n v="0.20308123249299723"/>
    <n v="220"/>
    <n v="0.65"/>
    <n v="4"/>
    <n v="0"/>
    <n v="0"/>
    <n v="0"/>
    <n v="0"/>
    <n v="0"/>
    <n v="32"/>
    <n v="0"/>
    <n v="0"/>
    <n v="0"/>
    <n v="0"/>
    <n v="0"/>
    <n v="0"/>
    <n v="0"/>
    <n v="0"/>
    <n v="150"/>
    <n v="150"/>
    <s v="1 PG"/>
  </r>
  <r>
    <n v="3189"/>
    <s v="VIETNAM"/>
    <x v="2"/>
    <x v="4"/>
    <x v="19"/>
    <x v="50"/>
    <x v="7"/>
    <x v="0"/>
    <x v="6"/>
    <x v="99"/>
    <x v="0"/>
    <n v="1000"/>
    <n v="200"/>
    <m/>
    <n v="192"/>
    <n v="80"/>
    <n v="7"/>
    <n v="46"/>
    <n v="52"/>
    <n v="6"/>
    <n v="54"/>
    <n v="1.1320754716981132"/>
    <n v="0.4"/>
    <n v="5.2083333333333343E-2"/>
    <n v="0.34226190476190482"/>
    <n v="220"/>
    <n v="0.65"/>
    <n v="6"/>
    <n v="0"/>
    <n v="0"/>
    <n v="0"/>
    <n v="0"/>
    <n v="0"/>
    <n v="53"/>
    <n v="0"/>
    <n v="0"/>
    <n v="2"/>
    <n v="0"/>
    <n v="0"/>
    <n v="0"/>
    <n v="0"/>
    <n v="0"/>
    <n v="150"/>
    <n v="150"/>
    <s v="1 PG"/>
  </r>
  <r>
    <n v="3190"/>
    <s v="VIETNAM"/>
    <x v="2"/>
    <x v="4"/>
    <x v="19"/>
    <x v="50"/>
    <x v="7"/>
    <x v="0"/>
    <x v="6"/>
    <x v="129"/>
    <x v="0"/>
    <n v="1000"/>
    <n v="200"/>
    <m/>
    <n v="228"/>
    <n v="80"/>
    <n v="7"/>
    <n v="23"/>
    <n v="52"/>
    <n v="6.25"/>
    <n v="25.5"/>
    <n v="1.0583333333333333"/>
    <n v="0.4"/>
    <n v="4.3859649122807022E-2"/>
    <n v="0.14411027568922305"/>
    <n v="227"/>
    <n v="0.65"/>
    <n v="5"/>
    <n v="1"/>
    <n v="0"/>
    <n v="2"/>
    <n v="0"/>
    <n v="0"/>
    <n v="23"/>
    <n v="2"/>
    <n v="0"/>
    <n v="4"/>
    <n v="0"/>
    <n v="0"/>
    <n v="0"/>
    <n v="0"/>
    <n v="0"/>
    <n v="150"/>
    <n v="150"/>
    <s v="1 PG"/>
  </r>
  <r>
    <n v="3191"/>
    <s v="VIETNAM"/>
    <x v="2"/>
    <x v="4"/>
    <x v="19"/>
    <x v="50"/>
    <x v="7"/>
    <x v="0"/>
    <x v="6"/>
    <x v="97"/>
    <x v="0"/>
    <n v="1000"/>
    <n v="200"/>
    <m/>
    <n v="168"/>
    <n v="80"/>
    <n v="5"/>
    <n v="18"/>
    <n v="52"/>
    <n v="3.75"/>
    <n v="15.75"/>
    <n v="0.84782608695652173"/>
    <n v="0.4"/>
    <n v="4.2517006802721087E-2"/>
    <n v="0.15306122448979592"/>
    <n v="152"/>
    <n v="0.65"/>
    <n v="3"/>
    <n v="3"/>
    <n v="0"/>
    <n v="0"/>
    <n v="0"/>
    <n v="0"/>
    <n v="15"/>
    <n v="3"/>
    <n v="0"/>
    <n v="0"/>
    <n v="0"/>
    <n v="0"/>
    <n v="0"/>
    <n v="0"/>
    <n v="0"/>
    <n v="150"/>
    <n v="150"/>
    <s v="1 PG"/>
  </r>
  <r>
    <n v="3192"/>
    <s v="VIETNAM"/>
    <x v="2"/>
    <x v="4"/>
    <x v="19"/>
    <x v="50"/>
    <x v="7"/>
    <x v="0"/>
    <x v="6"/>
    <x v="98"/>
    <x v="0"/>
    <n v="1000"/>
    <n v="200"/>
    <m/>
    <n v="200"/>
    <n v="80"/>
    <n v="8"/>
    <n v="20"/>
    <n v="52"/>
    <n v="8"/>
    <n v="19"/>
    <n v="0.9642857142857143"/>
    <n v="0.4"/>
    <n v="5.7142857142857141E-2"/>
    <n v="0.14285714285714285"/>
    <n v="236"/>
    <n v="0.65"/>
    <n v="8"/>
    <n v="0"/>
    <n v="0"/>
    <n v="0"/>
    <n v="0"/>
    <n v="0"/>
    <n v="19"/>
    <n v="0"/>
    <n v="0"/>
    <n v="0"/>
    <n v="0"/>
    <n v="0"/>
    <n v="0"/>
    <n v="0"/>
    <n v="0"/>
    <n v="150"/>
    <n v="150"/>
    <s v="1 PG"/>
  </r>
  <r>
    <n v="3193"/>
    <s v="VIETNAM"/>
    <x v="2"/>
    <x v="4"/>
    <x v="19"/>
    <x v="50"/>
    <x v="7"/>
    <x v="0"/>
    <x v="6"/>
    <x v="95"/>
    <x v="0"/>
    <n v="1000"/>
    <n v="200"/>
    <m/>
    <n v="206"/>
    <n v="80"/>
    <n v="10"/>
    <n v="33"/>
    <n v="52"/>
    <n v="10.55"/>
    <n v="33.85"/>
    <n v="1.032558139534884"/>
    <n v="0.4"/>
    <n v="6.9348127600554796E-2"/>
    <n v="0.2288488210818308"/>
    <n v="229"/>
    <n v="0.65"/>
    <n v="9.3000000000000007"/>
    <n v="3"/>
    <n v="0"/>
    <n v="1"/>
    <n v="0"/>
    <n v="0"/>
    <n v="33.1"/>
    <n v="1"/>
    <n v="0"/>
    <n v="1"/>
    <n v="0"/>
    <n v="0"/>
    <n v="0"/>
    <n v="0"/>
    <n v="0"/>
    <n v="150"/>
    <n v="150"/>
    <s v="1 PG"/>
  </r>
  <r>
    <n v="3194"/>
    <s v="VIETNAM"/>
    <x v="2"/>
    <x v="4"/>
    <x v="19"/>
    <x v="50"/>
    <x v="13"/>
    <x v="1"/>
    <x v="6"/>
    <x v="279"/>
    <x v="0"/>
    <n v="700"/>
    <n v="175"/>
    <m/>
    <n v="160"/>
    <n v="42"/>
    <n v="3"/>
    <n v="18"/>
    <n v="15"/>
    <n v="2"/>
    <n v="16.8"/>
    <n v="0.89523809523809528"/>
    <n v="0.24"/>
    <n v="2.6785714285714284E-2"/>
    <n v="0.16071428571428573"/>
    <n v="165"/>
    <n v="0.65"/>
    <n v="2"/>
    <n v="0"/>
    <n v="0"/>
    <n v="0"/>
    <n v="0"/>
    <n v="0"/>
    <n v="16.8"/>
    <n v="0"/>
    <n v="0"/>
    <n v="0"/>
    <n v="0"/>
    <n v="0"/>
    <n v="0"/>
    <n v="0"/>
    <n v="0"/>
    <n v="150"/>
    <n v="150"/>
    <s v="1 PG"/>
  </r>
  <r>
    <n v="3195"/>
    <s v="VIETNAM"/>
    <x v="2"/>
    <x v="4"/>
    <x v="19"/>
    <x v="50"/>
    <x v="13"/>
    <x v="1"/>
    <x v="6"/>
    <x v="277"/>
    <x v="0"/>
    <n v="700"/>
    <n v="175"/>
    <m/>
    <n v="178"/>
    <n v="42"/>
    <n v="17"/>
    <n v="16"/>
    <n v="15"/>
    <n v="9.1"/>
    <n v="13.1"/>
    <n v="0.67272727272727273"/>
    <n v="0.24"/>
    <n v="0.13643659711075443"/>
    <n v="0.12841091492776888"/>
    <n v="180"/>
    <n v="0.65"/>
    <n v="7.6"/>
    <n v="0"/>
    <n v="0"/>
    <n v="3"/>
    <n v="0"/>
    <n v="0"/>
    <n v="10.6"/>
    <n v="4"/>
    <n v="0"/>
    <n v="3"/>
    <n v="0"/>
    <n v="0"/>
    <n v="0"/>
    <n v="0"/>
    <n v="0"/>
    <n v="150"/>
    <n v="150"/>
    <s v="1 PG"/>
  </r>
  <r>
    <n v="3196"/>
    <s v="VIETNAM"/>
    <x v="2"/>
    <x v="4"/>
    <x v="19"/>
    <x v="50"/>
    <x v="6"/>
    <x v="1"/>
    <x v="22"/>
    <x v="145"/>
    <x v="1"/>
    <n v="1250"/>
    <n v="250"/>
    <m/>
    <n v="244"/>
    <n v="60"/>
    <n v="0"/>
    <n v="30"/>
    <n v="22"/>
    <n v="0"/>
    <n v="24.5"/>
    <n v="0.81666666666666665"/>
    <n v="0.24"/>
    <n v="0"/>
    <n v="0.17564402810304452"/>
    <n v="253"/>
    <n v="0.65"/>
    <n v="0"/>
    <n v="0"/>
    <n v="0"/>
    <n v="0"/>
    <n v="0"/>
    <n v="0"/>
    <n v="23.5"/>
    <n v="0"/>
    <n v="0"/>
    <n v="2"/>
    <n v="0"/>
    <n v="0"/>
    <n v="0"/>
    <n v="0"/>
    <n v="0"/>
    <n v="150"/>
    <n v="150"/>
    <s v="1 PG"/>
  </r>
  <r>
    <n v="3197"/>
    <s v="VIETNAM"/>
    <x v="2"/>
    <x v="4"/>
    <x v="19"/>
    <x v="50"/>
    <x v="0"/>
    <x v="1"/>
    <x v="16"/>
    <x v="77"/>
    <x v="0"/>
    <n v="1200"/>
    <n v="240"/>
    <n v="110"/>
    <n v="126"/>
    <n v="57"/>
    <n v="14"/>
    <n v="37"/>
    <n v="21"/>
    <n v="11"/>
    <n v="19"/>
    <n v="0.58823529411764708"/>
    <n v="0.24"/>
    <n v="8.4745762711864417E-2"/>
    <n v="0.22397094430992737"/>
    <n v="220"/>
    <n v="0.65"/>
    <n v="10"/>
    <n v="2"/>
    <n v="0"/>
    <n v="1"/>
    <n v="0"/>
    <n v="0"/>
    <n v="18"/>
    <n v="2"/>
    <n v="0"/>
    <n v="1"/>
    <n v="0"/>
    <n v="0"/>
    <n v="0"/>
    <n v="0"/>
    <n v="0"/>
    <n v="150"/>
    <n v="150"/>
    <s v="1 PG"/>
  </r>
  <r>
    <n v="3198"/>
    <s v="VIETNAM"/>
    <x v="2"/>
    <x v="4"/>
    <x v="19"/>
    <x v="50"/>
    <x v="0"/>
    <x v="1"/>
    <x v="21"/>
    <x v="122"/>
    <x v="0"/>
    <n v="1200"/>
    <n v="240"/>
    <n v="140"/>
    <n v="148"/>
    <n v="57"/>
    <n v="12"/>
    <n v="13"/>
    <n v="21"/>
    <n v="21.6"/>
    <n v="27.85"/>
    <n v="1.9780000000000002"/>
    <n v="0.24"/>
    <n v="5.9523809523809527E-2"/>
    <n v="6.4484126984126991E-2"/>
    <n v="290"/>
    <n v="0.65"/>
    <n v="16.600000000000001"/>
    <n v="10"/>
    <n v="0"/>
    <n v="5"/>
    <n v="0"/>
    <n v="0"/>
    <n v="17.600000000000001"/>
    <n v="1"/>
    <n v="0"/>
    <n v="20"/>
    <n v="0"/>
    <n v="0"/>
    <n v="0"/>
    <n v="0"/>
    <n v="0"/>
    <n v="150"/>
    <n v="150"/>
    <s v="1 PG"/>
  </r>
  <r>
    <n v="3199"/>
    <s v="VIETNAM"/>
    <x v="2"/>
    <x v="4"/>
    <x v="19"/>
    <x v="50"/>
    <x v="0"/>
    <x v="1"/>
    <x v="14"/>
    <x v="75"/>
    <x v="0"/>
    <n v="1200"/>
    <n v="240"/>
    <n v="100"/>
    <n v="108"/>
    <n v="57"/>
    <n v="11"/>
    <n v="31"/>
    <n v="21"/>
    <n v="4.8499999999999996"/>
    <n v="22"/>
    <n v="0.63928571428571435"/>
    <n v="0.24"/>
    <n v="7.5549450549450559E-2"/>
    <n v="0.21291208791208793"/>
    <n v="230"/>
    <n v="0.65"/>
    <n v="3.6"/>
    <n v="5"/>
    <n v="0"/>
    <n v="0"/>
    <n v="0"/>
    <n v="0"/>
    <n v="21"/>
    <n v="4"/>
    <n v="0"/>
    <n v="0"/>
    <n v="0"/>
    <n v="0"/>
    <n v="0"/>
    <n v="0"/>
    <n v="0"/>
    <n v="100"/>
    <n v="100"/>
    <s v="1 PG"/>
  </r>
  <r>
    <n v="3200"/>
    <s v="VIETNAM"/>
    <x v="2"/>
    <x v="4"/>
    <x v="19"/>
    <x v="50"/>
    <x v="0"/>
    <x v="1"/>
    <x v="15"/>
    <x v="76"/>
    <x v="0"/>
    <n v="1200"/>
    <n v="240"/>
    <n v="120"/>
    <n v="100"/>
    <n v="57"/>
    <n v="12"/>
    <n v="14"/>
    <n v="21"/>
    <n v="14.75"/>
    <n v="10.25"/>
    <n v="0.96153846153846156"/>
    <n v="0.24"/>
    <n v="7.792207792207792E-2"/>
    <n v="9.0909090909090912E-2"/>
    <n v="228"/>
    <n v="0.65"/>
    <n v="13"/>
    <n v="5"/>
    <n v="0"/>
    <n v="1"/>
    <n v="0"/>
    <n v="0"/>
    <n v="9"/>
    <n v="1"/>
    <n v="0"/>
    <n v="2"/>
    <n v="0"/>
    <n v="0"/>
    <n v="0"/>
    <n v="0"/>
    <n v="0"/>
    <n v="100"/>
    <n v="100"/>
    <s v="1 PG"/>
  </r>
  <r>
    <n v="3201"/>
    <s v="VIETNAM"/>
    <x v="0"/>
    <x v="4"/>
    <x v="20"/>
    <x v="51"/>
    <x v="3"/>
    <x v="0"/>
    <x v="0"/>
    <x v="10"/>
    <x v="1"/>
    <n v="2700"/>
    <n v="567"/>
    <m/>
    <n v="566"/>
    <n v="226.8"/>
    <n v="52"/>
    <n v="125"/>
    <n v="149.68799999999999"/>
    <n v="42.75"/>
    <n v="86.75"/>
    <n v="0.73163841807909602"/>
    <n v="0.4"/>
    <n v="0.13124684502776376"/>
    <n v="0.31549722362443211"/>
    <n v="640"/>
    <n v="0.8"/>
    <n v="29"/>
    <n v="25"/>
    <n v="0"/>
    <n v="15"/>
    <n v="0"/>
    <n v="0"/>
    <n v="67"/>
    <n v="13"/>
    <n v="0"/>
    <n v="33"/>
    <n v="0"/>
    <n v="0"/>
    <n v="0"/>
    <n v="0"/>
    <n v="0"/>
    <n v="50"/>
    <n v="50"/>
    <s v="2 PG"/>
  </r>
  <r>
    <n v="3202"/>
    <s v="VIETNAM"/>
    <x v="0"/>
    <x v="4"/>
    <x v="20"/>
    <x v="51"/>
    <x v="3"/>
    <x v="0"/>
    <x v="0"/>
    <x v="32"/>
    <x v="1"/>
    <n v="2700"/>
    <n v="567"/>
    <m/>
    <n v="578"/>
    <n v="226.8"/>
    <n v="55"/>
    <n v="82"/>
    <n v="149.68799999999999"/>
    <n v="42.5"/>
    <n v="113"/>
    <n v="1.135036496350365"/>
    <n v="0.4"/>
    <n v="0.13593672763222939"/>
    <n v="0.20266930301532379"/>
    <n v="517"/>
    <n v="0.8"/>
    <n v="36"/>
    <n v="0"/>
    <n v="0"/>
    <n v="13"/>
    <n v="0"/>
    <n v="0"/>
    <n v="69"/>
    <n v="0"/>
    <n v="0"/>
    <n v="88"/>
    <n v="0"/>
    <n v="0"/>
    <n v="0"/>
    <n v="0"/>
    <n v="0"/>
    <n v="50"/>
    <n v="50"/>
    <s v="2 PG"/>
  </r>
  <r>
    <n v="3203"/>
    <s v="VIETNAM"/>
    <x v="0"/>
    <x v="4"/>
    <x v="20"/>
    <x v="51"/>
    <x v="3"/>
    <x v="0"/>
    <x v="1"/>
    <x v="11"/>
    <x v="1"/>
    <n v="2700"/>
    <n v="567"/>
    <n v="272"/>
    <n v="272"/>
    <n v="226.8"/>
    <n v="47"/>
    <n v="74"/>
    <n v="149.68799999999999"/>
    <n v="31.5"/>
    <n v="91.75"/>
    <n v="1.0185950413223142"/>
    <n v="0.4"/>
    <n v="0.12342436974789918"/>
    <n v="0.19432773109243701"/>
    <n v="507"/>
    <n v="0.8"/>
    <n v="24"/>
    <n v="6"/>
    <n v="0"/>
    <n v="12"/>
    <n v="0"/>
    <n v="0"/>
    <n v="64"/>
    <n v="7"/>
    <n v="0"/>
    <n v="52"/>
    <n v="0"/>
    <n v="0"/>
    <n v="0"/>
    <n v="0"/>
    <n v="0"/>
    <n v="50"/>
    <n v="50"/>
    <s v="2 PG"/>
  </r>
  <r>
    <n v="3204"/>
    <s v="VIETNAM"/>
    <x v="0"/>
    <x v="4"/>
    <x v="20"/>
    <x v="51"/>
    <x v="0"/>
    <x v="0"/>
    <x v="0"/>
    <x v="0"/>
    <x v="0"/>
    <n v="1200"/>
    <n v="336"/>
    <m/>
    <n v="328"/>
    <n v="134.4"/>
    <n v="13"/>
    <n v="111"/>
    <n v="88.703999999999994"/>
    <n v="13"/>
    <n v="83.75"/>
    <n v="0.780241935483871"/>
    <n v="0.4"/>
    <n v="5.6620209059233449E-2"/>
    <n v="0.4834494773519164"/>
    <n v="474"/>
    <n v="0.7"/>
    <n v="13"/>
    <n v="0"/>
    <n v="0"/>
    <n v="0"/>
    <n v="0"/>
    <n v="0"/>
    <n v="83"/>
    <n v="3"/>
    <n v="0"/>
    <n v="0"/>
    <n v="0"/>
    <n v="0"/>
    <n v="0"/>
    <n v="0"/>
    <n v="0"/>
    <n v="50"/>
    <n v="50"/>
    <s v="2 PG"/>
  </r>
  <r>
    <n v="3205"/>
    <s v="VIETNAM"/>
    <x v="0"/>
    <x v="4"/>
    <x v="20"/>
    <x v="51"/>
    <x v="0"/>
    <x v="0"/>
    <x v="0"/>
    <x v="1"/>
    <x v="0"/>
    <n v="1200"/>
    <n v="336"/>
    <m/>
    <n v="320"/>
    <n v="134.4"/>
    <n v="9"/>
    <n v="55"/>
    <n v="88.703999999999994"/>
    <n v="9.9499999999999993"/>
    <n v="37.299999999999997"/>
    <n v="0.73828125"/>
    <n v="0.4"/>
    <n v="4.0178571428571432E-2"/>
    <n v="0.24553571428571427"/>
    <n v="350"/>
    <n v="0.7"/>
    <n v="8.1999999999999993"/>
    <n v="1"/>
    <n v="0"/>
    <n v="3"/>
    <n v="0"/>
    <n v="0"/>
    <n v="32.299999999999997"/>
    <n v="12"/>
    <n v="0"/>
    <n v="4"/>
    <n v="0"/>
    <n v="0"/>
    <n v="0"/>
    <n v="0"/>
    <n v="0"/>
    <n v="50"/>
    <n v="50"/>
    <s v="2 PG"/>
  </r>
  <r>
    <n v="3206"/>
    <s v="VIETNAM"/>
    <x v="0"/>
    <x v="4"/>
    <x v="20"/>
    <x v="51"/>
    <x v="0"/>
    <x v="0"/>
    <x v="0"/>
    <x v="13"/>
    <x v="0"/>
    <n v="1200"/>
    <n v="336"/>
    <m/>
    <n v="354"/>
    <n v="134.4"/>
    <n v="25"/>
    <n v="52"/>
    <n v="88.703999999999994"/>
    <n v="22.5"/>
    <n v="54"/>
    <n v="0.99350649350649356"/>
    <n v="0.4"/>
    <n v="0.10088781275221954"/>
    <n v="0.20984665052461665"/>
    <n v="456"/>
    <n v="0.7"/>
    <n v="19"/>
    <n v="0"/>
    <n v="0"/>
    <n v="7"/>
    <n v="0"/>
    <n v="0"/>
    <n v="52"/>
    <n v="0"/>
    <n v="0"/>
    <n v="4"/>
    <n v="0"/>
    <n v="0"/>
    <n v="0"/>
    <n v="0"/>
    <n v="0"/>
    <n v="50"/>
    <n v="50"/>
    <s v="2 PG"/>
  </r>
  <r>
    <n v="3207"/>
    <s v="VIETNAM"/>
    <x v="0"/>
    <x v="4"/>
    <x v="20"/>
    <x v="51"/>
    <x v="0"/>
    <x v="0"/>
    <x v="0"/>
    <x v="2"/>
    <x v="0"/>
    <n v="1200"/>
    <n v="336"/>
    <m/>
    <n v="340"/>
    <n v="134.4"/>
    <n v="12"/>
    <n v="56"/>
    <n v="88.703999999999994"/>
    <n v="11"/>
    <n v="43.5"/>
    <n v="0.80147058823529416"/>
    <n v="0.4"/>
    <n v="5.0420168067226899E-2"/>
    <n v="0.23529411764705885"/>
    <n v="413"/>
    <n v="0.7"/>
    <n v="11"/>
    <n v="0"/>
    <n v="0"/>
    <n v="0"/>
    <n v="0"/>
    <n v="0"/>
    <n v="39"/>
    <n v="0"/>
    <n v="0"/>
    <n v="9"/>
    <n v="0"/>
    <n v="0"/>
    <n v="0"/>
    <n v="0"/>
    <n v="0"/>
    <n v="50"/>
    <n v="50"/>
    <s v="2 PG"/>
  </r>
  <r>
    <n v="3208"/>
    <s v="VIETNAM"/>
    <x v="0"/>
    <x v="4"/>
    <x v="20"/>
    <x v="51"/>
    <x v="4"/>
    <x v="0"/>
    <x v="0"/>
    <x v="34"/>
    <x v="0"/>
    <n v="1000"/>
    <n v="200"/>
    <m/>
    <n v="192"/>
    <n v="80"/>
    <n v="7"/>
    <n v="17"/>
    <n v="52.8"/>
    <n v="5.5"/>
    <n v="14.25"/>
    <n v="0.82291666666666663"/>
    <n v="0.4"/>
    <n v="5.2083333333333343E-2"/>
    <n v="0.12648809523809526"/>
    <n v="492"/>
    <n v="0.7"/>
    <n v="4.5"/>
    <n v="0"/>
    <n v="0"/>
    <n v="2"/>
    <n v="0"/>
    <n v="0"/>
    <n v="12"/>
    <n v="1"/>
    <n v="0"/>
    <n v="4"/>
    <n v="0"/>
    <n v="0"/>
    <n v="0"/>
    <n v="0"/>
    <n v="0"/>
    <n v="50"/>
    <n v="50"/>
    <s v="1 PG"/>
  </r>
  <r>
    <n v="3209"/>
    <s v="VIETNAM"/>
    <x v="0"/>
    <x v="4"/>
    <x v="20"/>
    <x v="51"/>
    <x v="4"/>
    <x v="0"/>
    <x v="0"/>
    <x v="37"/>
    <x v="0"/>
    <n v="1000"/>
    <n v="200"/>
    <m/>
    <n v="188"/>
    <n v="80"/>
    <n v="13"/>
    <n v="36"/>
    <n v="52.8"/>
    <n v="11.5"/>
    <n v="31"/>
    <n v="0.86734693877551017"/>
    <n v="0.4"/>
    <n v="9.878419452887538E-2"/>
    <n v="0.27355623100303955"/>
    <n v="326"/>
    <n v="0.7"/>
    <n v="9"/>
    <n v="0"/>
    <n v="0"/>
    <n v="5"/>
    <n v="0"/>
    <n v="0"/>
    <n v="18"/>
    <n v="0"/>
    <n v="0"/>
    <n v="10"/>
    <n v="0"/>
    <n v="0"/>
    <n v="0"/>
    <n v="0"/>
    <n v="16"/>
    <n v="50"/>
    <n v="50"/>
    <s v="1 PG"/>
  </r>
  <r>
    <n v="3210"/>
    <s v="VIETNAM"/>
    <x v="0"/>
    <x v="4"/>
    <x v="20"/>
    <x v="51"/>
    <x v="4"/>
    <x v="0"/>
    <x v="0"/>
    <x v="106"/>
    <x v="0"/>
    <n v="1000"/>
    <n v="200"/>
    <m/>
    <n v="194"/>
    <n v="80"/>
    <n v="13"/>
    <n v="26"/>
    <n v="52.8"/>
    <n v="10.25"/>
    <n v="20.125"/>
    <n v="0.77884615384615385"/>
    <n v="0.4"/>
    <n v="9.5729013254786458E-2"/>
    <n v="0.19145802650957292"/>
    <n v="338"/>
    <n v="0.7"/>
    <n v="7"/>
    <n v="0"/>
    <n v="2"/>
    <n v="5"/>
    <n v="0"/>
    <n v="0"/>
    <n v="14"/>
    <n v="10"/>
    <n v="0"/>
    <n v="5"/>
    <n v="0"/>
    <n v="0"/>
    <n v="0"/>
    <n v="3"/>
    <n v="0"/>
    <n v="50"/>
    <n v="50"/>
    <s v="1 PG"/>
  </r>
  <r>
    <n v="3211"/>
    <s v="VIETNAM"/>
    <x v="0"/>
    <x v="4"/>
    <x v="20"/>
    <x v="51"/>
    <x v="4"/>
    <x v="0"/>
    <x v="0"/>
    <x v="39"/>
    <x v="0"/>
    <n v="1000"/>
    <n v="200"/>
    <m/>
    <n v="192"/>
    <n v="80"/>
    <n v="14"/>
    <n v="20"/>
    <n v="52.8"/>
    <n v="11.833333333000001"/>
    <n v="16.583333330000002"/>
    <n v="0.83578431361764705"/>
    <n v="0.4"/>
    <n v="0.10416666666666669"/>
    <n v="0.14880952380952384"/>
    <n v="314"/>
    <n v="0.7"/>
    <n v="8.3333333330000006"/>
    <n v="2"/>
    <n v="0"/>
    <n v="6"/>
    <n v="0"/>
    <n v="0"/>
    <n v="10.33333333"/>
    <n v="5"/>
    <n v="0"/>
    <n v="10"/>
    <n v="0"/>
    <n v="0"/>
    <n v="0"/>
    <n v="0"/>
    <n v="0"/>
    <n v="50"/>
    <n v="50"/>
    <s v="1 PG"/>
  </r>
  <r>
    <n v="3212"/>
    <s v="VIETNAM"/>
    <x v="0"/>
    <x v="4"/>
    <x v="20"/>
    <x v="51"/>
    <x v="5"/>
    <x v="0"/>
    <x v="0"/>
    <x v="42"/>
    <x v="1"/>
    <n v="1500"/>
    <n v="420"/>
    <m/>
    <n v="452"/>
    <n v="168"/>
    <n v="44"/>
    <n v="77"/>
    <n v="110.88"/>
    <n v="20.5"/>
    <n v="59.674999999999997"/>
    <n v="0.66260330578512394"/>
    <n v="0.4"/>
    <n v="0.1390644753476612"/>
    <n v="0.2433628318584071"/>
    <n v="415"/>
    <n v="0.7"/>
    <n v="17"/>
    <n v="0"/>
    <n v="0"/>
    <n v="7"/>
    <n v="0"/>
    <n v="0"/>
    <n v="48.3"/>
    <n v="11"/>
    <n v="0"/>
    <n v="15"/>
    <n v="0"/>
    <n v="0"/>
    <n v="0"/>
    <n v="3"/>
    <n v="0"/>
    <n v="50"/>
    <n v="50"/>
    <s v="2 PG"/>
  </r>
  <r>
    <n v="3213"/>
    <s v="VIETNAM"/>
    <x v="0"/>
    <x v="4"/>
    <x v="20"/>
    <x v="51"/>
    <x v="5"/>
    <x v="0"/>
    <x v="0"/>
    <x v="43"/>
    <x v="1"/>
    <n v="1500"/>
    <n v="420"/>
    <m/>
    <n v="392"/>
    <n v="168"/>
    <n v="27"/>
    <n v="59"/>
    <n v="110.88"/>
    <n v="23"/>
    <n v="49.25"/>
    <n v="0.84011627906976749"/>
    <n v="0.4"/>
    <n v="9.8396501457725952E-2"/>
    <n v="0.21501457725947523"/>
    <n v="350"/>
    <n v="0.65"/>
    <n v="16"/>
    <n v="0"/>
    <n v="0"/>
    <n v="14"/>
    <n v="0"/>
    <n v="0"/>
    <n v="38"/>
    <n v="5"/>
    <n v="0"/>
    <n v="20"/>
    <n v="0"/>
    <n v="0"/>
    <n v="0"/>
    <n v="0"/>
    <n v="0"/>
    <n v="50"/>
    <n v="50"/>
    <s v="2 PG"/>
  </r>
  <r>
    <n v="3214"/>
    <s v="VIETNAM"/>
    <x v="0"/>
    <x v="4"/>
    <x v="20"/>
    <x v="51"/>
    <x v="2"/>
    <x v="0"/>
    <x v="0"/>
    <x v="20"/>
    <x v="1"/>
    <n v="1200"/>
    <n v="336"/>
    <m/>
    <n v="416"/>
    <n v="134.4"/>
    <n v="34"/>
    <n v="62"/>
    <n v="88.703999999999994"/>
    <n v="40"/>
    <n v="48"/>
    <n v="0.91666666666666663"/>
    <n v="0.24"/>
    <n v="0.11675824175824176"/>
    <n v="0.21291208791208793"/>
    <n v="548"/>
    <n v="0.7"/>
    <n v="34"/>
    <n v="0"/>
    <n v="0"/>
    <n v="12"/>
    <n v="0"/>
    <n v="0"/>
    <n v="41"/>
    <n v="0"/>
    <n v="0"/>
    <n v="14"/>
    <n v="0"/>
    <n v="0"/>
    <n v="0"/>
    <n v="0"/>
    <n v="0"/>
    <n v="50"/>
    <n v="50"/>
    <s v="2 PG"/>
  </r>
  <r>
    <n v="3215"/>
    <s v="VIETNAM"/>
    <x v="0"/>
    <x v="4"/>
    <x v="20"/>
    <x v="51"/>
    <x v="2"/>
    <x v="0"/>
    <x v="0"/>
    <x v="8"/>
    <x v="1"/>
    <n v="1200"/>
    <n v="336"/>
    <m/>
    <n v="340"/>
    <n v="134.4"/>
    <n v="32"/>
    <n v="71"/>
    <n v="88.703999999999994"/>
    <n v="22"/>
    <n v="61.5"/>
    <n v="0.81067961165048541"/>
    <n v="0.24"/>
    <n v="0.13445378151260506"/>
    <n v="0.29831932773109249"/>
    <n v="280"/>
    <n v="0.7"/>
    <n v="16"/>
    <n v="0"/>
    <n v="0"/>
    <n v="12"/>
    <n v="0"/>
    <n v="0"/>
    <n v="52"/>
    <n v="0"/>
    <n v="0"/>
    <n v="19"/>
    <n v="0"/>
    <n v="0"/>
    <n v="0"/>
    <n v="0"/>
    <n v="0"/>
    <n v="50"/>
    <n v="50"/>
    <s v="2 PG"/>
  </r>
  <r>
    <n v="3216"/>
    <s v="VIETNAM"/>
    <x v="0"/>
    <x v="4"/>
    <x v="20"/>
    <x v="51"/>
    <x v="2"/>
    <x v="0"/>
    <x v="1"/>
    <x v="9"/>
    <x v="1"/>
    <n v="1200"/>
    <n v="240"/>
    <n v="112"/>
    <n v="116"/>
    <n v="96"/>
    <n v="23"/>
    <n v="39"/>
    <n v="63.36"/>
    <n v="10.5"/>
    <n v="20.25"/>
    <n v="0.49596774193548387"/>
    <n v="0.4"/>
    <n v="0.14411027568922305"/>
    <n v="0.24436090225563911"/>
    <n v="611"/>
    <n v="0.7"/>
    <n v="7.5"/>
    <n v="0"/>
    <n v="0"/>
    <n v="6"/>
    <n v="0"/>
    <n v="0"/>
    <n v="13"/>
    <n v="5"/>
    <n v="0"/>
    <n v="12"/>
    <n v="0"/>
    <n v="0"/>
    <n v="0"/>
    <n v="0"/>
    <n v="0"/>
    <n v="50"/>
    <n v="50"/>
    <s v="1 PG"/>
  </r>
  <r>
    <n v="3217"/>
    <s v="VIETNAM"/>
    <x v="0"/>
    <x v="4"/>
    <x v="20"/>
    <x v="51"/>
    <x v="2"/>
    <x v="0"/>
    <x v="4"/>
    <x v="111"/>
    <x v="1"/>
    <n v="1200"/>
    <n v="240"/>
    <n v="96"/>
    <n v="160"/>
    <n v="96"/>
    <n v="28"/>
    <n v="41"/>
    <n v="63.36"/>
    <n v="11.75"/>
    <n v="30.25"/>
    <n v="0.60869565217391308"/>
    <n v="0.4"/>
    <n v="0.15625"/>
    <n v="0.22879464285714288"/>
    <n v="350"/>
    <n v="0.65"/>
    <n v="9"/>
    <n v="5"/>
    <n v="0"/>
    <n v="3"/>
    <n v="0"/>
    <n v="0"/>
    <n v="27"/>
    <n v="3"/>
    <n v="0"/>
    <n v="5"/>
    <n v="0"/>
    <n v="0"/>
    <n v="0"/>
    <n v="0"/>
    <n v="0"/>
    <n v="50"/>
    <n v="50"/>
    <s v="1 PG"/>
  </r>
  <r>
    <n v="3218"/>
    <s v="VIETNAM"/>
    <x v="0"/>
    <x v="4"/>
    <x v="20"/>
    <x v="51"/>
    <x v="6"/>
    <x v="0"/>
    <x v="0"/>
    <x v="46"/>
    <x v="1"/>
    <n v="1250"/>
    <n v="350"/>
    <m/>
    <n v="352"/>
    <n v="140"/>
    <n v="9"/>
    <n v="58"/>
    <n v="92.399999999999991"/>
    <n v="10"/>
    <n v="50.5"/>
    <n v="0.90298507462686572"/>
    <n v="0.4"/>
    <n v="3.6525974025974031E-2"/>
    <n v="0.2353896103896104"/>
    <n v="412"/>
    <n v="0.65"/>
    <n v="6"/>
    <n v="0"/>
    <n v="0"/>
    <n v="8"/>
    <n v="0"/>
    <n v="0"/>
    <n v="47"/>
    <n v="0"/>
    <n v="0"/>
    <n v="7"/>
    <n v="0"/>
    <n v="0"/>
    <n v="0"/>
    <n v="0"/>
    <n v="0"/>
    <n v="50"/>
    <n v="50"/>
    <s v="2 PG"/>
  </r>
  <r>
    <n v="3219"/>
    <s v="VIETNAM"/>
    <x v="0"/>
    <x v="4"/>
    <x v="20"/>
    <x v="51"/>
    <x v="6"/>
    <x v="0"/>
    <x v="1"/>
    <x v="49"/>
    <x v="1"/>
    <n v="1250"/>
    <n v="350"/>
    <n v="152"/>
    <n v="188"/>
    <n v="140"/>
    <n v="17"/>
    <n v="36"/>
    <n v="92.399999999999991"/>
    <n v="10.199999999999999"/>
    <n v="19.5"/>
    <n v="0.56037735849056602"/>
    <n v="0.4"/>
    <n v="7.1428571428571438E-2"/>
    <n v="0.15126050420168069"/>
    <n v="400"/>
    <n v="0.65"/>
    <n v="6.2"/>
    <n v="0"/>
    <n v="0"/>
    <n v="8"/>
    <n v="0"/>
    <n v="0"/>
    <n v="15"/>
    <n v="0"/>
    <n v="0"/>
    <n v="9"/>
    <n v="0"/>
    <n v="0"/>
    <n v="0"/>
    <n v="0"/>
    <n v="0"/>
    <n v="50"/>
    <n v="50"/>
    <s v="2 PG"/>
  </r>
  <r>
    <n v="3220"/>
    <s v="VIETNAM"/>
    <x v="0"/>
    <x v="4"/>
    <x v="20"/>
    <x v="51"/>
    <x v="6"/>
    <x v="0"/>
    <x v="4"/>
    <x v="50"/>
    <x v="1"/>
    <n v="1250"/>
    <n v="350"/>
    <n v="162"/>
    <n v="160"/>
    <n v="140"/>
    <n v="20"/>
    <n v="35"/>
    <n v="92.399999999999991"/>
    <n v="11"/>
    <n v="33.5"/>
    <n v="0.80909090909090908"/>
    <n v="0.4"/>
    <n v="8.8731144631765763E-2"/>
    <n v="0.15527950310559008"/>
    <n v="400"/>
    <n v="0.7"/>
    <n v="10"/>
    <n v="0"/>
    <n v="0"/>
    <n v="2"/>
    <n v="0"/>
    <n v="0"/>
    <n v="29"/>
    <n v="4"/>
    <n v="0"/>
    <n v="7"/>
    <n v="0"/>
    <n v="0"/>
    <n v="0"/>
    <n v="0"/>
    <n v="0"/>
    <n v="50"/>
    <n v="50"/>
    <s v="2 PG"/>
  </r>
  <r>
    <n v="3221"/>
    <s v="VIETNAM"/>
    <x v="0"/>
    <x v="4"/>
    <x v="20"/>
    <x v="51"/>
    <x v="7"/>
    <x v="0"/>
    <x v="0"/>
    <x v="52"/>
    <x v="0"/>
    <n v="1000"/>
    <n v="280"/>
    <m/>
    <n v="258"/>
    <n v="112"/>
    <n v="29"/>
    <n v="45"/>
    <n v="73.919999999999987"/>
    <n v="15"/>
    <n v="41"/>
    <n v="0.7567567567567568"/>
    <n v="0.4"/>
    <n v="0.16057585825027687"/>
    <n v="0.24916943521594684"/>
    <n v="202"/>
    <n v="0.7"/>
    <n v="13"/>
    <n v="0"/>
    <n v="0"/>
    <n v="4"/>
    <n v="0"/>
    <n v="0"/>
    <n v="38"/>
    <n v="0"/>
    <n v="0"/>
    <n v="6"/>
    <n v="0"/>
    <n v="0"/>
    <n v="0"/>
    <n v="0"/>
    <n v="0"/>
    <n v="50"/>
    <n v="50"/>
    <s v="1 PG"/>
  </r>
  <r>
    <n v="3222"/>
    <s v="VIETNAM"/>
    <x v="0"/>
    <x v="4"/>
    <x v="20"/>
    <x v="51"/>
    <x v="10"/>
    <x v="1"/>
    <x v="0"/>
    <x v="181"/>
    <x v="2"/>
    <n v="320"/>
    <n v="144"/>
    <m/>
    <n v="176"/>
    <n v="34.56"/>
    <n v="25"/>
    <n v="40"/>
    <n v="25.344000000000001"/>
    <n v="8.8333333330000006"/>
    <n v="31.166666670000001"/>
    <n v="0.61538461543076928"/>
    <n v="0.24"/>
    <n v="0.20292207792207795"/>
    <n v="0.32467532467532473"/>
    <n v="220"/>
    <n v="0.7"/>
    <n v="8.8333333330000006"/>
    <n v="0"/>
    <n v="0"/>
    <n v="0"/>
    <n v="0"/>
    <n v="0"/>
    <n v="31.166666670000001"/>
    <n v="0"/>
    <n v="0"/>
    <n v="0"/>
    <n v="0"/>
    <n v="0"/>
    <n v="0"/>
    <n v="0"/>
    <n v="0"/>
    <n v="50"/>
    <n v="50"/>
    <s v="1 PG"/>
  </r>
  <r>
    <n v="3223"/>
    <s v="VIETNAM"/>
    <x v="2"/>
    <x v="4"/>
    <x v="20"/>
    <x v="51"/>
    <x v="0"/>
    <x v="0"/>
    <x v="6"/>
    <x v="27"/>
    <x v="0"/>
    <n v="1200"/>
    <n v="240"/>
    <m/>
    <n v="240"/>
    <n v="96"/>
    <n v="22"/>
    <n v="52"/>
    <n v="63"/>
    <n v="22.5"/>
    <n v="56.25"/>
    <n v="1.0641891891891893"/>
    <n v="0.4"/>
    <n v="0.13095238095238096"/>
    <n v="0.30952380952380953"/>
    <n v="240"/>
    <n v="0.65"/>
    <n v="16"/>
    <n v="0"/>
    <n v="0"/>
    <n v="13"/>
    <n v="0"/>
    <n v="0"/>
    <n v="51"/>
    <n v="5"/>
    <n v="0"/>
    <n v="8"/>
    <n v="0"/>
    <n v="0"/>
    <n v="0"/>
    <n v="0"/>
    <n v="0"/>
    <n v="150"/>
    <n v="150"/>
    <s v="1 PG"/>
  </r>
  <r>
    <n v="3224"/>
    <s v="VIETNAM"/>
    <x v="2"/>
    <x v="4"/>
    <x v="20"/>
    <x v="51"/>
    <x v="0"/>
    <x v="0"/>
    <x v="6"/>
    <x v="28"/>
    <x v="0"/>
    <n v="1200"/>
    <n v="336"/>
    <m/>
    <n v="432"/>
    <n v="134"/>
    <n v="19"/>
    <n v="57"/>
    <n v="88"/>
    <n v="18.3"/>
    <n v="52.05"/>
    <n v="0.92565789473684201"/>
    <n v="0.4"/>
    <n v="6.2830687830687834E-2"/>
    <n v="0.18849206349206352"/>
    <n v="428"/>
    <n v="0.65"/>
    <n v="18.3"/>
    <n v="0"/>
    <n v="0"/>
    <n v="0"/>
    <n v="0"/>
    <n v="0"/>
    <n v="50.8"/>
    <n v="5"/>
    <n v="0"/>
    <n v="0"/>
    <n v="0"/>
    <n v="0"/>
    <n v="0"/>
    <n v="0"/>
    <n v="0"/>
    <n v="150"/>
    <n v="150"/>
    <s v="2 PG"/>
  </r>
  <r>
    <n v="3225"/>
    <s v="VIETNAM"/>
    <x v="2"/>
    <x v="4"/>
    <x v="20"/>
    <x v="51"/>
    <x v="0"/>
    <x v="0"/>
    <x v="6"/>
    <x v="69"/>
    <x v="0"/>
    <n v="1200"/>
    <n v="240"/>
    <m/>
    <n v="224"/>
    <n v="96"/>
    <n v="7"/>
    <n v="28"/>
    <n v="63"/>
    <n v="3.8"/>
    <n v="37"/>
    <n v="1.1657142857142857"/>
    <n v="0.4"/>
    <n v="4.4642857142857151E-2"/>
    <n v="0.1785714285714286"/>
    <n v="270"/>
    <n v="0.65"/>
    <n v="1.8"/>
    <n v="0"/>
    <n v="0"/>
    <n v="4"/>
    <n v="0"/>
    <n v="0"/>
    <n v="36"/>
    <n v="0"/>
    <n v="0"/>
    <n v="2"/>
    <n v="0"/>
    <n v="0"/>
    <n v="0"/>
    <n v="0"/>
    <n v="0"/>
    <n v="150"/>
    <n v="150"/>
    <s v="1 PG"/>
  </r>
  <r>
    <n v="3226"/>
    <s v="VIETNAM"/>
    <x v="2"/>
    <x v="4"/>
    <x v="20"/>
    <x v="51"/>
    <x v="0"/>
    <x v="0"/>
    <x v="6"/>
    <x v="68"/>
    <x v="0"/>
    <n v="1200"/>
    <n v="240"/>
    <m/>
    <n v="228"/>
    <n v="96"/>
    <n v="4"/>
    <n v="25"/>
    <n v="63"/>
    <n v="3.8"/>
    <n v="19.2"/>
    <n v="0.7931034482758621"/>
    <n v="0.4"/>
    <n v="2.5062656641604012E-2"/>
    <n v="0.15664160401002508"/>
    <n v="290"/>
    <n v="0.65"/>
    <n v="3.8"/>
    <n v="0"/>
    <n v="0"/>
    <n v="0"/>
    <n v="0"/>
    <n v="0"/>
    <n v="18.7"/>
    <n v="0"/>
    <n v="0"/>
    <n v="1"/>
    <n v="0"/>
    <n v="0"/>
    <n v="0"/>
    <n v="0"/>
    <n v="0"/>
    <n v="150"/>
    <n v="150"/>
    <s v="1 PG"/>
  </r>
  <r>
    <n v="3227"/>
    <s v="VIETNAM"/>
    <x v="2"/>
    <x v="4"/>
    <x v="20"/>
    <x v="51"/>
    <x v="2"/>
    <x v="0"/>
    <x v="6"/>
    <x v="30"/>
    <x v="1"/>
    <n v="1200"/>
    <n v="336"/>
    <n v="352"/>
    <m/>
    <n v="134"/>
    <n v="29"/>
    <n v="69"/>
    <n v="88"/>
    <n v="45.3"/>
    <n v="25"/>
    <n v="0.71734693877551015"/>
    <n v="0.4"/>
    <n v="0.1176948051948052"/>
    <n v="0.28003246753246758"/>
    <n v="371"/>
    <n v="0.65"/>
    <n v="41.8"/>
    <n v="0"/>
    <n v="0"/>
    <n v="7"/>
    <n v="0"/>
    <n v="0"/>
    <n v="25"/>
    <n v="0"/>
    <n v="0"/>
    <n v="0"/>
    <n v="0"/>
    <n v="0"/>
    <n v="0"/>
    <n v="0"/>
    <n v="0"/>
    <n v="150"/>
    <n v="150"/>
    <s v="2 PG"/>
  </r>
  <r>
    <n v="3228"/>
    <s v="VIETNAM"/>
    <x v="2"/>
    <x v="4"/>
    <x v="20"/>
    <x v="51"/>
    <x v="2"/>
    <x v="0"/>
    <x v="6"/>
    <x v="29"/>
    <x v="1"/>
    <n v="1200"/>
    <n v="336"/>
    <n v="352"/>
    <m/>
    <n v="134"/>
    <n v="36"/>
    <n v="14"/>
    <n v="88"/>
    <n v="37"/>
    <n v="8.85"/>
    <n v="0.91700000000000004"/>
    <n v="0.4"/>
    <n v="0.14610389610389612"/>
    <n v="5.6818181818181823E-2"/>
    <n v="366"/>
    <n v="0.65"/>
    <n v="31"/>
    <n v="0"/>
    <n v="0"/>
    <n v="12"/>
    <n v="0"/>
    <n v="0"/>
    <n v="5.6"/>
    <n v="1"/>
    <n v="0"/>
    <n v="6"/>
    <n v="0"/>
    <n v="0"/>
    <n v="0"/>
    <n v="0"/>
    <n v="0"/>
    <n v="150"/>
    <n v="150"/>
    <s v="2 PG"/>
  </r>
  <r>
    <n v="3229"/>
    <s v="VIETNAM"/>
    <x v="2"/>
    <x v="4"/>
    <x v="20"/>
    <x v="51"/>
    <x v="6"/>
    <x v="0"/>
    <x v="6"/>
    <x v="81"/>
    <x v="1"/>
    <n v="1250"/>
    <n v="250"/>
    <m/>
    <n v="260"/>
    <n v="100"/>
    <n v="5"/>
    <n v="35"/>
    <n v="66"/>
    <n v="3.6"/>
    <n v="34.1"/>
    <n v="0.94250000000000012"/>
    <n v="0.4"/>
    <n v="2.7472527472527472E-2"/>
    <n v="0.19230769230769232"/>
    <n v="270"/>
    <n v="0.65"/>
    <n v="3.6"/>
    <n v="0"/>
    <n v="0"/>
    <n v="0"/>
    <n v="0"/>
    <n v="0"/>
    <n v="34.1"/>
    <n v="0"/>
    <n v="0"/>
    <n v="0"/>
    <n v="0"/>
    <n v="0"/>
    <n v="0"/>
    <n v="0"/>
    <n v="0"/>
    <n v="150"/>
    <n v="150"/>
    <s v="1 PG"/>
  </r>
  <r>
    <n v="3230"/>
    <s v="VIETNAM"/>
    <x v="2"/>
    <x v="4"/>
    <x v="20"/>
    <x v="51"/>
    <x v="7"/>
    <x v="0"/>
    <x v="6"/>
    <x v="265"/>
    <x v="0"/>
    <n v="1000"/>
    <n v="200"/>
    <m/>
    <n v="192"/>
    <n v="80"/>
    <n v="4"/>
    <n v="28"/>
    <n v="52"/>
    <n v="2"/>
    <n v="25.5"/>
    <n v="0.859375"/>
    <n v="0.4"/>
    <n v="2.9761904761904767E-2"/>
    <n v="0.20833333333333337"/>
    <n v="212"/>
    <n v="0.65"/>
    <n v="2"/>
    <n v="0"/>
    <n v="0"/>
    <n v="0"/>
    <n v="0"/>
    <n v="0"/>
    <n v="23"/>
    <n v="2"/>
    <n v="0"/>
    <n v="4"/>
    <n v="0"/>
    <n v="0"/>
    <n v="0"/>
    <n v="0"/>
    <n v="0"/>
    <n v="150"/>
    <n v="150"/>
    <s v="2 PG"/>
  </r>
  <r>
    <n v="3231"/>
    <s v="VIETNAM"/>
    <x v="2"/>
    <x v="4"/>
    <x v="20"/>
    <x v="51"/>
    <x v="7"/>
    <x v="0"/>
    <x v="6"/>
    <x v="320"/>
    <x v="0"/>
    <n v="1000"/>
    <n v="200"/>
    <m/>
    <n v="228"/>
    <n v="80"/>
    <n v="0"/>
    <n v="27"/>
    <n v="52"/>
    <n v="0"/>
    <n v="21.5"/>
    <n v="0.79629629629629628"/>
    <n v="0.4"/>
    <n v="0"/>
    <n v="0.16917293233082709"/>
    <n v="201"/>
    <n v="0.65"/>
    <n v="0"/>
    <n v="0"/>
    <n v="0"/>
    <n v="0"/>
    <n v="0"/>
    <n v="0"/>
    <n v="21"/>
    <n v="2"/>
    <n v="0"/>
    <n v="0"/>
    <n v="0"/>
    <n v="0"/>
    <n v="0"/>
    <n v="0"/>
    <n v="0"/>
    <n v="150"/>
    <n v="150"/>
    <s v="2 PG"/>
  </r>
  <r>
    <n v="3232"/>
    <s v="VIETNAM"/>
    <x v="2"/>
    <x v="4"/>
    <x v="20"/>
    <x v="51"/>
    <x v="7"/>
    <x v="0"/>
    <x v="6"/>
    <x v="87"/>
    <x v="0"/>
    <n v="1000"/>
    <n v="280"/>
    <m/>
    <n v="276"/>
    <n v="112"/>
    <n v="5"/>
    <n v="46"/>
    <n v="73"/>
    <n v="2.25"/>
    <n v="39.5"/>
    <n v="0.81862745098039214"/>
    <n v="0.4"/>
    <n v="2.5879917184265012E-2"/>
    <n v="0.23809523809523811"/>
    <n v="296"/>
    <n v="0.65"/>
    <n v="0"/>
    <n v="1"/>
    <n v="0"/>
    <n v="4"/>
    <n v="0"/>
    <n v="0"/>
    <n v="30"/>
    <n v="2"/>
    <n v="0"/>
    <n v="9"/>
    <n v="6"/>
    <n v="0"/>
    <n v="0"/>
    <n v="0"/>
    <n v="0"/>
    <n v="150"/>
    <n v="150"/>
    <s v="2 PG"/>
  </r>
  <r>
    <n v="3233"/>
    <s v="VIETNAM"/>
    <x v="2"/>
    <x v="4"/>
    <x v="20"/>
    <x v="51"/>
    <x v="7"/>
    <x v="0"/>
    <x v="6"/>
    <x v="85"/>
    <x v="0"/>
    <n v="1000"/>
    <n v="280"/>
    <m/>
    <n v="308"/>
    <n v="112"/>
    <n v="7"/>
    <n v="28"/>
    <n v="73"/>
    <n v="5.375"/>
    <n v="41.125"/>
    <n v="1.3285714285714285"/>
    <n v="0.4"/>
    <n v="3.2467532467532471E-2"/>
    <n v="0.12987012987012989"/>
    <n v="329"/>
    <n v="0.65"/>
    <n v="4"/>
    <n v="2"/>
    <n v="1"/>
    <n v="1"/>
    <n v="0"/>
    <n v="0"/>
    <n v="39"/>
    <n v="3"/>
    <n v="1"/>
    <n v="2"/>
    <n v="0"/>
    <n v="0"/>
    <n v="0"/>
    <n v="0"/>
    <n v="0"/>
    <n v="150"/>
    <n v="150"/>
    <s v="2 PG"/>
  </r>
  <r>
    <n v="3234"/>
    <s v="VIETNAM"/>
    <x v="2"/>
    <x v="4"/>
    <x v="20"/>
    <x v="51"/>
    <x v="7"/>
    <x v="0"/>
    <x v="6"/>
    <x v="86"/>
    <x v="0"/>
    <n v="1000"/>
    <n v="280"/>
    <m/>
    <n v="280"/>
    <n v="112"/>
    <n v="24"/>
    <n v="46"/>
    <n v="73"/>
    <n v="24.5"/>
    <n v="45.5"/>
    <n v="1"/>
    <n v="0.4"/>
    <n v="0.12244897959183673"/>
    <n v="0.23469387755102042"/>
    <n v="294"/>
    <n v="0.65"/>
    <n v="23"/>
    <n v="0"/>
    <n v="0"/>
    <n v="3"/>
    <n v="0"/>
    <n v="0"/>
    <n v="43"/>
    <n v="0"/>
    <n v="0"/>
    <n v="5"/>
    <n v="0"/>
    <n v="0"/>
    <n v="0"/>
    <n v="0"/>
    <n v="0"/>
    <n v="150"/>
    <n v="150"/>
    <s v="2 PG"/>
  </r>
  <r>
    <n v="3235"/>
    <s v="VIETNAM"/>
    <x v="2"/>
    <x v="4"/>
    <x v="20"/>
    <x v="51"/>
    <x v="0"/>
    <x v="0"/>
    <x v="9"/>
    <x v="70"/>
    <x v="0"/>
    <n v="1200"/>
    <n v="240"/>
    <m/>
    <n v="276"/>
    <n v="96"/>
    <n v="9"/>
    <n v="54"/>
    <n v="63"/>
    <n v="12"/>
    <n v="51"/>
    <n v="1"/>
    <n v="0.4"/>
    <n v="4.6583850931677023E-2"/>
    <n v="0.27950310559006214"/>
    <n v="293"/>
    <n v="0.65"/>
    <n v="11"/>
    <n v="0"/>
    <n v="0"/>
    <n v="2"/>
    <n v="0"/>
    <n v="0"/>
    <n v="46"/>
    <n v="6"/>
    <n v="0"/>
    <n v="7"/>
    <n v="0"/>
    <n v="0"/>
    <n v="0"/>
    <n v="0"/>
    <n v="0"/>
    <n v="150"/>
    <n v="150"/>
    <s v="1 PG"/>
  </r>
  <r>
    <n v="3236"/>
    <s v="VIETNAM"/>
    <x v="0"/>
    <x v="4"/>
    <x v="20"/>
    <x v="52"/>
    <x v="3"/>
    <x v="0"/>
    <x v="0"/>
    <x v="10"/>
    <x v="1"/>
    <n v="2700"/>
    <n v="567"/>
    <m/>
    <n v="688"/>
    <n v="226.8"/>
    <n v="45"/>
    <n v="112"/>
    <n v="149.68799999999999"/>
    <n v="21.5"/>
    <n v="89.25"/>
    <n v="0.70541401273885351"/>
    <n v="0.4"/>
    <n v="9.3438538205980068E-2"/>
    <n v="0.23255813953488375"/>
    <n v="690"/>
    <n v="0.8"/>
    <n v="16"/>
    <n v="8"/>
    <n v="0"/>
    <n v="7"/>
    <n v="0"/>
    <n v="0"/>
    <n v="73"/>
    <n v="5"/>
    <n v="0"/>
    <n v="30"/>
    <n v="0"/>
    <n v="0"/>
    <n v="0"/>
    <n v="0"/>
    <n v="0"/>
    <n v="50"/>
    <n v="50"/>
    <s v="2 PG"/>
  </r>
  <r>
    <n v="3237"/>
    <s v="VIETNAM"/>
    <x v="0"/>
    <x v="4"/>
    <x v="20"/>
    <x v="52"/>
    <x v="3"/>
    <x v="0"/>
    <x v="0"/>
    <x v="32"/>
    <x v="1"/>
    <n v="2700"/>
    <n v="567"/>
    <m/>
    <n v="580"/>
    <n v="226.8"/>
    <n v="56"/>
    <n v="106"/>
    <n v="149.68799999999999"/>
    <n v="19"/>
    <n v="143"/>
    <n v="1"/>
    <n v="0.4"/>
    <n v="0.13793103448275862"/>
    <n v="0.26108374384236455"/>
    <n v="615"/>
    <n v="0.8"/>
    <n v="15"/>
    <n v="0"/>
    <n v="0"/>
    <n v="8"/>
    <n v="0"/>
    <n v="0"/>
    <n v="81"/>
    <n v="0"/>
    <n v="0"/>
    <n v="124"/>
    <n v="0"/>
    <n v="0"/>
    <n v="0"/>
    <n v="0"/>
    <n v="0"/>
    <n v="50"/>
    <n v="50"/>
    <s v="2 PG"/>
  </r>
  <r>
    <n v="3238"/>
    <s v="VIETNAM"/>
    <x v="0"/>
    <x v="4"/>
    <x v="20"/>
    <x v="52"/>
    <x v="3"/>
    <x v="0"/>
    <x v="1"/>
    <x v="11"/>
    <x v="1"/>
    <n v="2700"/>
    <n v="567"/>
    <n v="256"/>
    <n v="320"/>
    <n v="226.8"/>
    <n v="53"/>
    <n v="83"/>
    <n v="149.68799999999999"/>
    <n v="21.5"/>
    <n v="86.5"/>
    <n v="0.79411764705882348"/>
    <n v="0.4"/>
    <n v="0.1314484126984127"/>
    <n v="0.20585317460317462"/>
    <n v="660"/>
    <n v="0.8"/>
    <n v="17"/>
    <n v="0"/>
    <n v="0"/>
    <n v="9"/>
    <n v="0"/>
    <n v="0"/>
    <n v="71"/>
    <n v="0"/>
    <n v="0"/>
    <n v="31"/>
    <n v="0"/>
    <n v="0"/>
    <n v="0"/>
    <n v="0"/>
    <n v="0"/>
    <n v="50"/>
    <n v="50"/>
    <s v="2 PG"/>
  </r>
  <r>
    <n v="3239"/>
    <s v="VIETNAM"/>
    <x v="0"/>
    <x v="4"/>
    <x v="20"/>
    <x v="52"/>
    <x v="0"/>
    <x v="0"/>
    <x v="0"/>
    <x v="0"/>
    <x v="0"/>
    <n v="1200"/>
    <n v="336"/>
    <m/>
    <n v="384"/>
    <n v="134.4"/>
    <n v="68"/>
    <n v="91"/>
    <n v="88.703999999999994"/>
    <n v="36.25"/>
    <n v="53.25"/>
    <n v="0.56289308176100628"/>
    <n v="0.4"/>
    <n v="0.25297619047619052"/>
    <n v="0.33854166666666674"/>
    <n v="481"/>
    <n v="0.7"/>
    <n v="34"/>
    <n v="3"/>
    <n v="0"/>
    <n v="3"/>
    <n v="0"/>
    <n v="0"/>
    <n v="47.5"/>
    <n v="5"/>
    <n v="0"/>
    <n v="9"/>
    <n v="0"/>
    <n v="0"/>
    <n v="0"/>
    <n v="0"/>
    <n v="0"/>
    <n v="50"/>
    <n v="50"/>
    <s v="2 PG"/>
  </r>
  <r>
    <n v="3240"/>
    <s v="VIETNAM"/>
    <x v="0"/>
    <x v="4"/>
    <x v="20"/>
    <x v="52"/>
    <x v="0"/>
    <x v="0"/>
    <x v="0"/>
    <x v="1"/>
    <x v="0"/>
    <n v="1200"/>
    <n v="336"/>
    <m/>
    <n v="312"/>
    <n v="134.4"/>
    <n v="11"/>
    <n v="73"/>
    <n v="88.703999999999994"/>
    <n v="8.5"/>
    <n v="57.25"/>
    <n v="0.78273809523809523"/>
    <n v="0.4"/>
    <n v="5.0366300366300375E-2"/>
    <n v="0.33424908424908428"/>
    <n v="369"/>
    <n v="0.7"/>
    <n v="7"/>
    <n v="2"/>
    <n v="0"/>
    <n v="2"/>
    <n v="0"/>
    <n v="0"/>
    <n v="49"/>
    <n v="5"/>
    <n v="0"/>
    <n v="14"/>
    <n v="0"/>
    <n v="0"/>
    <n v="0"/>
    <n v="0"/>
    <n v="0"/>
    <n v="50"/>
    <n v="50"/>
    <s v="2 PG"/>
  </r>
  <r>
    <n v="3241"/>
    <s v="VIETNAM"/>
    <x v="0"/>
    <x v="4"/>
    <x v="20"/>
    <x v="52"/>
    <x v="0"/>
    <x v="0"/>
    <x v="0"/>
    <x v="13"/>
    <x v="0"/>
    <n v="1200"/>
    <n v="336"/>
    <m/>
    <n v="340"/>
    <n v="134.4"/>
    <n v="34"/>
    <n v="64"/>
    <n v="88.703999999999994"/>
    <n v="21.5"/>
    <n v="61"/>
    <n v="0.84183673469387754"/>
    <n v="0.4"/>
    <n v="0.14285714285714288"/>
    <n v="0.26890756302521013"/>
    <n v="460"/>
    <n v="0.7"/>
    <n v="18"/>
    <n v="0"/>
    <n v="0"/>
    <n v="7"/>
    <n v="0"/>
    <n v="0"/>
    <n v="54"/>
    <n v="0"/>
    <n v="0"/>
    <n v="14"/>
    <n v="0"/>
    <n v="0"/>
    <n v="0"/>
    <n v="0"/>
    <n v="0"/>
    <n v="50"/>
    <n v="50"/>
    <s v="2 PG"/>
  </r>
  <r>
    <n v="3242"/>
    <s v="VIETNAM"/>
    <x v="0"/>
    <x v="4"/>
    <x v="20"/>
    <x v="52"/>
    <x v="0"/>
    <x v="0"/>
    <x v="0"/>
    <x v="2"/>
    <x v="0"/>
    <n v="1200"/>
    <n v="336"/>
    <m/>
    <n v="382"/>
    <n v="134.4"/>
    <n v="12"/>
    <n v="58"/>
    <n v="88.703999999999994"/>
    <n v="13"/>
    <n v="62.5"/>
    <n v="1.0785714285714285"/>
    <n v="0.4"/>
    <n v="4.4876589379207181E-2"/>
    <n v="0.21690351533283472"/>
    <n v="436"/>
    <n v="0.7"/>
    <n v="11"/>
    <n v="0"/>
    <n v="0"/>
    <n v="4"/>
    <n v="0"/>
    <n v="0"/>
    <n v="61"/>
    <n v="0"/>
    <n v="0"/>
    <n v="3"/>
    <n v="0"/>
    <n v="0"/>
    <n v="0"/>
    <n v="0"/>
    <n v="0"/>
    <n v="50"/>
    <n v="50"/>
    <s v="2 PG"/>
  </r>
  <r>
    <n v="3243"/>
    <s v="VIETNAM"/>
    <x v="0"/>
    <x v="4"/>
    <x v="20"/>
    <x v="52"/>
    <x v="4"/>
    <x v="0"/>
    <x v="0"/>
    <x v="34"/>
    <x v="0"/>
    <n v="1000"/>
    <n v="200"/>
    <m/>
    <n v="192"/>
    <n v="80"/>
    <n v="10"/>
    <n v="25"/>
    <n v="52.8"/>
    <n v="6"/>
    <n v="17.3"/>
    <n v="0.6657142857142857"/>
    <n v="0.4"/>
    <n v="7.4404761904761918E-2"/>
    <n v="0.18601190476190479"/>
    <n v="450"/>
    <n v="0.7"/>
    <n v="2"/>
    <n v="0"/>
    <n v="0"/>
    <n v="8"/>
    <n v="0"/>
    <n v="0"/>
    <n v="9.8000000000000007"/>
    <n v="0"/>
    <n v="0"/>
    <n v="15"/>
    <n v="0"/>
    <n v="0"/>
    <n v="0"/>
    <n v="0"/>
    <n v="0"/>
    <n v="50"/>
    <n v="50"/>
    <s v="1 PG"/>
  </r>
  <r>
    <n v="3244"/>
    <s v="VIETNAM"/>
    <x v="0"/>
    <x v="4"/>
    <x v="20"/>
    <x v="52"/>
    <x v="4"/>
    <x v="0"/>
    <x v="0"/>
    <x v="37"/>
    <x v="0"/>
    <n v="1000"/>
    <n v="200"/>
    <m/>
    <n v="224"/>
    <n v="80"/>
    <n v="18"/>
    <n v="41"/>
    <n v="52.8"/>
    <n v="31"/>
    <n v="24"/>
    <n v="0.93220338983050843"/>
    <n v="0.4"/>
    <n v="0.11479591836734696"/>
    <n v="0.26147959183673475"/>
    <n v="420"/>
    <n v="0.7"/>
    <n v="11"/>
    <n v="0"/>
    <n v="0"/>
    <n v="40"/>
    <n v="0"/>
    <n v="0"/>
    <n v="9"/>
    <n v="0"/>
    <n v="0"/>
    <n v="16"/>
    <n v="0"/>
    <n v="0"/>
    <n v="0"/>
    <n v="0"/>
    <n v="14"/>
    <n v="50"/>
    <n v="50"/>
    <s v="1 PG"/>
  </r>
  <r>
    <n v="3245"/>
    <s v="VIETNAM"/>
    <x v="0"/>
    <x v="4"/>
    <x v="20"/>
    <x v="52"/>
    <x v="4"/>
    <x v="0"/>
    <x v="0"/>
    <x v="106"/>
    <x v="0"/>
    <n v="1000"/>
    <n v="200"/>
    <m/>
    <n v="212"/>
    <n v="80"/>
    <n v="26"/>
    <n v="42"/>
    <n v="52.8"/>
    <n v="9.625"/>
    <n v="17.5"/>
    <n v="0.39889705882352944"/>
    <n v="0.4"/>
    <n v="0.17520215633423183"/>
    <n v="0.28301886792452835"/>
    <n v="308"/>
    <n v="0.7"/>
    <n v="4"/>
    <n v="5"/>
    <n v="5"/>
    <n v="5"/>
    <n v="0"/>
    <n v="0"/>
    <n v="7"/>
    <n v="10"/>
    <n v="5"/>
    <n v="10"/>
    <n v="0"/>
    <n v="0"/>
    <n v="0"/>
    <n v="3"/>
    <n v="0"/>
    <n v="50"/>
    <n v="50"/>
    <s v="1 PG"/>
  </r>
  <r>
    <n v="3246"/>
    <s v="VIETNAM"/>
    <x v="0"/>
    <x v="4"/>
    <x v="20"/>
    <x v="52"/>
    <x v="4"/>
    <x v="0"/>
    <x v="0"/>
    <x v="39"/>
    <x v="0"/>
    <n v="1000"/>
    <n v="200"/>
    <m/>
    <n v="209"/>
    <n v="80"/>
    <n v="27"/>
    <n v="32"/>
    <n v="52.8"/>
    <n v="15.166666666999999"/>
    <n v="19.25"/>
    <n v="0.58333333333898307"/>
    <n v="0.4"/>
    <n v="0.18455228981544775"/>
    <n v="0.21872863978127138"/>
    <n v="379"/>
    <n v="0.7"/>
    <n v="8.6666666669999994"/>
    <n v="0"/>
    <n v="0"/>
    <n v="13"/>
    <n v="0"/>
    <n v="0"/>
    <n v="12.5"/>
    <n v="1"/>
    <n v="0"/>
    <n v="13"/>
    <n v="0"/>
    <n v="0"/>
    <n v="0"/>
    <n v="0"/>
    <n v="0"/>
    <n v="50"/>
    <n v="50"/>
    <s v="1 PG"/>
  </r>
  <r>
    <n v="3247"/>
    <s v="VIETNAM"/>
    <x v="0"/>
    <x v="4"/>
    <x v="20"/>
    <x v="52"/>
    <x v="5"/>
    <x v="0"/>
    <x v="0"/>
    <x v="42"/>
    <x v="1"/>
    <n v="1500"/>
    <n v="420"/>
    <m/>
    <n v="464"/>
    <n v="168"/>
    <n v="100"/>
    <n v="65"/>
    <n v="110.88"/>
    <n v="26.75"/>
    <n v="53.05"/>
    <n v="0.48363636363636364"/>
    <n v="0.4"/>
    <n v="0.30788177339901485"/>
    <n v="0.20012315270935963"/>
    <n v="503"/>
    <n v="0.7"/>
    <n v="21.5"/>
    <n v="3"/>
    <n v="0"/>
    <n v="9"/>
    <n v="0"/>
    <n v="0"/>
    <n v="42.8"/>
    <n v="5"/>
    <n v="0"/>
    <n v="18"/>
    <n v="0"/>
    <n v="0"/>
    <n v="0"/>
    <n v="0"/>
    <n v="0"/>
    <n v="50"/>
    <n v="50"/>
    <s v="2 PG"/>
  </r>
  <r>
    <n v="3248"/>
    <s v="VIETNAM"/>
    <x v="0"/>
    <x v="4"/>
    <x v="20"/>
    <x v="52"/>
    <x v="5"/>
    <x v="0"/>
    <x v="0"/>
    <x v="43"/>
    <x v="1"/>
    <n v="1500"/>
    <n v="420"/>
    <m/>
    <n v="460"/>
    <n v="168"/>
    <n v="32"/>
    <n v="77"/>
    <n v="110.88"/>
    <n v="19.5"/>
    <n v="55.5"/>
    <n v="0.68807339449541283"/>
    <n v="0.4"/>
    <n v="9.9378881987577633E-2"/>
    <n v="0.2391304347826087"/>
    <n v="650"/>
    <n v="0.65"/>
    <n v="15"/>
    <n v="0"/>
    <n v="0"/>
    <n v="9"/>
    <n v="0"/>
    <n v="0"/>
    <n v="47"/>
    <n v="1"/>
    <n v="2"/>
    <n v="15"/>
    <n v="0"/>
    <n v="0"/>
    <n v="0"/>
    <n v="0"/>
    <n v="0"/>
    <n v="50"/>
    <n v="50"/>
    <s v="2 PG"/>
  </r>
  <r>
    <n v="3249"/>
    <s v="VIETNAM"/>
    <x v="0"/>
    <x v="4"/>
    <x v="20"/>
    <x v="52"/>
    <x v="2"/>
    <x v="0"/>
    <x v="0"/>
    <x v="20"/>
    <x v="1"/>
    <n v="1200"/>
    <n v="336"/>
    <m/>
    <n v="341"/>
    <n v="134.4"/>
    <n v="41"/>
    <n v="72"/>
    <n v="88.703999999999994"/>
    <n v="39.25"/>
    <n v="45.5"/>
    <n v="0.75"/>
    <n v="0.24"/>
    <n v="0.17176372015081692"/>
    <n v="0.30163385002094684"/>
    <n v="876"/>
    <n v="0.7"/>
    <n v="34"/>
    <n v="5"/>
    <n v="0"/>
    <n v="8"/>
    <n v="0"/>
    <n v="0"/>
    <n v="41"/>
    <n v="2"/>
    <n v="0"/>
    <n v="8"/>
    <n v="0"/>
    <n v="0"/>
    <n v="0"/>
    <n v="0"/>
    <n v="0"/>
    <n v="50"/>
    <n v="50"/>
    <s v="2 PG"/>
  </r>
  <r>
    <n v="3250"/>
    <s v="VIETNAM"/>
    <x v="0"/>
    <x v="4"/>
    <x v="20"/>
    <x v="52"/>
    <x v="2"/>
    <x v="0"/>
    <x v="0"/>
    <x v="8"/>
    <x v="1"/>
    <n v="1200"/>
    <n v="336"/>
    <m/>
    <n v="328"/>
    <n v="134.4"/>
    <n v="31"/>
    <n v="58"/>
    <n v="88.703999999999994"/>
    <n v="19"/>
    <n v="51.75"/>
    <n v="0.7949438202247191"/>
    <n v="0.24"/>
    <n v="0.13501742160278746"/>
    <n v="0.25261324041811845"/>
    <n v="423"/>
    <n v="0.7"/>
    <n v="12"/>
    <n v="0"/>
    <n v="0"/>
    <n v="14"/>
    <n v="0"/>
    <n v="0"/>
    <n v="34"/>
    <n v="19"/>
    <n v="0"/>
    <n v="26"/>
    <n v="0"/>
    <n v="0"/>
    <n v="0"/>
    <n v="0"/>
    <n v="0"/>
    <n v="50"/>
    <n v="50"/>
    <s v="2 PG"/>
  </r>
  <r>
    <n v="3251"/>
    <s v="VIETNAM"/>
    <x v="0"/>
    <x v="4"/>
    <x v="20"/>
    <x v="52"/>
    <x v="2"/>
    <x v="0"/>
    <x v="1"/>
    <x v="9"/>
    <x v="1"/>
    <n v="1200"/>
    <n v="240"/>
    <n v="112"/>
    <n v="113"/>
    <n v="96"/>
    <n v="35"/>
    <n v="43"/>
    <n v="63.36"/>
    <n v="21.75"/>
    <n v="45.5"/>
    <n v="0.86217948717948723"/>
    <n v="0.4"/>
    <n v="0.22222222222222221"/>
    <n v="0.27301587301587299"/>
    <n v="643"/>
    <n v="0.7"/>
    <n v="14"/>
    <n v="7"/>
    <n v="0"/>
    <n v="12"/>
    <n v="0"/>
    <n v="0"/>
    <n v="34"/>
    <n v="10"/>
    <n v="0"/>
    <n v="18"/>
    <n v="0"/>
    <n v="0"/>
    <n v="0"/>
    <n v="0"/>
    <n v="0"/>
    <n v="50"/>
    <n v="50"/>
    <s v="1 PG"/>
  </r>
  <r>
    <n v="3252"/>
    <s v="VIETNAM"/>
    <x v="0"/>
    <x v="4"/>
    <x v="20"/>
    <x v="52"/>
    <x v="2"/>
    <x v="0"/>
    <x v="4"/>
    <x v="111"/>
    <x v="1"/>
    <n v="1200"/>
    <n v="240"/>
    <n v="116"/>
    <n v="120"/>
    <n v="96"/>
    <n v="24"/>
    <n v="25"/>
    <n v="63.36"/>
    <n v="16.5"/>
    <n v="32"/>
    <n v="0.98979591836734693"/>
    <n v="0.4"/>
    <n v="0.14527845036319614"/>
    <n v="0.1513317191283293"/>
    <n v="400"/>
    <n v="0.65"/>
    <n v="15"/>
    <n v="0"/>
    <n v="0"/>
    <n v="3"/>
    <n v="0"/>
    <n v="0"/>
    <n v="30"/>
    <n v="0"/>
    <n v="0"/>
    <n v="4"/>
    <n v="0"/>
    <n v="0"/>
    <n v="0"/>
    <n v="0"/>
    <n v="0"/>
    <n v="50"/>
    <n v="50"/>
    <s v="1 PG"/>
  </r>
  <r>
    <n v="3253"/>
    <s v="VIETNAM"/>
    <x v="0"/>
    <x v="4"/>
    <x v="20"/>
    <x v="52"/>
    <x v="6"/>
    <x v="0"/>
    <x v="0"/>
    <x v="46"/>
    <x v="1"/>
    <n v="1250"/>
    <n v="350"/>
    <m/>
    <n v="344"/>
    <n v="140"/>
    <n v="7"/>
    <n v="56"/>
    <n v="92.399999999999991"/>
    <n v="8.5"/>
    <n v="59.5"/>
    <n v="1.0793650793650793"/>
    <n v="0.4"/>
    <n v="2.9069767441860468E-2"/>
    <n v="0.23255813953488375"/>
    <n v="518"/>
    <n v="0.65"/>
    <n v="7"/>
    <n v="0"/>
    <n v="0"/>
    <n v="3"/>
    <n v="0"/>
    <n v="0"/>
    <n v="57"/>
    <n v="0"/>
    <n v="0"/>
    <n v="5"/>
    <n v="0"/>
    <n v="0"/>
    <n v="0"/>
    <n v="0"/>
    <n v="0"/>
    <n v="50"/>
    <n v="50"/>
    <s v="2 PG"/>
  </r>
  <r>
    <n v="3254"/>
    <s v="VIETNAM"/>
    <x v="0"/>
    <x v="4"/>
    <x v="20"/>
    <x v="52"/>
    <x v="6"/>
    <x v="0"/>
    <x v="1"/>
    <x v="49"/>
    <x v="1"/>
    <n v="1250"/>
    <n v="350"/>
    <n v="164"/>
    <n v="162"/>
    <n v="140"/>
    <n v="18"/>
    <n v="25"/>
    <n v="92.399999999999991"/>
    <n v="8.75"/>
    <n v="16.375"/>
    <n v="0.58430232558139539"/>
    <n v="0.4"/>
    <n v="7.8878177037686251E-2"/>
    <n v="0.10955302366345311"/>
    <n v="360"/>
    <n v="0.65"/>
    <n v="8"/>
    <n v="0"/>
    <n v="2"/>
    <n v="0"/>
    <n v="0"/>
    <n v="0"/>
    <n v="16"/>
    <n v="0"/>
    <n v="1"/>
    <n v="0"/>
    <n v="0"/>
    <n v="0"/>
    <n v="0"/>
    <n v="0"/>
    <n v="0"/>
    <n v="50"/>
    <n v="50"/>
    <s v="2 PG"/>
  </r>
  <r>
    <n v="3255"/>
    <s v="VIETNAM"/>
    <x v="0"/>
    <x v="4"/>
    <x v="20"/>
    <x v="52"/>
    <x v="6"/>
    <x v="0"/>
    <x v="4"/>
    <x v="50"/>
    <x v="1"/>
    <n v="1250"/>
    <n v="350"/>
    <n v="156"/>
    <n v="159"/>
    <n v="140"/>
    <n v="20"/>
    <n v="40"/>
    <n v="92.399999999999991"/>
    <n v="22"/>
    <n v="42.5"/>
    <n v="1.075"/>
    <n v="0.4"/>
    <n v="9.0702947845804988E-2"/>
    <n v="0.18140589569160998"/>
    <n v="500"/>
    <n v="0.7"/>
    <n v="20"/>
    <n v="4"/>
    <n v="0"/>
    <n v="2"/>
    <n v="0"/>
    <n v="0"/>
    <n v="40"/>
    <n v="4"/>
    <n v="0"/>
    <n v="3"/>
    <n v="0"/>
    <n v="0"/>
    <n v="0"/>
    <n v="0"/>
    <n v="0"/>
    <n v="50"/>
    <n v="50"/>
    <s v="2 PG"/>
  </r>
  <r>
    <n v="3256"/>
    <s v="VIETNAM"/>
    <x v="0"/>
    <x v="4"/>
    <x v="20"/>
    <x v="52"/>
    <x v="7"/>
    <x v="0"/>
    <x v="0"/>
    <x v="52"/>
    <x v="0"/>
    <n v="1000"/>
    <n v="280"/>
    <m/>
    <n v="312"/>
    <n v="112"/>
    <n v="32"/>
    <n v="52"/>
    <n v="73.919999999999987"/>
    <n v="8"/>
    <n v="28.5"/>
    <n v="0.43452380952380953"/>
    <n v="0.4"/>
    <n v="0.14652014652014653"/>
    <n v="0.23809523809523811"/>
    <n v="459"/>
    <n v="0.7"/>
    <n v="8"/>
    <n v="0"/>
    <n v="0"/>
    <n v="0"/>
    <n v="0"/>
    <n v="0"/>
    <n v="28.5"/>
    <n v="0"/>
    <n v="0"/>
    <n v="0"/>
    <n v="0"/>
    <n v="0"/>
    <n v="0"/>
    <n v="0"/>
    <n v="0"/>
    <n v="50"/>
    <n v="50"/>
    <s v="1 PG"/>
  </r>
  <r>
    <n v="3257"/>
    <s v="VIETNAM"/>
    <x v="0"/>
    <x v="4"/>
    <x v="20"/>
    <x v="52"/>
    <x v="10"/>
    <x v="1"/>
    <x v="0"/>
    <x v="181"/>
    <x v="2"/>
    <n v="320"/>
    <n v="144"/>
    <m/>
    <n v="172"/>
    <n v="34.56"/>
    <n v="32"/>
    <n v="54"/>
    <n v="25.344000000000001"/>
    <n v="15"/>
    <n v="18"/>
    <n v="0.38372093023255816"/>
    <n v="0.24"/>
    <n v="0.26578073089700999"/>
    <n v="0.44850498338870437"/>
    <n v="361"/>
    <n v="0.7"/>
    <n v="15"/>
    <n v="0"/>
    <n v="0"/>
    <n v="0"/>
    <n v="0"/>
    <n v="0"/>
    <n v="18"/>
    <n v="0"/>
    <n v="0"/>
    <n v="0"/>
    <n v="0"/>
    <n v="0"/>
    <n v="0"/>
    <n v="0"/>
    <n v="0"/>
    <n v="50"/>
    <n v="50"/>
    <s v="1 PG"/>
  </r>
  <r>
    <n v="3258"/>
    <s v="VIETNAM"/>
    <x v="2"/>
    <x v="4"/>
    <x v="20"/>
    <x v="52"/>
    <x v="0"/>
    <x v="0"/>
    <x v="6"/>
    <x v="27"/>
    <x v="0"/>
    <n v="1200"/>
    <n v="240"/>
    <m/>
    <n v="340"/>
    <n v="96"/>
    <n v="22"/>
    <n v="54"/>
    <n v="63"/>
    <n v="16"/>
    <n v="56.25"/>
    <n v="0.95065789473684215"/>
    <n v="0.4"/>
    <n v="9.2436974789915971E-2"/>
    <n v="0.22689075630252103"/>
    <n v="350"/>
    <n v="0.65"/>
    <n v="9"/>
    <n v="4"/>
    <n v="0"/>
    <n v="12"/>
    <n v="0"/>
    <n v="0"/>
    <n v="51"/>
    <n v="3"/>
    <n v="0"/>
    <n v="9"/>
    <n v="0"/>
    <n v="0"/>
    <n v="0"/>
    <n v="0"/>
    <n v="0"/>
    <n v="150"/>
    <n v="150"/>
    <s v="1 PG"/>
  </r>
  <r>
    <n v="3259"/>
    <s v="VIETNAM"/>
    <x v="2"/>
    <x v="4"/>
    <x v="20"/>
    <x v="52"/>
    <x v="0"/>
    <x v="0"/>
    <x v="6"/>
    <x v="28"/>
    <x v="0"/>
    <n v="1200"/>
    <n v="336"/>
    <m/>
    <n v="368"/>
    <n v="134"/>
    <n v="36"/>
    <n v="61"/>
    <n v="88"/>
    <n v="32.799999999999997"/>
    <n v="55.6"/>
    <n v="0.9113402061855671"/>
    <n v="0.4"/>
    <n v="0.13975155279503107"/>
    <n v="0.23680124223602489"/>
    <n v="406"/>
    <n v="0.65"/>
    <n v="30.8"/>
    <n v="8"/>
    <n v="0"/>
    <n v="0"/>
    <n v="0"/>
    <n v="0"/>
    <n v="52.6"/>
    <n v="12"/>
    <n v="0"/>
    <n v="0"/>
    <n v="0"/>
    <n v="0"/>
    <n v="0"/>
    <n v="0"/>
    <n v="0"/>
    <n v="150"/>
    <n v="150"/>
    <s v="2 PG"/>
  </r>
  <r>
    <n v="3260"/>
    <s v="VIETNAM"/>
    <x v="2"/>
    <x v="4"/>
    <x v="20"/>
    <x v="52"/>
    <x v="0"/>
    <x v="0"/>
    <x v="6"/>
    <x v="69"/>
    <x v="0"/>
    <n v="1200"/>
    <n v="240"/>
    <m/>
    <n v="276"/>
    <n v="96"/>
    <n v="14"/>
    <n v="39"/>
    <n v="63"/>
    <n v="12.6"/>
    <n v="36.5"/>
    <n v="0.92641509433962266"/>
    <n v="0.4"/>
    <n v="7.2463768115942032E-2"/>
    <n v="0.2018633540372671"/>
    <n v="268"/>
    <n v="0.65"/>
    <n v="9.6"/>
    <n v="0"/>
    <n v="0"/>
    <n v="6"/>
    <n v="0"/>
    <n v="0"/>
    <n v="33.5"/>
    <n v="0"/>
    <n v="0"/>
    <n v="6"/>
    <n v="0"/>
    <n v="0"/>
    <n v="0"/>
    <n v="0"/>
    <n v="0"/>
    <n v="150"/>
    <n v="150"/>
    <s v="1 PG"/>
  </r>
  <r>
    <n v="3261"/>
    <s v="VIETNAM"/>
    <x v="2"/>
    <x v="4"/>
    <x v="20"/>
    <x v="52"/>
    <x v="0"/>
    <x v="0"/>
    <x v="6"/>
    <x v="68"/>
    <x v="0"/>
    <n v="1200"/>
    <n v="240"/>
    <m/>
    <n v="272"/>
    <n v="96"/>
    <n v="6"/>
    <n v="25"/>
    <n v="63"/>
    <n v="6.3"/>
    <n v="19.2"/>
    <n v="0.82258064516129037"/>
    <n v="0.4"/>
    <n v="3.1512605042016813E-2"/>
    <n v="0.13130252100840337"/>
    <n v="272"/>
    <n v="0.65"/>
    <n v="5.8"/>
    <n v="2"/>
    <n v="0"/>
    <n v="0"/>
    <n v="0"/>
    <n v="0"/>
    <n v="17.7"/>
    <n v="6"/>
    <n v="0"/>
    <n v="0"/>
    <n v="0"/>
    <n v="0"/>
    <n v="0"/>
    <n v="0"/>
    <n v="0"/>
    <n v="150"/>
    <n v="150"/>
    <s v="1 PG"/>
  </r>
  <r>
    <n v="3262"/>
    <s v="VIETNAM"/>
    <x v="2"/>
    <x v="4"/>
    <x v="20"/>
    <x v="52"/>
    <x v="2"/>
    <x v="0"/>
    <x v="6"/>
    <x v="30"/>
    <x v="1"/>
    <n v="1200"/>
    <n v="336"/>
    <n v="338"/>
    <m/>
    <n v="134"/>
    <n v="20"/>
    <n v="51"/>
    <n v="88"/>
    <n v="17"/>
    <n v="50.5"/>
    <n v="0.95070422535211263"/>
    <n v="0.4"/>
    <n v="8.453085376162299E-2"/>
    <n v="0.21555367709213863"/>
    <n v="321"/>
    <n v="0.65"/>
    <n v="17"/>
    <n v="0"/>
    <n v="0"/>
    <n v="0"/>
    <n v="0"/>
    <n v="0"/>
    <n v="50.5"/>
    <n v="0"/>
    <n v="0"/>
    <n v="0"/>
    <n v="0"/>
    <n v="0"/>
    <n v="0"/>
    <n v="0"/>
    <n v="0"/>
    <n v="150"/>
    <n v="150"/>
    <s v="2 PG"/>
  </r>
  <r>
    <n v="3263"/>
    <s v="VIETNAM"/>
    <x v="2"/>
    <x v="4"/>
    <x v="20"/>
    <x v="52"/>
    <x v="2"/>
    <x v="0"/>
    <x v="6"/>
    <x v="29"/>
    <x v="1"/>
    <n v="1200"/>
    <n v="336"/>
    <n v="348"/>
    <m/>
    <n v="134"/>
    <n v="44"/>
    <n v="23"/>
    <n v="88"/>
    <n v="36.799999999999997"/>
    <n v="14.8"/>
    <n v="0.77014925373134324"/>
    <n v="0.4"/>
    <n v="0.180623973727422"/>
    <n v="9.4417077175697861E-2"/>
    <n v="355"/>
    <n v="0.65"/>
    <n v="31.8"/>
    <n v="0"/>
    <n v="0"/>
    <n v="10"/>
    <n v="0"/>
    <n v="0"/>
    <n v="11.8"/>
    <n v="2"/>
    <n v="0"/>
    <n v="5"/>
    <n v="0"/>
    <n v="0"/>
    <n v="0"/>
    <n v="0"/>
    <n v="0"/>
    <n v="150"/>
    <n v="150"/>
    <s v="2 PG"/>
  </r>
  <r>
    <n v="3264"/>
    <s v="VIETNAM"/>
    <x v="2"/>
    <x v="4"/>
    <x v="20"/>
    <x v="52"/>
    <x v="6"/>
    <x v="0"/>
    <x v="6"/>
    <x v="81"/>
    <x v="1"/>
    <n v="1250"/>
    <n v="250"/>
    <m/>
    <n v="260"/>
    <n v="100"/>
    <n v="4"/>
    <n v="39"/>
    <n v="66"/>
    <n v="2.8"/>
    <n v="38.6"/>
    <n v="0.96279069767441861"/>
    <n v="0.4"/>
    <n v="2.197802197802198E-2"/>
    <n v="0.21428571428571427"/>
    <n v="270"/>
    <n v="0.65"/>
    <n v="2.8"/>
    <n v="0"/>
    <n v="0"/>
    <n v="0"/>
    <n v="0"/>
    <n v="0"/>
    <n v="38.6"/>
    <n v="0"/>
    <n v="0"/>
    <n v="0"/>
    <n v="0"/>
    <n v="0"/>
    <n v="0"/>
    <n v="0"/>
    <n v="0"/>
    <n v="150"/>
    <n v="150"/>
    <s v="1 PG"/>
  </r>
  <r>
    <n v="3265"/>
    <s v="VIETNAM"/>
    <x v="2"/>
    <x v="4"/>
    <x v="20"/>
    <x v="52"/>
    <x v="7"/>
    <x v="0"/>
    <x v="6"/>
    <x v="265"/>
    <x v="0"/>
    <n v="1000"/>
    <n v="200"/>
    <m/>
    <n v="206"/>
    <n v="80"/>
    <n v="5"/>
    <n v="21"/>
    <n v="52"/>
    <n v="2"/>
    <n v="18.75"/>
    <n v="0.79807692307692313"/>
    <n v="0.4"/>
    <n v="3.4674063800277398E-2"/>
    <n v="0.14563106796116507"/>
    <n v="229"/>
    <n v="0.65"/>
    <n v="2"/>
    <n v="0"/>
    <n v="0"/>
    <n v="0"/>
    <n v="0"/>
    <n v="0"/>
    <n v="17"/>
    <n v="1"/>
    <n v="0"/>
    <n v="3"/>
    <n v="0"/>
    <n v="0"/>
    <n v="0"/>
    <n v="0"/>
    <n v="0"/>
    <n v="150"/>
    <n v="150"/>
    <s v="2 PG"/>
  </r>
  <r>
    <n v="3266"/>
    <s v="VIETNAM"/>
    <x v="2"/>
    <x v="4"/>
    <x v="20"/>
    <x v="52"/>
    <x v="7"/>
    <x v="0"/>
    <x v="6"/>
    <x v="320"/>
    <x v="0"/>
    <n v="1000"/>
    <n v="200"/>
    <m/>
    <n v="204"/>
    <n v="80"/>
    <n v="1"/>
    <n v="22"/>
    <n v="52"/>
    <n v="1"/>
    <n v="18"/>
    <n v="0.82608695652173914"/>
    <n v="0.4"/>
    <n v="7.0028011204481804E-3"/>
    <n v="0.15406162464985995"/>
    <n v="202"/>
    <n v="0.65"/>
    <n v="1"/>
    <n v="0"/>
    <n v="0"/>
    <n v="0"/>
    <n v="0"/>
    <n v="0"/>
    <n v="18"/>
    <n v="0"/>
    <n v="0"/>
    <n v="0"/>
    <n v="0"/>
    <n v="0"/>
    <n v="0"/>
    <n v="0"/>
    <n v="0"/>
    <n v="150"/>
    <n v="150"/>
    <s v="2 PG"/>
  </r>
  <r>
    <n v="3267"/>
    <s v="VIETNAM"/>
    <x v="2"/>
    <x v="4"/>
    <x v="20"/>
    <x v="52"/>
    <x v="7"/>
    <x v="0"/>
    <x v="6"/>
    <x v="87"/>
    <x v="0"/>
    <n v="1000"/>
    <n v="280"/>
    <m/>
    <n v="392"/>
    <n v="112"/>
    <n v="10"/>
    <n v="48"/>
    <n v="73"/>
    <n v="4.25"/>
    <n v="51.125"/>
    <n v="0.95474137931034486"/>
    <n v="0.4"/>
    <n v="3.6443148688046649E-2"/>
    <n v="0.17492711370262393"/>
    <n v="422"/>
    <n v="0.65"/>
    <n v="0"/>
    <n v="3"/>
    <n v="0"/>
    <n v="7"/>
    <n v="0"/>
    <n v="0"/>
    <n v="45"/>
    <n v="1"/>
    <n v="1"/>
    <n v="11"/>
    <n v="0"/>
    <n v="0"/>
    <n v="0"/>
    <n v="0"/>
    <n v="0"/>
    <n v="150"/>
    <n v="150"/>
    <s v="2 PG"/>
  </r>
  <r>
    <n v="3268"/>
    <s v="VIETNAM"/>
    <x v="2"/>
    <x v="4"/>
    <x v="20"/>
    <x v="52"/>
    <x v="7"/>
    <x v="0"/>
    <x v="6"/>
    <x v="85"/>
    <x v="0"/>
    <n v="1000"/>
    <n v="280"/>
    <m/>
    <n v="308"/>
    <n v="112"/>
    <n v="5"/>
    <n v="38"/>
    <n v="73"/>
    <n v="6"/>
    <n v="53"/>
    <n v="1.3720930232558139"/>
    <n v="0.4"/>
    <n v="2.319109461966605E-2"/>
    <n v="0.17625231910946196"/>
    <n v="350"/>
    <n v="0.65"/>
    <n v="6"/>
    <n v="0"/>
    <n v="0"/>
    <n v="0"/>
    <n v="0"/>
    <n v="0"/>
    <n v="53"/>
    <n v="0"/>
    <n v="0"/>
    <n v="0"/>
    <n v="0"/>
    <n v="0"/>
    <n v="0"/>
    <n v="0"/>
    <n v="0"/>
    <n v="150"/>
    <n v="150"/>
    <s v="2 PG"/>
  </r>
  <r>
    <n v="3269"/>
    <s v="VIETNAM"/>
    <x v="2"/>
    <x v="4"/>
    <x v="20"/>
    <x v="52"/>
    <x v="7"/>
    <x v="0"/>
    <x v="6"/>
    <x v="86"/>
    <x v="0"/>
    <n v="1000"/>
    <n v="280"/>
    <m/>
    <n v="380"/>
    <n v="112"/>
    <n v="25"/>
    <n v="43"/>
    <n v="73"/>
    <n v="21.5"/>
    <n v="41"/>
    <n v="0.91911764705882348"/>
    <n v="0.4"/>
    <n v="9.3984962406015032E-2"/>
    <n v="0.16165413533834586"/>
    <n v="392"/>
    <n v="0.65"/>
    <n v="19"/>
    <n v="0"/>
    <n v="0"/>
    <n v="5"/>
    <n v="0"/>
    <n v="0"/>
    <n v="39"/>
    <n v="0"/>
    <n v="0"/>
    <n v="4"/>
    <n v="0"/>
    <n v="0"/>
    <n v="0"/>
    <n v="0"/>
    <n v="0"/>
    <n v="150"/>
    <n v="150"/>
    <s v="2 PG"/>
  </r>
  <r>
    <n v="3270"/>
    <s v="VIETNAM"/>
    <x v="2"/>
    <x v="4"/>
    <x v="20"/>
    <x v="52"/>
    <x v="0"/>
    <x v="0"/>
    <x v="9"/>
    <x v="70"/>
    <x v="0"/>
    <n v="1200"/>
    <n v="240"/>
    <m/>
    <n v="244"/>
    <n v="96"/>
    <n v="22"/>
    <n v="68"/>
    <n v="63"/>
    <n v="22.5"/>
    <n v="63.5"/>
    <n v="0.9555555555555556"/>
    <n v="0.4"/>
    <n v="0.1288056206088993"/>
    <n v="0.39812646370023425"/>
    <n v="245"/>
    <n v="0.65"/>
    <n v="19"/>
    <n v="4"/>
    <n v="0"/>
    <n v="5"/>
    <n v="0"/>
    <n v="0"/>
    <n v="60"/>
    <n v="6"/>
    <n v="0"/>
    <n v="4"/>
    <n v="0"/>
    <n v="0"/>
    <n v="0"/>
    <n v="0"/>
    <n v="0"/>
    <n v="150"/>
    <n v="150"/>
    <s v="1 PG"/>
  </r>
  <r>
    <n v="3271"/>
    <s v="VIETNAM"/>
    <x v="0"/>
    <x v="4"/>
    <x v="21"/>
    <x v="53"/>
    <x v="1"/>
    <x v="0"/>
    <x v="0"/>
    <x v="7"/>
    <x v="1"/>
    <n v="2700"/>
    <n v="567"/>
    <m/>
    <n v="640"/>
    <n v="353"/>
    <n v="63"/>
    <n v="122"/>
    <n v="166"/>
    <n v="37"/>
    <n v="111.25"/>
    <n v="0.80135135135135138"/>
    <n v="0.4"/>
    <n v="0.140625"/>
    <n v="0.27232142857142855"/>
    <n v="664"/>
    <n v="0.8"/>
    <n v="29"/>
    <n v="6"/>
    <n v="0"/>
    <n v="13"/>
    <n v="0"/>
    <n v="0"/>
    <n v="82"/>
    <n v="9"/>
    <n v="0"/>
    <n v="54"/>
    <n v="0"/>
    <n v="0"/>
    <n v="0"/>
    <n v="0"/>
    <n v="0"/>
    <n v="100"/>
    <n v="100"/>
    <s v="2 PG"/>
  </r>
  <r>
    <n v="3272"/>
    <s v="VIETNAM"/>
    <x v="0"/>
    <x v="4"/>
    <x v="21"/>
    <x v="53"/>
    <x v="0"/>
    <x v="0"/>
    <x v="0"/>
    <x v="14"/>
    <x v="0"/>
    <n v="1200"/>
    <n v="336"/>
    <m/>
    <n v="340"/>
    <n v="134.4"/>
    <n v="19"/>
    <n v="52"/>
    <n v="88.703999999999994"/>
    <n v="9.5"/>
    <n v="42.75"/>
    <n v="0.7359154929577465"/>
    <n v="0.4"/>
    <n v="7.9831932773109252E-2"/>
    <n v="0.21848739495798322"/>
    <n v="578"/>
    <n v="0.7"/>
    <n v="6"/>
    <n v="10"/>
    <n v="0"/>
    <n v="2"/>
    <n v="0"/>
    <n v="0"/>
    <n v="38"/>
    <n v="13"/>
    <n v="0"/>
    <n v="3"/>
    <n v="0"/>
    <n v="0"/>
    <n v="0"/>
    <n v="0"/>
    <n v="0"/>
    <n v="100"/>
    <n v="100"/>
    <s v="2 PG"/>
  </r>
  <r>
    <n v="3273"/>
    <s v="VIETNAM"/>
    <x v="0"/>
    <x v="4"/>
    <x v="21"/>
    <x v="53"/>
    <x v="0"/>
    <x v="0"/>
    <x v="0"/>
    <x v="16"/>
    <x v="0"/>
    <n v="1200"/>
    <n v="240"/>
    <m/>
    <n v="216"/>
    <n v="96"/>
    <n v="25"/>
    <n v="60"/>
    <n v="63.36"/>
    <n v="19.25"/>
    <n v="36.25"/>
    <n v="0.65294117647058825"/>
    <n v="0.4"/>
    <n v="0.16534391534391535"/>
    <n v="0.39682539682539686"/>
    <n v="338"/>
    <n v="0.7"/>
    <n v="18"/>
    <n v="1"/>
    <n v="0"/>
    <n v="2"/>
    <n v="0"/>
    <n v="0"/>
    <n v="34"/>
    <n v="1"/>
    <n v="0"/>
    <n v="4"/>
    <n v="0"/>
    <n v="0"/>
    <n v="0"/>
    <n v="0"/>
    <n v="0"/>
    <n v="50"/>
    <n v="50"/>
    <s v="1 PG"/>
  </r>
  <r>
    <n v="3274"/>
    <s v="VIETNAM"/>
    <x v="0"/>
    <x v="4"/>
    <x v="21"/>
    <x v="53"/>
    <x v="0"/>
    <x v="0"/>
    <x v="0"/>
    <x v="3"/>
    <x v="0"/>
    <n v="1200"/>
    <n v="240"/>
    <m/>
    <n v="246"/>
    <n v="96"/>
    <n v="10"/>
    <n v="62"/>
    <n v="63.36"/>
    <n v="6.83"/>
    <n v="58.75"/>
    <n v="0.91083333333333327"/>
    <n v="0.4"/>
    <n v="5.8072009291521488E-2"/>
    <n v="0.36004645760743326"/>
    <n v="543"/>
    <n v="0.7"/>
    <n v="5.33"/>
    <n v="2"/>
    <n v="0"/>
    <n v="2"/>
    <n v="0"/>
    <n v="0"/>
    <n v="55.5"/>
    <n v="3"/>
    <n v="0"/>
    <n v="5"/>
    <n v="0"/>
    <n v="0"/>
    <n v="0"/>
    <n v="0"/>
    <n v="0"/>
    <n v="50"/>
    <n v="50"/>
    <s v="1 PG"/>
  </r>
  <r>
    <n v="3275"/>
    <s v="VIETNAM"/>
    <x v="0"/>
    <x v="4"/>
    <x v="21"/>
    <x v="53"/>
    <x v="0"/>
    <x v="0"/>
    <x v="1"/>
    <x v="17"/>
    <x v="0"/>
    <n v="1200"/>
    <n v="240"/>
    <n v="120"/>
    <n v="288"/>
    <n v="96"/>
    <n v="55"/>
    <n v="67"/>
    <n v="63.36"/>
    <n v="58.6"/>
    <n v="52.6"/>
    <n v="0.91147540983606556"/>
    <n v="0.4"/>
    <n v="0.19257703081232494"/>
    <n v="0.23459383753501403"/>
    <n v="388"/>
    <n v="0.7"/>
    <n v="51.6"/>
    <n v="4"/>
    <n v="0"/>
    <n v="12"/>
    <n v="0"/>
    <n v="0"/>
    <n v="46.1"/>
    <n v="2"/>
    <n v="0"/>
    <n v="12"/>
    <n v="0"/>
    <n v="0"/>
    <n v="0"/>
    <n v="0"/>
    <n v="0"/>
    <n v="50"/>
    <n v="50"/>
    <s v="1 PG"/>
  </r>
  <r>
    <n v="3276"/>
    <s v="VIETNAM"/>
    <x v="0"/>
    <x v="4"/>
    <x v="21"/>
    <x v="53"/>
    <x v="4"/>
    <x v="0"/>
    <x v="0"/>
    <x v="33"/>
    <x v="0"/>
    <n v="1000"/>
    <n v="200"/>
    <m/>
    <n v="224"/>
    <n v="80"/>
    <n v="20"/>
    <n v="41"/>
    <n v="52.8"/>
    <n v="10"/>
    <n v="19"/>
    <n v="0.47540983606557374"/>
    <n v="0.4"/>
    <n v="0.12755102040816327"/>
    <n v="0.26147959183673475"/>
    <n v="606"/>
    <n v="0.7"/>
    <n v="0"/>
    <n v="0"/>
    <n v="0"/>
    <n v="20"/>
    <n v="0"/>
    <n v="0"/>
    <n v="0"/>
    <n v="6"/>
    <n v="0"/>
    <n v="35"/>
    <n v="0"/>
    <n v="0"/>
    <n v="0"/>
    <n v="0"/>
    <n v="0"/>
    <n v="50"/>
    <n v="50"/>
    <s v="1 PG"/>
  </r>
  <r>
    <n v="3277"/>
    <s v="VIETNAM"/>
    <x v="0"/>
    <x v="4"/>
    <x v="21"/>
    <x v="53"/>
    <x v="4"/>
    <x v="0"/>
    <x v="0"/>
    <x v="35"/>
    <x v="0"/>
    <n v="1000"/>
    <n v="200"/>
    <m/>
    <n v="186"/>
    <n v="80"/>
    <n v="25"/>
    <n v="39"/>
    <n v="52.8"/>
    <n v="42"/>
    <n v="46.5"/>
    <n v="1.3828125"/>
    <n v="0.4"/>
    <n v="0.19201228878648235"/>
    <n v="0.29953917050691248"/>
    <n v="205"/>
    <n v="0.7"/>
    <n v="27"/>
    <n v="0"/>
    <n v="0"/>
    <n v="30"/>
    <n v="0"/>
    <n v="0"/>
    <n v="32"/>
    <n v="0"/>
    <n v="0"/>
    <n v="29"/>
    <n v="0"/>
    <n v="0"/>
    <n v="0"/>
    <n v="0"/>
    <n v="0"/>
    <n v="50"/>
    <n v="50"/>
    <s v="1 PG"/>
  </r>
  <r>
    <n v="3278"/>
    <s v="VIETNAM"/>
    <x v="0"/>
    <x v="4"/>
    <x v="21"/>
    <x v="53"/>
    <x v="4"/>
    <x v="0"/>
    <x v="0"/>
    <x v="36"/>
    <x v="0"/>
    <n v="1000"/>
    <n v="200"/>
    <m/>
    <n v="216"/>
    <n v="80"/>
    <n v="48"/>
    <n v="89"/>
    <n v="52.8"/>
    <n v="29.5"/>
    <n v="47.5"/>
    <n v="0.56204379562043794"/>
    <n v="0.4"/>
    <n v="0.3174603174603175"/>
    <n v="0.58862433862433872"/>
    <n v="367"/>
    <n v="0.7"/>
    <n v="22"/>
    <n v="0"/>
    <n v="0"/>
    <n v="15"/>
    <n v="0"/>
    <n v="0"/>
    <n v="41"/>
    <n v="0"/>
    <n v="0"/>
    <n v="13"/>
    <n v="0"/>
    <n v="0"/>
    <n v="0"/>
    <n v="0"/>
    <n v="0"/>
    <n v="50"/>
    <n v="50"/>
    <s v="1 PG"/>
  </r>
  <r>
    <n v="3279"/>
    <s v="VIETNAM"/>
    <x v="0"/>
    <x v="4"/>
    <x v="21"/>
    <x v="53"/>
    <x v="4"/>
    <x v="0"/>
    <x v="0"/>
    <x v="41"/>
    <x v="0"/>
    <n v="1000"/>
    <n v="200"/>
    <m/>
    <n v="208"/>
    <n v="80"/>
    <n v="16"/>
    <n v="35"/>
    <n v="52.8"/>
    <n v="15.1"/>
    <n v="26.35"/>
    <n v="0.8127450980392158"/>
    <n v="0.4"/>
    <n v="0.10989010989010989"/>
    <n v="0.24038461538461539"/>
    <n v="192"/>
    <n v="0.7"/>
    <n v="11.6"/>
    <n v="0"/>
    <n v="0"/>
    <n v="7"/>
    <n v="0"/>
    <n v="0"/>
    <n v="23.6"/>
    <n v="1"/>
    <n v="0"/>
    <n v="5"/>
    <n v="0"/>
    <n v="0"/>
    <n v="0"/>
    <n v="0"/>
    <n v="0"/>
    <n v="50"/>
    <n v="50"/>
    <s v="1 PG"/>
  </r>
  <r>
    <n v="3280"/>
    <s v="VIETNAM"/>
    <x v="0"/>
    <x v="4"/>
    <x v="21"/>
    <x v="53"/>
    <x v="5"/>
    <x v="0"/>
    <x v="0"/>
    <x v="44"/>
    <x v="1"/>
    <n v="1500"/>
    <n v="420"/>
    <m/>
    <n v="420"/>
    <n v="168"/>
    <n v="23"/>
    <n v="84"/>
    <n v="110.88"/>
    <n v="11"/>
    <n v="40.375"/>
    <n v="0.48014018691588783"/>
    <n v="0.4"/>
    <n v="7.8231292517006806E-2"/>
    <n v="0.2857142857142857"/>
    <n v="215"/>
    <n v="0.7"/>
    <n v="0"/>
    <n v="0"/>
    <n v="0"/>
    <n v="22"/>
    <n v="0"/>
    <n v="0"/>
    <n v="0"/>
    <n v="0"/>
    <n v="0"/>
    <n v="80"/>
    <n v="0"/>
    <n v="0"/>
    <n v="0"/>
    <n v="1"/>
    <n v="0"/>
    <n v="100"/>
    <n v="100"/>
    <s v="2 PG"/>
  </r>
  <r>
    <n v="3281"/>
    <s v="VIETNAM"/>
    <x v="0"/>
    <x v="4"/>
    <x v="21"/>
    <x v="53"/>
    <x v="5"/>
    <x v="0"/>
    <x v="0"/>
    <x v="45"/>
    <x v="1"/>
    <n v="1500"/>
    <n v="420"/>
    <m/>
    <n v="394"/>
    <n v="168"/>
    <n v="20"/>
    <n v="49"/>
    <n v="110.88"/>
    <n v="11"/>
    <n v="27"/>
    <n v="0.55072463768115942"/>
    <n v="0.4"/>
    <n v="7.2516316171138517E-2"/>
    <n v="0.17766497461928937"/>
    <n v="381"/>
    <n v="0.65"/>
    <n v="5"/>
    <n v="0"/>
    <n v="0"/>
    <n v="12"/>
    <n v="0"/>
    <n v="0"/>
    <n v="27"/>
    <n v="0"/>
    <n v="0"/>
    <n v="0"/>
    <n v="0"/>
    <n v="0"/>
    <n v="0"/>
    <n v="0"/>
    <n v="0"/>
    <n v="100"/>
    <n v="100"/>
    <s v="2 PG"/>
  </r>
  <r>
    <n v="3282"/>
    <s v="VIETNAM"/>
    <x v="0"/>
    <x v="4"/>
    <x v="21"/>
    <x v="53"/>
    <x v="2"/>
    <x v="0"/>
    <x v="0"/>
    <x v="21"/>
    <x v="1"/>
    <n v="1200"/>
    <n v="336"/>
    <m/>
    <n v="320"/>
    <n v="134.4"/>
    <n v="19"/>
    <n v="29"/>
    <n v="88.703999999999994"/>
    <n v="4.5"/>
    <n v="15.3"/>
    <n v="0.41250000000000003"/>
    <n v="0.4"/>
    <n v="8.4821428571428575E-2"/>
    <n v="0.12946428571428573"/>
    <n v="433"/>
    <n v="0.7"/>
    <n v="4.5"/>
    <n v="0"/>
    <n v="0"/>
    <n v="0"/>
    <n v="0"/>
    <n v="0"/>
    <n v="15.3"/>
    <n v="0"/>
    <n v="0"/>
    <n v="0"/>
    <n v="0"/>
    <n v="0"/>
    <n v="0"/>
    <n v="0"/>
    <n v="0"/>
    <n v="100"/>
    <n v="100"/>
    <s v="2 PG"/>
  </r>
  <r>
    <n v="3283"/>
    <s v="VIETNAM"/>
    <x v="0"/>
    <x v="4"/>
    <x v="21"/>
    <x v="53"/>
    <x v="2"/>
    <x v="0"/>
    <x v="0"/>
    <x v="22"/>
    <x v="1"/>
    <n v="1200"/>
    <n v="336"/>
    <m/>
    <n v="324"/>
    <n v="134.4"/>
    <n v="27"/>
    <n v="69"/>
    <n v="88.703999999999994"/>
    <n v="13"/>
    <n v="34.5"/>
    <n v="0.49479166666666669"/>
    <n v="0.4"/>
    <n v="0.11904761904761905"/>
    <n v="0.30423280423280424"/>
    <n v="282"/>
    <n v="0.7"/>
    <n v="3"/>
    <n v="0"/>
    <n v="0"/>
    <n v="20"/>
    <n v="0"/>
    <n v="0"/>
    <n v="13"/>
    <n v="0"/>
    <n v="0"/>
    <n v="43"/>
    <n v="0"/>
    <n v="0"/>
    <n v="0"/>
    <n v="0"/>
    <n v="0"/>
    <n v="100"/>
    <n v="100"/>
    <s v="2 PG"/>
  </r>
  <r>
    <n v="3284"/>
    <s v="VIETNAM"/>
    <x v="0"/>
    <x v="4"/>
    <x v="21"/>
    <x v="53"/>
    <x v="7"/>
    <x v="0"/>
    <x v="0"/>
    <x v="55"/>
    <x v="0"/>
    <n v="1000"/>
    <n v="200"/>
    <m/>
    <n v="192"/>
    <n v="80"/>
    <n v="36"/>
    <n v="72"/>
    <n v="53"/>
    <n v="28.5"/>
    <n v="52.25"/>
    <n v="0.74768518518518523"/>
    <n v="0.4"/>
    <n v="0.2678571428571429"/>
    <n v="0.53571428571428581"/>
    <n v="567"/>
    <n v="0.7"/>
    <n v="23"/>
    <n v="4"/>
    <n v="0"/>
    <n v="9"/>
    <n v="0"/>
    <n v="0"/>
    <n v="43"/>
    <n v="7"/>
    <n v="0"/>
    <n v="12"/>
    <n v="0"/>
    <n v="0"/>
    <n v="0"/>
    <n v="4"/>
    <n v="0"/>
    <n v="50"/>
    <n v="50"/>
    <s v="1 PG"/>
  </r>
  <r>
    <n v="3285"/>
    <s v="VIETNAM"/>
    <x v="0"/>
    <x v="4"/>
    <x v="21"/>
    <x v="53"/>
    <x v="10"/>
    <x v="1"/>
    <x v="0"/>
    <x v="260"/>
    <x v="2"/>
    <n v="320"/>
    <n v="144"/>
    <m/>
    <n v="160"/>
    <n v="34.56"/>
    <n v="18"/>
    <n v="29"/>
    <n v="25.344000000000001"/>
    <n v="10"/>
    <n v="19"/>
    <n v="0.61702127659574468"/>
    <n v="0.24"/>
    <n v="0.16071428571428573"/>
    <n v="0.25892857142857145"/>
    <n v="176"/>
    <n v="0.7"/>
    <n v="10"/>
    <n v="0"/>
    <n v="0"/>
    <n v="0"/>
    <n v="0"/>
    <n v="0"/>
    <n v="19"/>
    <n v="0"/>
    <n v="0"/>
    <n v="0"/>
    <n v="0"/>
    <n v="0"/>
    <n v="0"/>
    <n v="0"/>
    <n v="0"/>
    <n v="50"/>
    <n v="50"/>
    <s v="1 PG"/>
  </r>
  <r>
    <n v="3286"/>
    <s v="VIETNAM"/>
    <x v="2"/>
    <x v="4"/>
    <x v="21"/>
    <x v="53"/>
    <x v="2"/>
    <x v="0"/>
    <x v="6"/>
    <x v="31"/>
    <x v="1"/>
    <n v="1200"/>
    <n v="336"/>
    <m/>
    <n v="272"/>
    <n v="134"/>
    <n v="24"/>
    <n v="60"/>
    <n v="88"/>
    <n v="18"/>
    <n v="44.2"/>
    <n v="0.74047619047619051"/>
    <n v="0.4"/>
    <n v="0.12605042016806725"/>
    <n v="0.31512605042016811"/>
    <n v="291"/>
    <n v="0.65"/>
    <n v="16.5"/>
    <n v="0"/>
    <n v="0"/>
    <n v="3"/>
    <n v="0"/>
    <n v="0"/>
    <n v="33.200000000000003"/>
    <n v="2"/>
    <n v="0"/>
    <n v="21"/>
    <n v="0"/>
    <n v="0"/>
    <n v="0"/>
    <n v="0"/>
    <n v="0"/>
    <n v="150"/>
    <n v="150"/>
    <s v="2 PG"/>
  </r>
  <r>
    <n v="3287"/>
    <s v="VIETNAM"/>
    <x v="2"/>
    <x v="4"/>
    <x v="21"/>
    <x v="53"/>
    <x v="6"/>
    <x v="1"/>
    <x v="6"/>
    <x v="144"/>
    <x v="1"/>
    <n v="1250"/>
    <n v="250"/>
    <m/>
    <n v="200"/>
    <n v="60"/>
    <n v="22"/>
    <n v="25"/>
    <n v="22"/>
    <n v="18"/>
    <n v="22"/>
    <n v="0.85106382978723405"/>
    <n v="0.24"/>
    <n v="0.15714285714285714"/>
    <n v="0.17857142857142858"/>
    <n v="230"/>
    <n v="0.65"/>
    <n v="18"/>
    <n v="0"/>
    <n v="0"/>
    <n v="0"/>
    <n v="0"/>
    <n v="0"/>
    <n v="22"/>
    <n v="0"/>
    <n v="0"/>
    <n v="0"/>
    <n v="0"/>
    <n v="0"/>
    <n v="0"/>
    <n v="0"/>
    <n v="0"/>
    <n v="150"/>
    <n v="150"/>
    <s v="1 PG"/>
  </r>
  <r>
    <n v="3288"/>
    <s v="VIETNAM"/>
    <x v="2"/>
    <x v="4"/>
    <x v="21"/>
    <x v="53"/>
    <x v="7"/>
    <x v="0"/>
    <x v="6"/>
    <x v="88"/>
    <x v="0"/>
    <n v="1000"/>
    <n v="280"/>
    <m/>
    <n v="372"/>
    <n v="112"/>
    <n v="32"/>
    <n v="36"/>
    <n v="73"/>
    <n v="34"/>
    <n v="37"/>
    <n v="1.0441176470588236"/>
    <n v="0.4"/>
    <n v="0.12288786482334871"/>
    <n v="0.13824884792626729"/>
    <n v="384"/>
    <n v="0.65"/>
    <n v="34"/>
    <n v="0"/>
    <n v="0"/>
    <n v="0"/>
    <n v="0"/>
    <n v="0"/>
    <n v="37"/>
    <n v="0"/>
    <n v="0"/>
    <n v="0"/>
    <n v="0"/>
    <n v="0"/>
    <n v="0"/>
    <n v="0"/>
    <n v="0"/>
    <n v="150"/>
    <n v="150"/>
    <s v="2 PG"/>
  </r>
  <r>
    <n v="3289"/>
    <s v="VIETNAM"/>
    <x v="2"/>
    <x v="4"/>
    <x v="21"/>
    <x v="53"/>
    <x v="7"/>
    <x v="0"/>
    <x v="6"/>
    <x v="90"/>
    <x v="0"/>
    <n v="1000"/>
    <n v="200"/>
    <m/>
    <n v="244"/>
    <n v="80"/>
    <n v="13"/>
    <n v="32"/>
    <n v="52"/>
    <n v="12.25"/>
    <n v="33"/>
    <n v="1.0055555555555555"/>
    <n v="0.4"/>
    <n v="7.611241217798595E-2"/>
    <n v="0.18735362997658081"/>
    <n v="274"/>
    <n v="0.65"/>
    <n v="11"/>
    <n v="3"/>
    <n v="0"/>
    <n v="1"/>
    <n v="0"/>
    <n v="0"/>
    <n v="32"/>
    <n v="2"/>
    <n v="0"/>
    <n v="1"/>
    <n v="0"/>
    <n v="0"/>
    <n v="0"/>
    <n v="0"/>
    <n v="0"/>
    <n v="150"/>
    <n v="150"/>
    <s v="1 PG"/>
  </r>
  <r>
    <n v="3290"/>
    <s v="VIETNAM"/>
    <x v="2"/>
    <x v="4"/>
    <x v="21"/>
    <x v="53"/>
    <x v="7"/>
    <x v="0"/>
    <x v="6"/>
    <x v="130"/>
    <x v="0"/>
    <n v="1000"/>
    <n v="280"/>
    <m/>
    <n v="267"/>
    <n v="112"/>
    <n v="11"/>
    <n v="45"/>
    <n v="73"/>
    <n v="7.5"/>
    <n v="32.299999999999997"/>
    <n v="0.71071428571428563"/>
    <n v="0.4"/>
    <n v="5.8855002675227398E-2"/>
    <n v="0.24077046548956665"/>
    <n v="225"/>
    <n v="0.65"/>
    <n v="7.5"/>
    <n v="0"/>
    <n v="0"/>
    <n v="0"/>
    <n v="0"/>
    <n v="0"/>
    <n v="31.3"/>
    <n v="2"/>
    <n v="0"/>
    <n v="1"/>
    <n v="0"/>
    <n v="0"/>
    <n v="0"/>
    <n v="0"/>
    <n v="0"/>
    <n v="150"/>
    <n v="150"/>
    <s v="2 PG"/>
  </r>
  <r>
    <n v="3291"/>
    <s v="VIETNAM"/>
    <x v="2"/>
    <x v="4"/>
    <x v="21"/>
    <x v="53"/>
    <x v="7"/>
    <x v="0"/>
    <x v="6"/>
    <x v="89"/>
    <x v="0"/>
    <n v="1000"/>
    <n v="280"/>
    <m/>
    <n v="392"/>
    <n v="112"/>
    <n v="20"/>
    <n v="73"/>
    <n v="73"/>
    <n v="18.600000000000001"/>
    <n v="85.875"/>
    <n v="1.1233870967741935"/>
    <n v="0.4"/>
    <n v="7.2886297376093298E-2"/>
    <n v="0.26603498542274057"/>
    <n v="436"/>
    <n v="0.65"/>
    <n v="18.600000000000001"/>
    <n v="0"/>
    <n v="0"/>
    <n v="0"/>
    <n v="0"/>
    <n v="0"/>
    <n v="82"/>
    <n v="8"/>
    <n v="5"/>
    <n v="0"/>
    <n v="0"/>
    <n v="0"/>
    <n v="0"/>
    <n v="0"/>
    <n v="0"/>
    <n v="150"/>
    <n v="150"/>
    <s v="2 PG"/>
  </r>
  <r>
    <n v="3292"/>
    <s v="VIETNAM"/>
    <x v="2"/>
    <x v="4"/>
    <x v="21"/>
    <x v="53"/>
    <x v="6"/>
    <x v="0"/>
    <x v="9"/>
    <x v="82"/>
    <x v="1"/>
    <n v="1250"/>
    <n v="250"/>
    <m/>
    <n v="276"/>
    <n v="100"/>
    <n v="20"/>
    <n v="51"/>
    <n v="92"/>
    <n v="29"/>
    <n v="84"/>
    <n v="1.591549295774648"/>
    <n v="0.24"/>
    <n v="0.10351966873706005"/>
    <n v="0.2639751552795031"/>
    <n v="262"/>
    <n v="0.65"/>
    <n v="29"/>
    <n v="0"/>
    <n v="0"/>
    <n v="0"/>
    <n v="0"/>
    <n v="0"/>
    <n v="84"/>
    <n v="0"/>
    <n v="0"/>
    <n v="0"/>
    <n v="0"/>
    <n v="0"/>
    <n v="0"/>
    <n v="0"/>
    <n v="0"/>
    <n v="150"/>
    <n v="150"/>
    <s v="1 PG"/>
  </r>
  <r>
    <n v="3293"/>
    <s v="VIETNAM"/>
    <x v="2"/>
    <x v="4"/>
    <x v="21"/>
    <x v="53"/>
    <x v="13"/>
    <x v="1"/>
    <x v="9"/>
    <x v="321"/>
    <x v="0"/>
    <n v="700"/>
    <n v="175"/>
    <m/>
    <n v="228"/>
    <n v="42"/>
    <n v="12"/>
    <n v="16"/>
    <n v="15"/>
    <n v="14"/>
    <n v="26"/>
    <n v="1.4285714285714286"/>
    <n v="0.24"/>
    <n v="7.5187969924812026E-2"/>
    <n v="0.10025062656641605"/>
    <n v="263"/>
    <n v="0.65"/>
    <n v="8"/>
    <n v="6"/>
    <n v="0"/>
    <n v="3"/>
    <n v="0"/>
    <n v="3"/>
    <n v="15"/>
    <n v="4"/>
    <n v="0"/>
    <n v="2"/>
    <n v="4"/>
    <n v="6"/>
    <n v="0"/>
    <n v="0"/>
    <n v="0"/>
    <n v="150"/>
    <n v="150"/>
    <s v="1 PG"/>
  </r>
  <r>
    <n v="3294"/>
    <s v="VIETNAM"/>
    <x v="2"/>
    <x v="4"/>
    <x v="21"/>
    <x v="53"/>
    <x v="13"/>
    <x v="1"/>
    <x v="12"/>
    <x v="322"/>
    <x v="0"/>
    <n v="700"/>
    <n v="175"/>
    <n v="120"/>
    <n v="120"/>
    <n v="42"/>
    <n v="8"/>
    <n v="12"/>
    <n v="15"/>
    <n v="8"/>
    <n v="12"/>
    <n v="1"/>
    <n v="0.24"/>
    <n v="4.7619047619047616E-2"/>
    <n v="7.1428571428571425E-2"/>
    <n v="270"/>
    <n v="0.65"/>
    <n v="8"/>
    <n v="0"/>
    <n v="0"/>
    <n v="0"/>
    <n v="0"/>
    <n v="0"/>
    <n v="12"/>
    <n v="0"/>
    <n v="0"/>
    <n v="0"/>
    <n v="0"/>
    <n v="0"/>
    <n v="0"/>
    <n v="0"/>
    <n v="0"/>
    <n v="150"/>
    <n v="150"/>
    <s v="1 PG"/>
  </r>
  <r>
    <n v="3295"/>
    <s v="VIETNAM"/>
    <x v="0"/>
    <x v="4"/>
    <x v="21"/>
    <x v="54"/>
    <x v="1"/>
    <x v="0"/>
    <x v="0"/>
    <x v="7"/>
    <x v="1"/>
    <n v="2700"/>
    <n v="567"/>
    <m/>
    <n v="540"/>
    <n v="353"/>
    <n v="56"/>
    <n v="138"/>
    <n v="166"/>
    <n v="43.75"/>
    <n v="110.5"/>
    <n v="0.79510309278350511"/>
    <n v="0.4"/>
    <n v="0.14814814814814814"/>
    <n v="0.36507936507936506"/>
    <n v="761"/>
    <n v="0.8"/>
    <n v="42"/>
    <n v="3"/>
    <n v="0"/>
    <n v="2"/>
    <n v="0"/>
    <n v="0"/>
    <n v="77"/>
    <n v="2"/>
    <n v="0"/>
    <n v="66"/>
    <n v="0"/>
    <n v="0"/>
    <n v="0"/>
    <n v="0"/>
    <n v="0"/>
    <n v="100"/>
    <n v="100"/>
    <s v="2 PG"/>
  </r>
  <r>
    <n v="3296"/>
    <s v="VIETNAM"/>
    <x v="0"/>
    <x v="4"/>
    <x v="21"/>
    <x v="54"/>
    <x v="0"/>
    <x v="0"/>
    <x v="0"/>
    <x v="14"/>
    <x v="0"/>
    <n v="1200"/>
    <n v="336"/>
    <m/>
    <n v="320"/>
    <n v="134.4"/>
    <n v="20"/>
    <n v="68"/>
    <n v="88.703999999999994"/>
    <n v="11.5"/>
    <n v="39.75"/>
    <n v="0.58238636363636365"/>
    <n v="0.4"/>
    <n v="8.9285714285714288E-2"/>
    <n v="0.30357142857142855"/>
    <n v="561"/>
    <n v="0.7"/>
    <n v="6"/>
    <n v="20"/>
    <n v="0"/>
    <n v="1"/>
    <n v="0"/>
    <n v="0"/>
    <n v="30"/>
    <n v="25"/>
    <n v="0"/>
    <n v="7"/>
    <n v="0"/>
    <n v="0"/>
    <n v="0"/>
    <n v="0"/>
    <n v="0"/>
    <n v="100"/>
    <n v="100"/>
    <s v="2 PG"/>
  </r>
  <r>
    <n v="3297"/>
    <s v="VIETNAM"/>
    <x v="0"/>
    <x v="4"/>
    <x v="21"/>
    <x v="54"/>
    <x v="0"/>
    <x v="0"/>
    <x v="0"/>
    <x v="16"/>
    <x v="0"/>
    <n v="1200"/>
    <n v="240"/>
    <m/>
    <n v="244"/>
    <n v="96"/>
    <n v="28"/>
    <n v="54"/>
    <n v="63.36"/>
    <n v="21.5"/>
    <n v="50.5"/>
    <n v="0.87804878048780488"/>
    <n v="0.4"/>
    <n v="0.16393442622950821"/>
    <n v="0.31615925058548011"/>
    <n v="360"/>
    <n v="0.7"/>
    <n v="19"/>
    <n v="0"/>
    <n v="0"/>
    <n v="5"/>
    <n v="0"/>
    <n v="0"/>
    <n v="45"/>
    <n v="0"/>
    <n v="0"/>
    <n v="11"/>
    <n v="0"/>
    <n v="0"/>
    <n v="0"/>
    <n v="0"/>
    <n v="0"/>
    <n v="50"/>
    <n v="50"/>
    <s v="1 PG"/>
  </r>
  <r>
    <n v="3298"/>
    <s v="VIETNAM"/>
    <x v="0"/>
    <x v="4"/>
    <x v="21"/>
    <x v="54"/>
    <x v="0"/>
    <x v="0"/>
    <x v="0"/>
    <x v="3"/>
    <x v="0"/>
    <n v="1200"/>
    <n v="240"/>
    <m/>
    <n v="192"/>
    <n v="96"/>
    <n v="12"/>
    <n v="64"/>
    <n v="63.36"/>
    <n v="8.58"/>
    <n v="48"/>
    <n v="0.74447368421052629"/>
    <n v="0.4"/>
    <n v="8.9285714285714302E-2"/>
    <n v="0.47619047619047628"/>
    <n v="524"/>
    <n v="0.7"/>
    <n v="6.83"/>
    <n v="3"/>
    <n v="0"/>
    <n v="2"/>
    <n v="0"/>
    <n v="0"/>
    <n v="43.5"/>
    <n v="6"/>
    <n v="0"/>
    <n v="6"/>
    <n v="0"/>
    <n v="0"/>
    <n v="0"/>
    <n v="0"/>
    <n v="0"/>
    <n v="50"/>
    <n v="50"/>
    <s v="1 PG"/>
  </r>
  <r>
    <n v="3299"/>
    <s v="VIETNAM"/>
    <x v="0"/>
    <x v="4"/>
    <x v="21"/>
    <x v="54"/>
    <x v="0"/>
    <x v="0"/>
    <x v="1"/>
    <x v="17"/>
    <x v="0"/>
    <n v="1200"/>
    <n v="240"/>
    <n v="123"/>
    <n v="120"/>
    <n v="96"/>
    <n v="16"/>
    <n v="32"/>
    <n v="63.36"/>
    <n v="7.05"/>
    <n v="21.2"/>
    <n v="0.58854166666666663"/>
    <n v="0.4"/>
    <n v="9.4062316284538511E-2"/>
    <n v="0.18812463256907702"/>
    <n v="462"/>
    <n v="0.7"/>
    <n v="5.8"/>
    <n v="5"/>
    <n v="0"/>
    <n v="0"/>
    <n v="0"/>
    <n v="0"/>
    <n v="17.2"/>
    <n v="10"/>
    <n v="0"/>
    <n v="3"/>
    <n v="0"/>
    <n v="0"/>
    <n v="0"/>
    <n v="0"/>
    <n v="0"/>
    <n v="50"/>
    <n v="50"/>
    <s v="1 PG"/>
  </r>
  <r>
    <n v="3300"/>
    <s v="VIETNAM"/>
    <x v="0"/>
    <x v="4"/>
    <x v="21"/>
    <x v="54"/>
    <x v="4"/>
    <x v="0"/>
    <x v="0"/>
    <x v="33"/>
    <x v="0"/>
    <n v="1000"/>
    <n v="200"/>
    <m/>
    <n v="224"/>
    <n v="80"/>
    <n v="21"/>
    <n v="33"/>
    <n v="52.8"/>
    <n v="12"/>
    <n v="34"/>
    <n v="0.85185185185185186"/>
    <n v="0.4"/>
    <n v="0.13392857142857145"/>
    <n v="0.21045918367346941"/>
    <n v="398"/>
    <n v="0.7"/>
    <n v="12"/>
    <n v="0"/>
    <n v="0"/>
    <n v="0"/>
    <n v="0"/>
    <n v="0"/>
    <n v="34"/>
    <n v="0"/>
    <n v="0"/>
    <n v="0"/>
    <n v="0"/>
    <n v="0"/>
    <n v="0"/>
    <n v="0"/>
    <n v="0"/>
    <n v="50"/>
    <n v="50"/>
    <s v="1 PG"/>
  </r>
  <r>
    <n v="3301"/>
    <s v="VIETNAM"/>
    <x v="0"/>
    <x v="4"/>
    <x v="21"/>
    <x v="54"/>
    <x v="4"/>
    <x v="0"/>
    <x v="0"/>
    <x v="35"/>
    <x v="0"/>
    <n v="1000"/>
    <n v="200"/>
    <m/>
    <n v="192"/>
    <n v="80"/>
    <n v="38"/>
    <n v="42"/>
    <n v="52.8"/>
    <n v="63.5"/>
    <n v="53"/>
    <n v="1.45625"/>
    <n v="0.4"/>
    <n v="0.28273809523809529"/>
    <n v="0.31250000000000006"/>
    <n v="352"/>
    <n v="0.7"/>
    <n v="41"/>
    <n v="0"/>
    <n v="0"/>
    <n v="45"/>
    <n v="0"/>
    <n v="0"/>
    <n v="35"/>
    <n v="0"/>
    <n v="0"/>
    <n v="36"/>
    <n v="0"/>
    <n v="0"/>
    <n v="0"/>
    <n v="0"/>
    <n v="0"/>
    <n v="50"/>
    <n v="50"/>
    <s v="1 PG"/>
  </r>
  <r>
    <n v="3302"/>
    <s v="VIETNAM"/>
    <x v="0"/>
    <x v="4"/>
    <x v="21"/>
    <x v="54"/>
    <x v="4"/>
    <x v="0"/>
    <x v="0"/>
    <x v="36"/>
    <x v="0"/>
    <n v="1000"/>
    <n v="200"/>
    <m/>
    <n v="242"/>
    <n v="80"/>
    <n v="29"/>
    <n v="61"/>
    <n v="52.8"/>
    <n v="22"/>
    <n v="34.5"/>
    <n v="0.62777777777777777"/>
    <n v="0.4"/>
    <n v="0.17119244391971666"/>
    <n v="0.36009445100354198"/>
    <n v="396"/>
    <n v="0.7"/>
    <n v="14"/>
    <n v="0"/>
    <n v="0"/>
    <n v="16"/>
    <n v="0"/>
    <n v="0"/>
    <n v="23"/>
    <n v="0"/>
    <n v="0"/>
    <n v="23"/>
    <n v="0"/>
    <n v="0"/>
    <n v="0"/>
    <n v="0"/>
    <n v="0"/>
    <n v="50"/>
    <n v="50"/>
    <s v="1 PG"/>
  </r>
  <r>
    <n v="3303"/>
    <s v="VIETNAM"/>
    <x v="0"/>
    <x v="4"/>
    <x v="21"/>
    <x v="54"/>
    <x v="4"/>
    <x v="0"/>
    <x v="0"/>
    <x v="41"/>
    <x v="0"/>
    <n v="1000"/>
    <n v="200"/>
    <m/>
    <n v="208"/>
    <n v="80"/>
    <n v="16"/>
    <n v="33"/>
    <n v="52.8"/>
    <n v="17.75"/>
    <n v="34.799999999999997"/>
    <n v="1.0724489795918366"/>
    <n v="0.4"/>
    <n v="0.10989010989010989"/>
    <n v="0.22664835164835165"/>
    <n v="282"/>
    <n v="0.7"/>
    <n v="10.5"/>
    <n v="1"/>
    <n v="0"/>
    <n v="14"/>
    <n v="0"/>
    <n v="0"/>
    <n v="23.8"/>
    <n v="2"/>
    <n v="0"/>
    <n v="21"/>
    <n v="0"/>
    <n v="0"/>
    <n v="0"/>
    <n v="0"/>
    <n v="0"/>
    <n v="50"/>
    <n v="50"/>
    <s v="1 PG"/>
  </r>
  <r>
    <n v="3304"/>
    <s v="VIETNAM"/>
    <x v="0"/>
    <x v="4"/>
    <x v="21"/>
    <x v="54"/>
    <x v="5"/>
    <x v="0"/>
    <x v="0"/>
    <x v="44"/>
    <x v="1"/>
    <n v="1500"/>
    <n v="420"/>
    <m/>
    <n v="440"/>
    <n v="168"/>
    <n v="34"/>
    <n v="70"/>
    <n v="110.88"/>
    <n v="23.5"/>
    <n v="46.625"/>
    <n v="0.67427884615384615"/>
    <n v="0.4"/>
    <n v="0.11038961038961038"/>
    <n v="0.22727272727272727"/>
    <n v="320"/>
    <n v="0.7"/>
    <n v="6"/>
    <n v="0"/>
    <n v="0"/>
    <n v="35"/>
    <n v="0"/>
    <n v="0"/>
    <n v="19"/>
    <n v="0"/>
    <n v="0"/>
    <n v="53"/>
    <n v="0"/>
    <n v="0"/>
    <n v="0"/>
    <n v="3"/>
    <n v="0"/>
    <n v="100"/>
    <n v="100"/>
    <s v="2 PG"/>
  </r>
  <r>
    <n v="3305"/>
    <s v="VIETNAM"/>
    <x v="0"/>
    <x v="4"/>
    <x v="21"/>
    <x v="54"/>
    <x v="5"/>
    <x v="0"/>
    <x v="0"/>
    <x v="45"/>
    <x v="1"/>
    <n v="1500"/>
    <n v="420"/>
    <m/>
    <n v="432"/>
    <n v="168"/>
    <n v="34"/>
    <n v="59"/>
    <n v="110.88"/>
    <n v="8"/>
    <n v="40"/>
    <n v="0.5161290322580645"/>
    <n v="0.4"/>
    <n v="0.11243386243386244"/>
    <n v="0.19510582010582012"/>
    <n v="419"/>
    <n v="0.65"/>
    <n v="0"/>
    <n v="0"/>
    <n v="0"/>
    <n v="16"/>
    <n v="0"/>
    <n v="0"/>
    <n v="14"/>
    <n v="0"/>
    <n v="0"/>
    <n v="52"/>
    <n v="0"/>
    <n v="0"/>
    <n v="0"/>
    <n v="0"/>
    <n v="0"/>
    <n v="100"/>
    <n v="100"/>
    <s v="2 PG"/>
  </r>
  <r>
    <n v="3306"/>
    <s v="VIETNAM"/>
    <x v="0"/>
    <x v="4"/>
    <x v="21"/>
    <x v="54"/>
    <x v="2"/>
    <x v="0"/>
    <x v="0"/>
    <x v="21"/>
    <x v="1"/>
    <n v="1200"/>
    <n v="336"/>
    <m/>
    <n v="352"/>
    <n v="134.4"/>
    <n v="13"/>
    <n v="36"/>
    <n v="88.703999999999994"/>
    <n v="9"/>
    <n v="26.2"/>
    <n v="0.71836734693877558"/>
    <n v="0.4"/>
    <n v="5.2759740259740263E-2"/>
    <n v="0.14610389610389612"/>
    <n v="436"/>
    <n v="0.7"/>
    <n v="9"/>
    <n v="0"/>
    <n v="0"/>
    <n v="0"/>
    <n v="0"/>
    <n v="0"/>
    <n v="26.2"/>
    <n v="0"/>
    <n v="0"/>
    <n v="0"/>
    <n v="0"/>
    <n v="0"/>
    <n v="0"/>
    <n v="0"/>
    <n v="0"/>
    <n v="100"/>
    <n v="100"/>
    <s v="2 PG"/>
  </r>
  <r>
    <n v="3307"/>
    <s v="VIETNAM"/>
    <x v="0"/>
    <x v="4"/>
    <x v="21"/>
    <x v="54"/>
    <x v="2"/>
    <x v="0"/>
    <x v="0"/>
    <x v="22"/>
    <x v="1"/>
    <n v="1200"/>
    <n v="336"/>
    <m/>
    <n v="318"/>
    <n v="134.4"/>
    <n v="49"/>
    <n v="70"/>
    <n v="88.703999999999994"/>
    <n v="19.5"/>
    <n v="30.5"/>
    <n v="0.42016806722689076"/>
    <n v="0.4"/>
    <n v="0.22012578616352202"/>
    <n v="0.31446540880503143"/>
    <n v="231"/>
    <n v="0.7"/>
    <n v="11"/>
    <n v="0"/>
    <n v="0"/>
    <n v="17"/>
    <n v="0"/>
    <n v="0"/>
    <n v="14"/>
    <n v="0"/>
    <n v="0"/>
    <n v="33"/>
    <n v="0"/>
    <n v="0"/>
    <n v="0"/>
    <n v="0"/>
    <n v="0"/>
    <n v="100"/>
    <n v="100"/>
    <s v="2 PG"/>
  </r>
  <r>
    <n v="3308"/>
    <s v="VIETNAM"/>
    <x v="0"/>
    <x v="4"/>
    <x v="21"/>
    <x v="54"/>
    <x v="7"/>
    <x v="0"/>
    <x v="0"/>
    <x v="55"/>
    <x v="0"/>
    <n v="1000"/>
    <n v="200"/>
    <m/>
    <n v="240"/>
    <n v="80"/>
    <n v="32"/>
    <n v="76"/>
    <n v="53"/>
    <n v="36.25"/>
    <n v="56.875"/>
    <n v="0.86226851851851849"/>
    <n v="0.4"/>
    <n v="0.19047619047619047"/>
    <n v="0.45238095238095238"/>
    <n v="734"/>
    <n v="0.7"/>
    <n v="27"/>
    <n v="11"/>
    <n v="0"/>
    <n v="13"/>
    <n v="0"/>
    <n v="0"/>
    <n v="45"/>
    <n v="10"/>
    <n v="0"/>
    <n v="15"/>
    <n v="0"/>
    <n v="0"/>
    <n v="0"/>
    <n v="5"/>
    <n v="0"/>
    <n v="50"/>
    <n v="50"/>
    <s v="1 PG"/>
  </r>
  <r>
    <n v="3309"/>
    <s v="VIETNAM"/>
    <x v="0"/>
    <x v="4"/>
    <x v="21"/>
    <x v="54"/>
    <x v="10"/>
    <x v="1"/>
    <x v="0"/>
    <x v="260"/>
    <x v="2"/>
    <n v="320"/>
    <n v="144"/>
    <m/>
    <n v="128"/>
    <n v="34.56"/>
    <n v="18"/>
    <n v="18"/>
    <n v="25.344000000000001"/>
    <n v="9"/>
    <n v="9"/>
    <n v="0.5"/>
    <n v="0.24"/>
    <n v="0.20089285714285715"/>
    <n v="0.20089285714285715"/>
    <n v="150"/>
    <n v="0.7"/>
    <n v="9"/>
    <n v="0"/>
    <n v="0"/>
    <n v="0"/>
    <n v="0"/>
    <n v="0"/>
    <n v="9"/>
    <n v="0"/>
    <n v="0"/>
    <n v="0"/>
    <n v="0"/>
    <n v="0"/>
    <n v="0"/>
    <n v="0"/>
    <n v="0"/>
    <n v="50"/>
    <n v="50"/>
    <s v="1 PG"/>
  </r>
  <r>
    <n v="3310"/>
    <s v="VIETNAM"/>
    <x v="2"/>
    <x v="4"/>
    <x v="21"/>
    <x v="54"/>
    <x v="2"/>
    <x v="0"/>
    <x v="6"/>
    <x v="31"/>
    <x v="1"/>
    <n v="1200"/>
    <n v="336"/>
    <m/>
    <n v="282"/>
    <n v="134"/>
    <n v="9"/>
    <n v="64"/>
    <n v="88"/>
    <n v="7.5"/>
    <n v="39.799999999999997"/>
    <n v="0.647945205479452"/>
    <n v="0.4"/>
    <n v="4.5592705167173259E-2"/>
    <n v="0.32421479229989875"/>
    <n v="289"/>
    <n v="0.65"/>
    <n v="6.5"/>
    <n v="0"/>
    <n v="0"/>
    <n v="2"/>
    <n v="0"/>
    <n v="0"/>
    <n v="26.3"/>
    <n v="0"/>
    <n v="0"/>
    <n v="27"/>
    <n v="0"/>
    <n v="0"/>
    <n v="0"/>
    <n v="0"/>
    <n v="0"/>
    <n v="150"/>
    <n v="150"/>
    <s v="2 PG"/>
  </r>
  <r>
    <n v="3311"/>
    <s v="VIETNAM"/>
    <x v="2"/>
    <x v="4"/>
    <x v="21"/>
    <x v="54"/>
    <x v="6"/>
    <x v="1"/>
    <x v="6"/>
    <x v="144"/>
    <x v="1"/>
    <n v="1250"/>
    <n v="250"/>
    <m/>
    <n v="160"/>
    <n v="60"/>
    <n v="21"/>
    <n v="30"/>
    <n v="22"/>
    <n v="18"/>
    <n v="26"/>
    <n v="0.86274509803921573"/>
    <n v="0.24"/>
    <n v="0.1875"/>
    <n v="0.26785714285714285"/>
    <n v="197"/>
    <n v="0.65"/>
    <n v="18"/>
    <n v="0"/>
    <n v="0"/>
    <n v="0"/>
    <n v="0"/>
    <n v="0"/>
    <n v="26"/>
    <n v="0"/>
    <n v="0"/>
    <n v="0"/>
    <n v="0"/>
    <n v="0"/>
    <n v="0"/>
    <n v="0"/>
    <n v="0"/>
    <n v="150"/>
    <n v="150"/>
    <s v="1 PG"/>
  </r>
  <r>
    <n v="3312"/>
    <s v="VIETNAM"/>
    <x v="2"/>
    <x v="4"/>
    <x v="21"/>
    <x v="54"/>
    <x v="7"/>
    <x v="0"/>
    <x v="6"/>
    <x v="88"/>
    <x v="0"/>
    <n v="1000"/>
    <n v="280"/>
    <m/>
    <n v="288"/>
    <n v="112"/>
    <n v="34"/>
    <n v="74"/>
    <n v="73"/>
    <n v="27"/>
    <n v="50"/>
    <n v="0.71296296296296291"/>
    <n v="0.4"/>
    <n v="0.16865079365079366"/>
    <n v="0.36706349206349209"/>
    <n v="282"/>
    <n v="0.65"/>
    <n v="27"/>
    <n v="0"/>
    <n v="0"/>
    <n v="0"/>
    <n v="0"/>
    <n v="0"/>
    <n v="50"/>
    <n v="0"/>
    <n v="0"/>
    <n v="0"/>
    <n v="0"/>
    <n v="0"/>
    <n v="0"/>
    <n v="0"/>
    <n v="0"/>
    <n v="150"/>
    <n v="150"/>
    <s v="2 PG"/>
  </r>
  <r>
    <n v="3313"/>
    <s v="VIETNAM"/>
    <x v="2"/>
    <x v="4"/>
    <x v="21"/>
    <x v="54"/>
    <x v="7"/>
    <x v="0"/>
    <x v="6"/>
    <x v="90"/>
    <x v="0"/>
    <n v="1000"/>
    <n v="200"/>
    <m/>
    <n v="144"/>
    <n v="80"/>
    <n v="11"/>
    <n v="28"/>
    <n v="52"/>
    <n v="10.75"/>
    <n v="24"/>
    <n v="0.89102564102564108"/>
    <n v="0.4"/>
    <n v="0.10912698412698413"/>
    <n v="0.27777777777777779"/>
    <n v="184"/>
    <n v="0.65"/>
    <n v="10"/>
    <n v="1"/>
    <n v="0"/>
    <n v="1"/>
    <n v="0"/>
    <n v="0"/>
    <n v="23"/>
    <n v="2"/>
    <n v="0"/>
    <n v="1"/>
    <n v="0"/>
    <n v="0"/>
    <n v="0"/>
    <n v="0"/>
    <n v="0"/>
    <n v="150"/>
    <n v="150"/>
    <s v="1 PG"/>
  </r>
  <r>
    <n v="3314"/>
    <s v="VIETNAM"/>
    <x v="2"/>
    <x v="4"/>
    <x v="21"/>
    <x v="54"/>
    <x v="7"/>
    <x v="0"/>
    <x v="6"/>
    <x v="130"/>
    <x v="0"/>
    <n v="1000"/>
    <n v="280"/>
    <m/>
    <n v="192"/>
    <n v="112"/>
    <n v="9"/>
    <n v="41"/>
    <n v="73"/>
    <n v="7.8"/>
    <n v="25.3"/>
    <n v="0.66200000000000003"/>
    <n v="0.4"/>
    <n v="6.6964285714285726E-2"/>
    <n v="0.30505952380952384"/>
    <n v="200"/>
    <n v="0.65"/>
    <n v="7.8"/>
    <n v="0"/>
    <n v="0"/>
    <n v="0"/>
    <n v="0"/>
    <n v="0"/>
    <n v="21.3"/>
    <n v="1"/>
    <n v="10"/>
    <n v="0"/>
    <n v="0"/>
    <n v="0"/>
    <n v="0"/>
    <n v="0"/>
    <n v="0"/>
    <n v="150"/>
    <n v="150"/>
    <s v="2 PG"/>
  </r>
  <r>
    <n v="3315"/>
    <s v="VIETNAM"/>
    <x v="2"/>
    <x v="4"/>
    <x v="21"/>
    <x v="54"/>
    <x v="7"/>
    <x v="0"/>
    <x v="6"/>
    <x v="89"/>
    <x v="0"/>
    <n v="1000"/>
    <n v="280"/>
    <m/>
    <n v="332"/>
    <n v="112"/>
    <n v="20"/>
    <n v="80"/>
    <n v="73"/>
    <n v="48"/>
    <n v="90.625"/>
    <n v="1.38625"/>
    <n v="0.4"/>
    <n v="8.6058519793459562E-2"/>
    <n v="0.34423407917383825"/>
    <n v="375"/>
    <n v="0.65"/>
    <n v="48"/>
    <n v="0"/>
    <n v="0"/>
    <n v="0"/>
    <n v="0"/>
    <n v="0"/>
    <n v="84"/>
    <n v="10"/>
    <n v="11"/>
    <n v="0"/>
    <n v="0"/>
    <n v="0"/>
    <n v="0"/>
    <n v="0"/>
    <n v="0"/>
    <n v="150"/>
    <n v="150"/>
    <s v="2 PG"/>
  </r>
  <r>
    <n v="3316"/>
    <s v="VIETNAM"/>
    <x v="2"/>
    <x v="4"/>
    <x v="21"/>
    <x v="54"/>
    <x v="6"/>
    <x v="0"/>
    <x v="9"/>
    <x v="82"/>
    <x v="1"/>
    <n v="1250"/>
    <n v="250"/>
    <m/>
    <n v="286"/>
    <n v="100"/>
    <n v="20"/>
    <n v="34"/>
    <n v="92"/>
    <n v="33"/>
    <n v="70"/>
    <n v="1.9074074074074074"/>
    <n v="0.24"/>
    <n v="9.9900099900099903E-2"/>
    <n v="0.16983016983016985"/>
    <n v="299"/>
    <n v="0.65"/>
    <n v="33"/>
    <n v="0"/>
    <n v="0"/>
    <n v="0"/>
    <n v="0"/>
    <n v="0"/>
    <n v="70"/>
    <n v="0"/>
    <n v="0"/>
    <n v="0"/>
    <n v="0"/>
    <n v="0"/>
    <n v="0"/>
    <n v="0"/>
    <n v="0"/>
    <n v="150"/>
    <n v="150"/>
    <s v="1 PG"/>
  </r>
  <r>
    <n v="3317"/>
    <s v="VIETNAM"/>
    <x v="2"/>
    <x v="4"/>
    <x v="21"/>
    <x v="54"/>
    <x v="13"/>
    <x v="1"/>
    <x v="9"/>
    <x v="321"/>
    <x v="0"/>
    <n v="700"/>
    <n v="175"/>
    <m/>
    <n v="254"/>
    <n v="42"/>
    <n v="16"/>
    <n v="21"/>
    <n v="15"/>
    <n v="28.25"/>
    <n v="37"/>
    <n v="1.7635135135135136"/>
    <n v="0.24"/>
    <n v="8.9988751406074249E-2"/>
    <n v="0.11811023622047245"/>
    <n v="284"/>
    <n v="0.65"/>
    <n v="16"/>
    <n v="3"/>
    <n v="0"/>
    <n v="4"/>
    <n v="6"/>
    <n v="5"/>
    <n v="21"/>
    <n v="4"/>
    <n v="0"/>
    <n v="8"/>
    <n v="4"/>
    <n v="8"/>
    <n v="0"/>
    <n v="0"/>
    <n v="0"/>
    <n v="150"/>
    <n v="150"/>
    <s v="1 PG"/>
  </r>
  <r>
    <n v="3318"/>
    <s v="VIETNAM"/>
    <x v="2"/>
    <x v="4"/>
    <x v="21"/>
    <x v="54"/>
    <x v="13"/>
    <x v="1"/>
    <x v="12"/>
    <x v="322"/>
    <x v="0"/>
    <n v="700"/>
    <n v="175"/>
    <n v="120"/>
    <n v="120"/>
    <n v="42"/>
    <n v="16"/>
    <n v="15"/>
    <n v="15"/>
    <n v="14.5"/>
    <n v="14.5"/>
    <n v="0.93548387096774188"/>
    <n v="0.24"/>
    <n v="9.5238095238095233E-2"/>
    <n v="8.9285714285714288E-2"/>
    <n v="256"/>
    <n v="0.65"/>
    <n v="10"/>
    <n v="0"/>
    <n v="0"/>
    <n v="0"/>
    <n v="6"/>
    <n v="0"/>
    <n v="10"/>
    <n v="0"/>
    <n v="0"/>
    <n v="0"/>
    <n v="6"/>
    <n v="0"/>
    <n v="0"/>
    <n v="0"/>
    <n v="0"/>
    <n v="150"/>
    <n v="150"/>
    <s v="1 PG"/>
  </r>
  <r>
    <n v="3319"/>
    <s v="VIETNAM"/>
    <x v="0"/>
    <x v="5"/>
    <x v="22"/>
    <x v="55"/>
    <x v="3"/>
    <x v="0"/>
    <x v="0"/>
    <x v="10"/>
    <x v="1"/>
    <n v="2700"/>
    <n v="567"/>
    <m/>
    <n v="568"/>
    <n v="226.8"/>
    <n v="76"/>
    <n v="91"/>
    <n v="149.68799999999999"/>
    <n v="59"/>
    <n v="82"/>
    <n v="0.84431137724550898"/>
    <n v="0.4"/>
    <n v="0.19114688128772636"/>
    <n v="0.22887323943661975"/>
    <n v="480"/>
    <n v="0.8"/>
    <n v="44"/>
    <n v="12"/>
    <n v="0"/>
    <n v="24"/>
    <n v="0"/>
    <n v="0"/>
    <n v="71"/>
    <n v="4"/>
    <n v="0"/>
    <n v="20"/>
    <n v="0"/>
    <n v="0"/>
    <n v="0"/>
    <n v="0"/>
    <n v="0"/>
    <n v="100"/>
    <n v="100"/>
    <s v="2 PG"/>
  </r>
  <r>
    <n v="3320"/>
    <s v="VIETNAM"/>
    <x v="0"/>
    <x v="5"/>
    <x v="22"/>
    <x v="55"/>
    <x v="3"/>
    <x v="0"/>
    <x v="0"/>
    <x v="32"/>
    <x v="1"/>
    <n v="2700"/>
    <n v="567"/>
    <m/>
    <n v="536"/>
    <n v="226.8"/>
    <n v="71"/>
    <n v="81"/>
    <n v="149.68799999999999"/>
    <n v="43.75"/>
    <n v="83.5"/>
    <n v="0.83717105263157898"/>
    <n v="0.4"/>
    <n v="0.18923240938166311"/>
    <n v="0.21588486140724947"/>
    <n v="534"/>
    <n v="0.8"/>
    <n v="33"/>
    <n v="7"/>
    <n v="0"/>
    <n v="18"/>
    <n v="0"/>
    <n v="0"/>
    <n v="72"/>
    <n v="2"/>
    <n v="0"/>
    <n v="22"/>
    <n v="0"/>
    <n v="0"/>
    <n v="0"/>
    <n v="0"/>
    <n v="0"/>
    <n v="100"/>
    <n v="100"/>
    <s v="2 PG"/>
  </r>
  <r>
    <n v="3321"/>
    <s v="VIETNAM"/>
    <x v="0"/>
    <x v="5"/>
    <x v="22"/>
    <x v="55"/>
    <x v="3"/>
    <x v="0"/>
    <x v="1"/>
    <x v="11"/>
    <x v="1"/>
    <n v="2700"/>
    <n v="567"/>
    <m/>
    <n v="516"/>
    <n v="226.8"/>
    <n v="55"/>
    <n v="69"/>
    <n v="149.68799999999999"/>
    <n v="26.8"/>
    <n v="66"/>
    <n v="0.74838709677419357"/>
    <n v="0.4"/>
    <n v="0.15227021040974531"/>
    <n v="0.19102990033222592"/>
    <n v="735"/>
    <n v="0.8"/>
    <n v="26.8"/>
    <n v="0"/>
    <n v="0"/>
    <n v="0"/>
    <n v="0"/>
    <n v="0"/>
    <n v="62"/>
    <n v="0"/>
    <n v="0"/>
    <n v="8"/>
    <n v="0"/>
    <n v="0"/>
    <n v="0"/>
    <n v="0"/>
    <n v="0"/>
    <n v="100"/>
    <n v="100"/>
    <s v="2 PG"/>
  </r>
  <r>
    <n v="3322"/>
    <s v="VIETNAM"/>
    <x v="0"/>
    <x v="5"/>
    <x v="22"/>
    <x v="55"/>
    <x v="4"/>
    <x v="0"/>
    <x v="0"/>
    <x v="33"/>
    <x v="0"/>
    <n v="1200"/>
    <n v="200"/>
    <m/>
    <n v="224"/>
    <n v="80"/>
    <n v="27"/>
    <n v="36"/>
    <n v="52.8"/>
    <n v="14"/>
    <n v="39.75"/>
    <n v="0.85317460317460314"/>
    <n v="0.4"/>
    <n v="0.17219387755102042"/>
    <n v="0.22959183673469391"/>
    <n v="410"/>
    <n v="0.7"/>
    <n v="0"/>
    <n v="0"/>
    <n v="0"/>
    <n v="28"/>
    <n v="0"/>
    <n v="0"/>
    <n v="18"/>
    <n v="23"/>
    <n v="0"/>
    <n v="32"/>
    <n v="0"/>
    <n v="0"/>
    <n v="0"/>
    <n v="0"/>
    <n v="0"/>
    <n v="50"/>
    <n v="50"/>
    <s v="1 PG"/>
  </r>
  <r>
    <n v="3323"/>
    <s v="VIETNAM"/>
    <x v="0"/>
    <x v="5"/>
    <x v="22"/>
    <x v="55"/>
    <x v="4"/>
    <x v="0"/>
    <x v="0"/>
    <x v="36"/>
    <x v="0"/>
    <n v="1200"/>
    <n v="200"/>
    <m/>
    <n v="208"/>
    <n v="80"/>
    <n v="19"/>
    <n v="35"/>
    <n v="52.8"/>
    <n v="12"/>
    <n v="27"/>
    <n v="0.72222222222222221"/>
    <n v="0.4"/>
    <n v="0.1304945054945055"/>
    <n v="0.24038461538461539"/>
    <n v="335"/>
    <n v="0.7"/>
    <n v="12"/>
    <n v="0"/>
    <n v="0"/>
    <n v="0"/>
    <n v="0"/>
    <n v="0"/>
    <n v="24"/>
    <n v="0"/>
    <n v="0"/>
    <n v="6"/>
    <n v="0"/>
    <n v="0"/>
    <n v="0"/>
    <n v="0"/>
    <n v="0"/>
    <n v="50"/>
    <n v="50"/>
    <s v="1 PG"/>
  </r>
  <r>
    <n v="3324"/>
    <s v="VIETNAM"/>
    <x v="0"/>
    <x v="5"/>
    <x v="22"/>
    <x v="55"/>
    <x v="4"/>
    <x v="0"/>
    <x v="0"/>
    <x v="37"/>
    <x v="0"/>
    <n v="1200"/>
    <n v="200"/>
    <m/>
    <n v="208"/>
    <n v="80"/>
    <n v="28"/>
    <n v="45"/>
    <n v="52.8"/>
    <n v="23.5"/>
    <n v="48.5"/>
    <n v="0.98630136986301364"/>
    <n v="0.4"/>
    <n v="0.19230769230769232"/>
    <n v="0.30906593406593408"/>
    <n v="450"/>
    <n v="0.7"/>
    <n v="15"/>
    <n v="14"/>
    <n v="0"/>
    <n v="10"/>
    <n v="0"/>
    <n v="0"/>
    <n v="30"/>
    <n v="10"/>
    <n v="0"/>
    <n v="32"/>
    <n v="0"/>
    <n v="0"/>
    <n v="0"/>
    <n v="0"/>
    <n v="0"/>
    <n v="50"/>
    <n v="50"/>
    <s v="1 PG"/>
  </r>
  <r>
    <n v="3325"/>
    <s v="VIETNAM"/>
    <x v="0"/>
    <x v="5"/>
    <x v="22"/>
    <x v="55"/>
    <x v="4"/>
    <x v="0"/>
    <x v="0"/>
    <x v="106"/>
    <x v="0"/>
    <n v="1200"/>
    <n v="200"/>
    <m/>
    <n v="208"/>
    <n v="80"/>
    <n v="20"/>
    <n v="29"/>
    <n v="52.8"/>
    <n v="10"/>
    <n v="21.75"/>
    <n v="0.64795918367346939"/>
    <n v="0.4"/>
    <n v="0.13736263736263737"/>
    <n v="0.19917582417582419"/>
    <n v="268"/>
    <n v="0.7"/>
    <n v="7"/>
    <n v="0"/>
    <n v="0"/>
    <n v="6"/>
    <n v="0"/>
    <n v="0"/>
    <n v="13"/>
    <n v="11"/>
    <n v="0"/>
    <n v="12"/>
    <n v="0"/>
    <n v="0"/>
    <n v="0"/>
    <n v="0"/>
    <n v="0"/>
    <n v="50"/>
    <n v="50"/>
    <s v="1 PG"/>
  </r>
  <r>
    <n v="3326"/>
    <s v="VIETNAM"/>
    <x v="0"/>
    <x v="5"/>
    <x v="22"/>
    <x v="55"/>
    <x v="4"/>
    <x v="0"/>
    <x v="0"/>
    <x v="107"/>
    <x v="0"/>
    <n v="1000"/>
    <n v="200"/>
    <m/>
    <n v="194"/>
    <n v="80"/>
    <n v="19"/>
    <n v="22"/>
    <n v="52.8"/>
    <n v="16"/>
    <n v="14.5"/>
    <n v="0.74390243902439024"/>
    <n v="0.4"/>
    <n v="0.13991163475699561"/>
    <n v="0.16200294550810015"/>
    <n v="384"/>
    <n v="0.7"/>
    <n v="12"/>
    <n v="0"/>
    <n v="0"/>
    <n v="8"/>
    <n v="0"/>
    <n v="0"/>
    <n v="10"/>
    <n v="0"/>
    <n v="0"/>
    <n v="9"/>
    <n v="0"/>
    <n v="0"/>
    <n v="0"/>
    <n v="0"/>
    <n v="0"/>
    <n v="50"/>
    <n v="50"/>
    <s v="1 PG"/>
  </r>
  <r>
    <n v="3327"/>
    <s v="VIETNAM"/>
    <x v="0"/>
    <x v="5"/>
    <x v="22"/>
    <x v="55"/>
    <x v="5"/>
    <x v="0"/>
    <x v="0"/>
    <x v="43"/>
    <x v="1"/>
    <n v="1500"/>
    <n v="420"/>
    <m/>
    <n v="436"/>
    <n v="168"/>
    <n v="65"/>
    <n v="55"/>
    <n v="110.88"/>
    <n v="33.75"/>
    <n v="54.5"/>
    <n v="0.73541666666666672"/>
    <n v="0.4"/>
    <n v="0.21297509829619923"/>
    <n v="0.18020969855832242"/>
    <n v="350"/>
    <n v="0.7"/>
    <n v="25"/>
    <n v="1"/>
    <n v="0"/>
    <n v="17"/>
    <n v="0"/>
    <n v="0"/>
    <n v="45"/>
    <n v="0"/>
    <n v="0"/>
    <n v="19"/>
    <n v="0"/>
    <n v="0"/>
    <n v="0"/>
    <n v="0"/>
    <n v="0"/>
    <n v="50"/>
    <n v="50"/>
    <s v="2 PG"/>
  </r>
  <r>
    <n v="3328"/>
    <s v="VIETNAM"/>
    <x v="0"/>
    <x v="5"/>
    <x v="22"/>
    <x v="55"/>
    <x v="1"/>
    <x v="0"/>
    <x v="0"/>
    <x v="7"/>
    <x v="1"/>
    <n v="2700"/>
    <n v="630"/>
    <m/>
    <n v="624"/>
    <n v="353"/>
    <n v="83"/>
    <n v="127"/>
    <n v="166"/>
    <n v="34"/>
    <n v="142.5"/>
    <n v="0.84047619047619049"/>
    <n v="0.4"/>
    <n v="0.19001831501831504"/>
    <n v="0.29075091575091577"/>
    <n v="975"/>
    <n v="0.8"/>
    <n v="34"/>
    <n v="0"/>
    <n v="0"/>
    <n v="0"/>
    <n v="0"/>
    <n v="0"/>
    <n v="90"/>
    <n v="0"/>
    <n v="0"/>
    <n v="105"/>
    <n v="0"/>
    <n v="0"/>
    <n v="0"/>
    <n v="0"/>
    <n v="0"/>
    <n v="50"/>
    <n v="50"/>
    <s v="2 PG"/>
  </r>
  <r>
    <n v="3329"/>
    <s v="VIETNAM"/>
    <x v="0"/>
    <x v="5"/>
    <x v="22"/>
    <x v="55"/>
    <x v="2"/>
    <x v="0"/>
    <x v="0"/>
    <x v="20"/>
    <x v="1"/>
    <n v="1200"/>
    <n v="336"/>
    <m/>
    <n v="336"/>
    <n v="134.4"/>
    <n v="55"/>
    <n v="64"/>
    <n v="88.703999999999994"/>
    <n v="29"/>
    <n v="71.5"/>
    <n v="0.84453781512605042"/>
    <n v="0.4"/>
    <n v="0.233843537414966"/>
    <n v="0.27210884353741499"/>
    <n v="608"/>
    <n v="0.8"/>
    <n v="16"/>
    <n v="0"/>
    <n v="0"/>
    <n v="26"/>
    <n v="0"/>
    <n v="0"/>
    <n v="42"/>
    <n v="0"/>
    <n v="0"/>
    <n v="59"/>
    <n v="0"/>
    <n v="0"/>
    <n v="0"/>
    <n v="0"/>
    <n v="0"/>
    <n v="50"/>
    <n v="50"/>
    <s v="2 PG"/>
  </r>
  <r>
    <n v="3330"/>
    <s v="VIETNAM"/>
    <x v="0"/>
    <x v="5"/>
    <x v="22"/>
    <x v="55"/>
    <x v="2"/>
    <x v="0"/>
    <x v="0"/>
    <x v="8"/>
    <x v="1"/>
    <n v="1200"/>
    <n v="336"/>
    <m/>
    <n v="336"/>
    <n v="134.4"/>
    <n v="49"/>
    <n v="114"/>
    <n v="88.703999999999994"/>
    <n v="25.5"/>
    <n v="72"/>
    <n v="0.59815950920245398"/>
    <n v="0.4"/>
    <n v="0.20833333333333334"/>
    <n v="0.48469387755102045"/>
    <n v="507"/>
    <n v="0.6"/>
    <n v="14"/>
    <n v="0"/>
    <n v="0"/>
    <n v="23"/>
    <n v="0"/>
    <n v="0"/>
    <n v="25"/>
    <n v="2"/>
    <n v="0"/>
    <n v="93"/>
    <n v="0"/>
    <n v="0"/>
    <n v="0"/>
    <n v="0"/>
    <n v="0"/>
    <n v="50"/>
    <n v="50"/>
    <s v="2 PG"/>
  </r>
  <r>
    <n v="3331"/>
    <s v="VIETNAM"/>
    <x v="0"/>
    <x v="5"/>
    <x v="22"/>
    <x v="55"/>
    <x v="2"/>
    <x v="0"/>
    <x v="1"/>
    <x v="9"/>
    <x v="1"/>
    <n v="1200"/>
    <n v="240"/>
    <m/>
    <n v="220"/>
    <n v="96"/>
    <n v="9"/>
    <n v="47"/>
    <n v="63.36"/>
    <n v="2.5"/>
    <n v="38.75"/>
    <n v="0.7366071428571429"/>
    <n v="0.4"/>
    <n v="5.844155844155844E-2"/>
    <n v="0.30519480519480519"/>
    <n v="169"/>
    <n v="0.6"/>
    <n v="0"/>
    <n v="0"/>
    <n v="0"/>
    <n v="5"/>
    <n v="0"/>
    <n v="0"/>
    <n v="32"/>
    <n v="3"/>
    <n v="0"/>
    <n v="12"/>
    <n v="0"/>
    <n v="0"/>
    <n v="0"/>
    <n v="0"/>
    <n v="0"/>
    <n v="50"/>
    <n v="50"/>
    <s v="1 PG"/>
  </r>
  <r>
    <n v="3332"/>
    <s v="VIETNAM"/>
    <x v="0"/>
    <x v="5"/>
    <x v="22"/>
    <x v="55"/>
    <x v="2"/>
    <x v="0"/>
    <x v="4"/>
    <x v="111"/>
    <x v="1"/>
    <n v="1200"/>
    <n v="240"/>
    <m/>
    <n v="240"/>
    <n v="96"/>
    <n v="15"/>
    <n v="35"/>
    <n v="63.36"/>
    <n v="10.5"/>
    <n v="20.75"/>
    <n v="0.625"/>
    <n v="0.4"/>
    <n v="8.9285714285714288E-2"/>
    <n v="0.20833333333333334"/>
    <n v="300"/>
    <n v="0.6"/>
    <n v="10"/>
    <n v="2"/>
    <n v="0"/>
    <n v="0"/>
    <n v="0"/>
    <n v="0"/>
    <n v="20"/>
    <n v="3"/>
    <n v="0"/>
    <n v="0"/>
    <n v="0"/>
    <n v="0"/>
    <n v="0"/>
    <n v="0"/>
    <n v="0"/>
    <n v="50"/>
    <n v="50"/>
    <s v="1 PG"/>
  </r>
  <r>
    <n v="3333"/>
    <s v="VIETNAM"/>
    <x v="0"/>
    <x v="5"/>
    <x v="22"/>
    <x v="55"/>
    <x v="6"/>
    <x v="0"/>
    <x v="0"/>
    <x v="46"/>
    <x v="1"/>
    <n v="1250"/>
    <n v="350"/>
    <m/>
    <n v="360"/>
    <n v="140"/>
    <n v="5"/>
    <n v="89"/>
    <n v="92.399999999999991"/>
    <n v="5"/>
    <n v="87"/>
    <n v="0.97872340425531912"/>
    <n v="0.4"/>
    <n v="1.9841269841269844E-2"/>
    <n v="0.3531746031746032"/>
    <n v="589"/>
    <n v="0.7"/>
    <n v="0"/>
    <n v="0"/>
    <n v="0"/>
    <n v="10"/>
    <n v="0"/>
    <n v="0"/>
    <n v="84"/>
    <n v="0"/>
    <n v="0"/>
    <n v="6"/>
    <n v="0"/>
    <n v="0"/>
    <n v="0"/>
    <n v="0"/>
    <n v="0"/>
    <n v="50"/>
    <n v="50"/>
    <s v="2 PG"/>
  </r>
  <r>
    <n v="3334"/>
    <s v="VIETNAM"/>
    <x v="0"/>
    <x v="5"/>
    <x v="22"/>
    <x v="55"/>
    <x v="7"/>
    <x v="0"/>
    <x v="0"/>
    <x v="51"/>
    <x v="0"/>
    <n v="1000"/>
    <n v="200"/>
    <m/>
    <n v="186"/>
    <n v="80"/>
    <n v="24"/>
    <n v="14"/>
    <n v="52.8"/>
    <n v="15"/>
    <n v="9.5"/>
    <n v="0.64473684210526316"/>
    <n v="0.4"/>
    <n v="0.18433179723502305"/>
    <n v="0.10752688172043012"/>
    <n v="578"/>
    <n v="0.7"/>
    <n v="13"/>
    <n v="4"/>
    <n v="0"/>
    <n v="2"/>
    <n v="0"/>
    <n v="0"/>
    <n v="8"/>
    <n v="2"/>
    <n v="0"/>
    <n v="2"/>
    <n v="0"/>
    <n v="0"/>
    <n v="0"/>
    <n v="0"/>
    <n v="0"/>
    <n v="100"/>
    <n v="100"/>
    <s v="1 PG"/>
  </r>
  <r>
    <n v="3335"/>
    <s v="VIETNAM"/>
    <x v="0"/>
    <x v="5"/>
    <x v="22"/>
    <x v="55"/>
    <x v="7"/>
    <x v="0"/>
    <x v="0"/>
    <x v="52"/>
    <x v="0"/>
    <n v="1000"/>
    <n v="200"/>
    <m/>
    <n v="190"/>
    <n v="80"/>
    <n v="6"/>
    <n v="43"/>
    <n v="52.8"/>
    <n v="8.5"/>
    <n v="28"/>
    <n v="0.74489795918367352"/>
    <n v="0.4"/>
    <n v="4.5112781954887216E-2"/>
    <n v="0.32330827067669171"/>
    <n v="250"/>
    <n v="0.65"/>
    <n v="8"/>
    <n v="0"/>
    <n v="0"/>
    <n v="1"/>
    <n v="0"/>
    <n v="0"/>
    <n v="27"/>
    <n v="0"/>
    <n v="0"/>
    <n v="2"/>
    <n v="0"/>
    <n v="0"/>
    <n v="0"/>
    <n v="0"/>
    <n v="0"/>
    <n v="100"/>
    <n v="100"/>
    <s v="1 PG"/>
  </r>
  <r>
    <n v="3336"/>
    <s v="VIETNAM"/>
    <x v="0"/>
    <x v="5"/>
    <x v="22"/>
    <x v="55"/>
    <x v="7"/>
    <x v="0"/>
    <x v="0"/>
    <x v="53"/>
    <x v="0"/>
    <n v="1000"/>
    <n v="200"/>
    <m/>
    <n v="208"/>
    <n v="80"/>
    <n v="16"/>
    <n v="23"/>
    <n v="52.8"/>
    <n v="3.42"/>
    <n v="16.420000000000002"/>
    <n v="0.50871794871794884"/>
    <n v="0.4"/>
    <n v="0.10989010989010989"/>
    <n v="0.15796703296703296"/>
    <n v="340"/>
    <n v="0.7"/>
    <n v="2.17"/>
    <n v="1"/>
    <n v="0"/>
    <n v="2"/>
    <n v="0"/>
    <n v="0"/>
    <n v="12.17"/>
    <n v="3"/>
    <n v="0"/>
    <n v="5"/>
    <n v="0"/>
    <n v="0"/>
    <n v="0"/>
    <n v="0"/>
    <n v="2"/>
    <n v="100"/>
    <n v="100"/>
    <s v="1 PG"/>
  </r>
  <r>
    <n v="3337"/>
    <s v="VIETNAM"/>
    <x v="0"/>
    <x v="5"/>
    <x v="22"/>
    <x v="55"/>
    <x v="7"/>
    <x v="0"/>
    <x v="0"/>
    <x v="54"/>
    <x v="0"/>
    <n v="1000"/>
    <n v="280"/>
    <m/>
    <n v="286"/>
    <n v="112"/>
    <n v="37"/>
    <n v="46"/>
    <n v="73.919999999999987"/>
    <n v="29"/>
    <n v="36"/>
    <n v="0.7831325301204819"/>
    <n v="0.4"/>
    <n v="0.18481518481518483"/>
    <n v="0.22977022977022979"/>
    <n v="601"/>
    <n v="0.7"/>
    <n v="28"/>
    <n v="0"/>
    <n v="0"/>
    <n v="2"/>
    <n v="0"/>
    <n v="0"/>
    <n v="35"/>
    <n v="4"/>
    <n v="0"/>
    <n v="0"/>
    <n v="0"/>
    <n v="0"/>
    <n v="0"/>
    <n v="0"/>
    <n v="0"/>
    <n v="100"/>
    <n v="100"/>
    <s v="2 PG"/>
  </r>
  <r>
    <n v="3338"/>
    <s v="VIETNAM"/>
    <x v="0"/>
    <x v="5"/>
    <x v="22"/>
    <x v="55"/>
    <x v="10"/>
    <x v="1"/>
    <x v="0"/>
    <x v="181"/>
    <x v="2"/>
    <n v="320"/>
    <n v="144"/>
    <m/>
    <n v="148"/>
    <n v="34.56"/>
    <n v="23"/>
    <n v="34"/>
    <n v="25.344000000000001"/>
    <n v="8"/>
    <n v="13"/>
    <n v="0.36842105263157893"/>
    <n v="0.24"/>
    <n v="0.22200772200772201"/>
    <n v="0.3281853281853282"/>
    <n v="436"/>
    <n v="0.7"/>
    <n v="8"/>
    <n v="0"/>
    <n v="0"/>
    <n v="0"/>
    <n v="0"/>
    <n v="0"/>
    <n v="13"/>
    <n v="0"/>
    <n v="0"/>
    <n v="0"/>
    <n v="0"/>
    <n v="0"/>
    <n v="0"/>
    <n v="0"/>
    <n v="0"/>
    <n v="50"/>
    <n v="50"/>
    <s v="1 PG"/>
  </r>
  <r>
    <n v="3339"/>
    <s v="VIETNAM"/>
    <x v="1"/>
    <x v="5"/>
    <x v="22"/>
    <x v="55"/>
    <x v="2"/>
    <x v="0"/>
    <x v="5"/>
    <x v="23"/>
    <x v="1"/>
    <n v="1200"/>
    <n v="336"/>
    <m/>
    <n v="352"/>
    <n v="134.4"/>
    <n v="32"/>
    <n v="48"/>
    <n v="88.703999999999994"/>
    <n v="24"/>
    <n v="32"/>
    <n v="0.58787878787878789"/>
    <n v="0.4"/>
    <n v="0.11363636363636365"/>
    <n v="0.15422077922077923"/>
    <n v="358"/>
    <n v="0.7"/>
    <n v="12"/>
    <n v="0"/>
    <n v="0"/>
    <n v="24"/>
    <n v="0"/>
    <n v="0"/>
    <n v="18"/>
    <n v="0"/>
    <n v="0"/>
    <n v="28"/>
    <n v="0"/>
    <n v="0"/>
    <n v="0"/>
    <n v="0"/>
    <n v="0"/>
    <n v="50"/>
    <n v="50"/>
    <s v="2 PG"/>
  </r>
  <r>
    <n v="3340"/>
    <s v="VIETNAM"/>
    <x v="1"/>
    <x v="5"/>
    <x v="22"/>
    <x v="55"/>
    <x v="2"/>
    <x v="1"/>
    <x v="20"/>
    <x v="119"/>
    <x v="1"/>
    <n v="1200"/>
    <n v="240"/>
    <m/>
    <n v="272"/>
    <n v="96"/>
    <n v="0"/>
    <n v="42"/>
    <n v="63.36"/>
    <n v="0"/>
    <n v="16.5"/>
    <n v="0.39999999999999997"/>
    <n v="0.24"/>
    <n v="0"/>
    <n v="6.3025210084033625E-2"/>
    <n v="300"/>
    <n v="0.7"/>
    <n v="0"/>
    <n v="0"/>
    <n v="0"/>
    <n v="0"/>
    <n v="0"/>
    <n v="0"/>
    <n v="14"/>
    <n v="0"/>
    <n v="0"/>
    <n v="5"/>
    <n v="0"/>
    <n v="0"/>
    <n v="0"/>
    <n v="0"/>
    <n v="0"/>
    <n v="50"/>
    <n v="50"/>
    <s v="1 PG"/>
  </r>
  <r>
    <n v="3341"/>
    <s v="VIETNAM"/>
    <x v="2"/>
    <x v="5"/>
    <x v="22"/>
    <x v="55"/>
    <x v="3"/>
    <x v="0"/>
    <x v="6"/>
    <x v="24"/>
    <x v="1"/>
    <n v="2700"/>
    <n v="567"/>
    <m/>
    <n v="552"/>
    <n v="226"/>
    <n v="82"/>
    <n v="150"/>
    <n v="147"/>
    <n v="71.05"/>
    <n v="129.1"/>
    <n v="0.86271551724137918"/>
    <n v="0.4"/>
    <n v="0.21221532091097309"/>
    <n v="0.38819875776397517"/>
    <n v="648"/>
    <n v="0.7"/>
    <n v="60.3"/>
    <n v="5"/>
    <n v="0"/>
    <n v="19"/>
    <n v="0"/>
    <n v="0"/>
    <n v="119.1"/>
    <n v="6"/>
    <n v="0"/>
    <n v="17"/>
    <n v="0"/>
    <n v="0"/>
    <n v="0"/>
    <n v="0"/>
    <n v="0"/>
    <n v="250"/>
    <n v="250"/>
    <s v="2 PG"/>
  </r>
  <r>
    <n v="3342"/>
    <s v="VIETNAM"/>
    <x v="2"/>
    <x v="5"/>
    <x v="22"/>
    <x v="55"/>
    <x v="3"/>
    <x v="0"/>
    <x v="6"/>
    <x v="121"/>
    <x v="1"/>
    <n v="2700"/>
    <n v="567"/>
    <m/>
    <n v="556"/>
    <n v="226"/>
    <n v="18"/>
    <n v="38"/>
    <n v="147"/>
    <n v="32.450000000000003"/>
    <n v="63.2"/>
    <n v="1.7080357142857143"/>
    <n v="0.4"/>
    <n v="4.6248715313463515E-2"/>
    <n v="9.7636176772867428E-2"/>
    <n v="755"/>
    <n v="0.7"/>
    <n v="20.2"/>
    <n v="19"/>
    <n v="0"/>
    <n v="15"/>
    <n v="0"/>
    <n v="0"/>
    <n v="46.7"/>
    <n v="16"/>
    <n v="0"/>
    <n v="25"/>
    <n v="0"/>
    <n v="0"/>
    <n v="0"/>
    <n v="0"/>
    <n v="0"/>
    <n v="250"/>
    <n v="250"/>
    <s v="2 PG"/>
  </r>
  <r>
    <n v="3343"/>
    <s v="VIETNAM"/>
    <x v="2"/>
    <x v="5"/>
    <x v="22"/>
    <x v="55"/>
    <x v="0"/>
    <x v="0"/>
    <x v="6"/>
    <x v="25"/>
    <x v="0"/>
    <n v="1200"/>
    <n v="336"/>
    <m/>
    <n v="520"/>
    <n v="134"/>
    <n v="27"/>
    <n v="73"/>
    <n v="88"/>
    <n v="22"/>
    <n v="81"/>
    <n v="1.03"/>
    <n v="0.4"/>
    <n v="7.4175824175824176E-2"/>
    <n v="0.20054945054945056"/>
    <n v="540"/>
    <n v="0.7"/>
    <n v="18"/>
    <n v="4"/>
    <n v="0"/>
    <n v="6"/>
    <n v="0"/>
    <n v="0"/>
    <n v="73"/>
    <n v="4"/>
    <n v="0"/>
    <n v="5"/>
    <n v="0"/>
    <n v="0"/>
    <n v="0"/>
    <n v="12"/>
    <n v="0"/>
    <n v="150"/>
    <n v="150"/>
    <s v="2 PG"/>
  </r>
  <r>
    <n v="3344"/>
    <s v="VIETNAM"/>
    <x v="2"/>
    <x v="5"/>
    <x v="22"/>
    <x v="55"/>
    <x v="0"/>
    <x v="0"/>
    <x v="6"/>
    <x v="27"/>
    <x v="0"/>
    <n v="1200"/>
    <n v="336"/>
    <m/>
    <n v="208"/>
    <n v="96"/>
    <n v="21"/>
    <n v="63"/>
    <n v="88"/>
    <n v="23.25"/>
    <n v="68.875"/>
    <n v="1.0967261904761905"/>
    <n v="0.4"/>
    <n v="0.14423076923076925"/>
    <n v="0.43269230769230771"/>
    <n v="252"/>
    <n v="0.65"/>
    <n v="22"/>
    <n v="1"/>
    <n v="0"/>
    <n v="2"/>
    <n v="0"/>
    <n v="0"/>
    <n v="67"/>
    <n v="4"/>
    <n v="0"/>
    <n v="1"/>
    <n v="0"/>
    <n v="0"/>
    <n v="0"/>
    <n v="1"/>
    <n v="0"/>
    <n v="150"/>
    <n v="150"/>
    <s v="2 PG"/>
  </r>
  <r>
    <n v="3345"/>
    <s v="VIETNAM"/>
    <x v="2"/>
    <x v="5"/>
    <x v="22"/>
    <x v="55"/>
    <x v="0"/>
    <x v="0"/>
    <x v="6"/>
    <x v="68"/>
    <x v="0"/>
    <n v="1200"/>
    <n v="240"/>
    <m/>
    <n v="204"/>
    <n v="96"/>
    <n v="14"/>
    <n v="7"/>
    <n v="63"/>
    <n v="13.8"/>
    <n v="4.2"/>
    <n v="0.8571428571428571"/>
    <n v="0.4"/>
    <n v="9.8039215686274522E-2"/>
    <n v="4.9019607843137261E-2"/>
    <n v="229"/>
    <n v="0.65"/>
    <n v="13.8"/>
    <n v="0"/>
    <n v="0"/>
    <n v="0"/>
    <n v="0"/>
    <n v="0"/>
    <n v="4.2"/>
    <n v="0"/>
    <n v="0"/>
    <n v="0"/>
    <n v="0"/>
    <n v="0"/>
    <n v="0"/>
    <n v="0"/>
    <n v="0"/>
    <n v="150"/>
    <n v="150"/>
    <s v="1 PG"/>
  </r>
  <r>
    <n v="3346"/>
    <s v="VIETNAM"/>
    <x v="2"/>
    <x v="5"/>
    <x v="22"/>
    <x v="55"/>
    <x v="0"/>
    <x v="0"/>
    <x v="6"/>
    <x v="69"/>
    <x v="0"/>
    <n v="1200"/>
    <n v="240"/>
    <m/>
    <n v="200"/>
    <n v="96"/>
    <n v="33"/>
    <n v="56"/>
    <n v="63"/>
    <n v="24.3"/>
    <n v="38.6"/>
    <n v="0.70674157303370788"/>
    <n v="0.4"/>
    <n v="0.23571428571428571"/>
    <n v="0.4"/>
    <n v="289"/>
    <n v="0.65"/>
    <n v="19.3"/>
    <n v="0"/>
    <n v="0"/>
    <n v="10"/>
    <n v="0"/>
    <n v="0"/>
    <n v="32.6"/>
    <n v="0"/>
    <n v="0"/>
    <n v="12"/>
    <n v="0"/>
    <n v="0"/>
    <n v="0"/>
    <n v="0"/>
    <n v="0"/>
    <n v="150"/>
    <n v="150"/>
    <s v="1 PG"/>
  </r>
  <r>
    <n v="3347"/>
    <s v="VIETNAM"/>
    <x v="2"/>
    <x v="5"/>
    <x v="22"/>
    <x v="55"/>
    <x v="4"/>
    <x v="1"/>
    <x v="6"/>
    <x v="184"/>
    <x v="0"/>
    <n v="1000"/>
    <n v="200"/>
    <m/>
    <n v="260"/>
    <n v="52"/>
    <n v="9"/>
    <n v="31"/>
    <n v="26"/>
    <n v="7.5"/>
    <n v="25.125"/>
    <n v="0.81562500000000004"/>
    <n v="0.24"/>
    <n v="4.9450549450549448E-2"/>
    <n v="0.17032967032967034"/>
    <n v="275"/>
    <n v="0.65"/>
    <n v="7.5"/>
    <n v="0"/>
    <n v="0"/>
    <n v="0"/>
    <n v="0"/>
    <n v="0"/>
    <n v="22.5"/>
    <n v="1"/>
    <n v="0"/>
    <n v="1"/>
    <n v="1"/>
    <n v="0"/>
    <n v="0"/>
    <n v="3"/>
    <n v="0"/>
    <n v="150"/>
    <n v="150"/>
    <s v="1 PG"/>
  </r>
  <r>
    <n v="3348"/>
    <s v="VIETNAM"/>
    <x v="2"/>
    <x v="5"/>
    <x v="22"/>
    <x v="55"/>
    <x v="2"/>
    <x v="0"/>
    <x v="6"/>
    <x v="29"/>
    <x v="1"/>
    <n v="1200"/>
    <n v="336"/>
    <m/>
    <n v="256"/>
    <n v="96"/>
    <n v="29"/>
    <n v="71"/>
    <n v="88"/>
    <n v="18.5"/>
    <n v="44.95"/>
    <n v="0.63450000000000006"/>
    <n v="0.4"/>
    <n v="0.16183035714285715"/>
    <n v="0.39620535714285715"/>
    <n v="282"/>
    <n v="0.65"/>
    <n v="8"/>
    <n v="0"/>
    <n v="0"/>
    <n v="21"/>
    <n v="0"/>
    <n v="0"/>
    <n v="29.2"/>
    <n v="1"/>
    <n v="0"/>
    <n v="31"/>
    <n v="0"/>
    <n v="0"/>
    <n v="0"/>
    <n v="0"/>
    <n v="0"/>
    <n v="150"/>
    <n v="150"/>
    <s v="2 PG"/>
  </r>
  <r>
    <n v="3349"/>
    <s v="VIETNAM"/>
    <x v="2"/>
    <x v="5"/>
    <x v="22"/>
    <x v="55"/>
    <x v="2"/>
    <x v="0"/>
    <x v="6"/>
    <x v="30"/>
    <x v="1"/>
    <n v="1200"/>
    <n v="336"/>
    <m/>
    <n v="260"/>
    <n v="96"/>
    <n v="12"/>
    <n v="34"/>
    <n v="88"/>
    <n v="13"/>
    <n v="38"/>
    <n v="1.1086956521739131"/>
    <n v="0.4"/>
    <n v="6.5934065934065936E-2"/>
    <n v="0.18681318681318682"/>
    <n v="330"/>
    <n v="0.65"/>
    <n v="10"/>
    <n v="0"/>
    <n v="0"/>
    <n v="6"/>
    <n v="0"/>
    <n v="0"/>
    <n v="27"/>
    <n v="2"/>
    <n v="0"/>
    <n v="21"/>
    <n v="0"/>
    <n v="0"/>
    <n v="0"/>
    <n v="0"/>
    <n v="0"/>
    <n v="150"/>
    <n v="150"/>
    <s v="2 PG"/>
  </r>
  <r>
    <n v="3350"/>
    <s v="VIETNAM"/>
    <x v="2"/>
    <x v="5"/>
    <x v="22"/>
    <x v="55"/>
    <x v="2"/>
    <x v="0"/>
    <x v="6"/>
    <x v="31"/>
    <x v="1"/>
    <n v="1200"/>
    <n v="336"/>
    <m/>
    <n v="320"/>
    <n v="96"/>
    <n v="13"/>
    <n v="67"/>
    <n v="88"/>
    <n v="10.199999999999999"/>
    <n v="55.3"/>
    <n v="0.81874999999999998"/>
    <n v="0.4"/>
    <n v="5.8035714285714288E-2"/>
    <n v="0.29910714285714285"/>
    <n v="379"/>
    <n v="0.65"/>
    <n v="8.6999999999999993"/>
    <n v="0"/>
    <n v="0"/>
    <n v="3"/>
    <n v="0"/>
    <n v="0"/>
    <n v="47.8"/>
    <n v="0"/>
    <n v="0"/>
    <n v="15"/>
    <n v="0"/>
    <n v="0"/>
    <n v="0"/>
    <n v="0"/>
    <n v="0"/>
    <n v="150"/>
    <n v="150"/>
    <s v="2 PG"/>
  </r>
  <r>
    <n v="3351"/>
    <s v="VIETNAM"/>
    <x v="2"/>
    <x v="5"/>
    <x v="22"/>
    <x v="55"/>
    <x v="6"/>
    <x v="0"/>
    <x v="6"/>
    <x v="80"/>
    <x v="1"/>
    <n v="1250"/>
    <n v="250"/>
    <m/>
    <n v="272"/>
    <n v="100"/>
    <n v="19"/>
    <n v="47"/>
    <n v="66"/>
    <n v="15.6"/>
    <n v="46.5"/>
    <n v="0.94090909090909092"/>
    <n v="0.4"/>
    <n v="9.9789915966386561E-2"/>
    <n v="0.24684873949579836"/>
    <n v="251"/>
    <n v="0.65"/>
    <n v="15.1"/>
    <n v="2"/>
    <n v="0"/>
    <n v="0"/>
    <n v="0"/>
    <n v="0"/>
    <n v="46.5"/>
    <n v="0"/>
    <n v="0"/>
    <n v="0"/>
    <n v="0"/>
    <n v="0"/>
    <n v="0"/>
    <n v="0"/>
    <n v="0"/>
    <n v="150"/>
    <n v="150"/>
    <s v="1 PG"/>
  </r>
  <r>
    <n v="3352"/>
    <s v="VIETNAM"/>
    <x v="2"/>
    <x v="5"/>
    <x v="22"/>
    <x v="55"/>
    <x v="6"/>
    <x v="0"/>
    <x v="6"/>
    <x v="79"/>
    <x v="1"/>
    <n v="1250"/>
    <n v="350"/>
    <m/>
    <n v="208"/>
    <n v="140"/>
    <n v="13"/>
    <n v="60"/>
    <n v="92"/>
    <n v="14.5"/>
    <n v="68"/>
    <n v="1.1301369863013699"/>
    <n v="0.4"/>
    <n v="8.9285714285714288E-2"/>
    <n v="0.41208791208791212"/>
    <n v="270"/>
    <n v="0.65"/>
    <n v="13"/>
    <n v="0"/>
    <n v="0"/>
    <n v="3"/>
    <n v="0"/>
    <n v="0"/>
    <n v="68"/>
    <n v="0"/>
    <n v="0"/>
    <n v="0"/>
    <n v="0"/>
    <n v="0"/>
    <n v="0"/>
    <n v="0"/>
    <n v="0"/>
    <n v="150"/>
    <n v="150"/>
    <s v="2 PG"/>
  </r>
  <r>
    <n v="3353"/>
    <s v="VIETNAM"/>
    <x v="2"/>
    <x v="5"/>
    <x v="22"/>
    <x v="55"/>
    <x v="7"/>
    <x v="0"/>
    <x v="6"/>
    <x v="84"/>
    <x v="0"/>
    <n v="1000"/>
    <n v="200"/>
    <m/>
    <n v="260"/>
    <n v="80"/>
    <n v="3"/>
    <n v="30"/>
    <n v="52"/>
    <n v="2.5"/>
    <n v="31"/>
    <n v="1.0151515151515151"/>
    <n v="0.4"/>
    <n v="1.6483516483516484E-2"/>
    <n v="0.16483516483516483"/>
    <n v="266"/>
    <n v="0.65"/>
    <n v="2.5"/>
    <n v="0"/>
    <n v="0"/>
    <n v="0"/>
    <n v="0"/>
    <n v="0"/>
    <n v="30"/>
    <n v="0"/>
    <n v="0"/>
    <n v="2"/>
    <n v="0"/>
    <n v="0"/>
    <n v="0"/>
    <n v="0"/>
    <n v="0"/>
    <n v="150"/>
    <n v="150"/>
    <s v="1 PG"/>
  </r>
  <r>
    <n v="3354"/>
    <s v="VIETNAM"/>
    <x v="2"/>
    <x v="5"/>
    <x v="22"/>
    <x v="55"/>
    <x v="7"/>
    <x v="0"/>
    <x v="6"/>
    <x v="128"/>
    <x v="0"/>
    <n v="1000"/>
    <n v="200"/>
    <m/>
    <n v="228"/>
    <n v="80"/>
    <n v="6"/>
    <n v="29"/>
    <n v="52"/>
    <n v="7.1"/>
    <n v="41.1"/>
    <n v="1.3771428571428572"/>
    <n v="0.4"/>
    <n v="3.7593984962406013E-2"/>
    <n v="0.18170426065162909"/>
    <n v="210"/>
    <n v="0.65"/>
    <n v="6.6"/>
    <n v="0"/>
    <n v="0"/>
    <n v="1"/>
    <n v="0"/>
    <n v="0"/>
    <n v="40.1"/>
    <n v="0"/>
    <n v="0"/>
    <n v="2"/>
    <n v="0"/>
    <n v="0"/>
    <n v="0"/>
    <n v="0"/>
    <n v="0"/>
    <n v="150"/>
    <n v="150"/>
    <s v="1 PG"/>
  </r>
  <r>
    <n v="3355"/>
    <s v="VIETNAM"/>
    <x v="2"/>
    <x v="5"/>
    <x v="22"/>
    <x v="55"/>
    <x v="7"/>
    <x v="0"/>
    <x v="6"/>
    <x v="127"/>
    <x v="0"/>
    <n v="1000"/>
    <n v="200"/>
    <m/>
    <n v="144"/>
    <n v="80"/>
    <n v="3"/>
    <n v="36"/>
    <n v="52"/>
    <n v="2"/>
    <n v="31.1"/>
    <n v="0.8487179487179487"/>
    <n v="0.4"/>
    <n v="2.9761904761904764E-2"/>
    <n v="0.35714285714285715"/>
    <n v="165"/>
    <n v="0.65"/>
    <n v="2"/>
    <n v="0"/>
    <n v="0"/>
    <n v="0"/>
    <n v="0"/>
    <n v="0"/>
    <n v="31.1"/>
    <n v="0"/>
    <n v="0"/>
    <n v="0"/>
    <n v="0"/>
    <n v="0"/>
    <n v="0"/>
    <n v="0"/>
    <n v="0"/>
    <n v="150"/>
    <n v="150"/>
    <s v="1 PG"/>
  </r>
  <r>
    <n v="3356"/>
    <s v="VIETNAM"/>
    <x v="2"/>
    <x v="5"/>
    <x v="22"/>
    <x v="55"/>
    <x v="7"/>
    <x v="0"/>
    <x v="6"/>
    <x v="88"/>
    <x v="0"/>
    <n v="1000"/>
    <n v="280"/>
    <m/>
    <n v="400"/>
    <n v="112"/>
    <n v="4"/>
    <n v="75"/>
    <n v="73"/>
    <n v="9"/>
    <n v="70"/>
    <n v="1"/>
    <n v="0.4"/>
    <n v="1.4285714285714285E-2"/>
    <n v="0.26785714285714285"/>
    <n v="434"/>
    <n v="0.7"/>
    <n v="9"/>
    <n v="0"/>
    <n v="0"/>
    <n v="0"/>
    <n v="0"/>
    <n v="0"/>
    <n v="70"/>
    <n v="0"/>
    <n v="0"/>
    <n v="0"/>
    <n v="0"/>
    <n v="0"/>
    <n v="0"/>
    <n v="0"/>
    <n v="0"/>
    <n v="250"/>
    <n v="250"/>
    <s v="2 PG"/>
  </r>
  <r>
    <n v="3357"/>
    <s v="VIETNAM"/>
    <x v="2"/>
    <x v="5"/>
    <x v="22"/>
    <x v="55"/>
    <x v="7"/>
    <x v="0"/>
    <x v="6"/>
    <x v="86"/>
    <x v="0"/>
    <n v="1000"/>
    <n v="280"/>
    <m/>
    <n v="280"/>
    <n v="112"/>
    <n v="19"/>
    <n v="41"/>
    <n v="73"/>
    <n v="25"/>
    <n v="43.5"/>
    <n v="1.1416666666666666"/>
    <n v="0.4"/>
    <n v="9.6938775510204078E-2"/>
    <n v="0.20918367346938777"/>
    <n v="237"/>
    <n v="0.7"/>
    <n v="23"/>
    <n v="0"/>
    <n v="0"/>
    <n v="4"/>
    <n v="0"/>
    <n v="0"/>
    <n v="42"/>
    <n v="0"/>
    <n v="0"/>
    <n v="3"/>
    <n v="0"/>
    <n v="0"/>
    <n v="0"/>
    <n v="0"/>
    <n v="0"/>
    <n v="150"/>
    <n v="150"/>
    <s v="2 PG"/>
  </r>
  <r>
    <n v="3358"/>
    <s v="VIETNAM"/>
    <x v="2"/>
    <x v="5"/>
    <x v="22"/>
    <x v="55"/>
    <x v="7"/>
    <x v="0"/>
    <x v="6"/>
    <x v="85"/>
    <x v="0"/>
    <n v="1000"/>
    <n v="280"/>
    <m/>
    <n v="276"/>
    <n v="112"/>
    <n v="9"/>
    <n v="41"/>
    <n v="73"/>
    <n v="11"/>
    <n v="50"/>
    <n v="1.22"/>
    <n v="0.4"/>
    <n v="4.6583850931677023E-2"/>
    <n v="0.21221532091097309"/>
    <n v="270"/>
    <n v="0.7"/>
    <n v="11"/>
    <n v="0"/>
    <n v="0"/>
    <n v="0"/>
    <n v="0"/>
    <n v="0"/>
    <n v="50"/>
    <n v="0"/>
    <n v="0"/>
    <n v="0"/>
    <n v="0"/>
    <n v="0"/>
    <n v="0"/>
    <n v="0"/>
    <n v="0"/>
    <n v="150"/>
    <n v="150"/>
    <s v="2 PG"/>
  </r>
  <r>
    <n v="3359"/>
    <s v="VIETNAM"/>
    <x v="2"/>
    <x v="5"/>
    <x v="22"/>
    <x v="55"/>
    <x v="7"/>
    <x v="0"/>
    <x v="6"/>
    <x v="129"/>
    <x v="0"/>
    <n v="1000"/>
    <n v="200"/>
    <m/>
    <n v="160"/>
    <n v="80"/>
    <n v="5"/>
    <n v="33"/>
    <n v="52"/>
    <n v="4.5"/>
    <n v="35.25"/>
    <n v="1.0460526315789473"/>
    <n v="0.4"/>
    <n v="4.4642857142857144E-2"/>
    <n v="0.29464285714285715"/>
    <n v="180"/>
    <n v="0.65"/>
    <n v="4"/>
    <n v="0"/>
    <n v="0"/>
    <n v="1"/>
    <n v="0"/>
    <n v="0"/>
    <n v="33"/>
    <n v="1"/>
    <n v="0"/>
    <n v="4"/>
    <n v="0"/>
    <n v="0"/>
    <n v="0"/>
    <n v="0"/>
    <n v="0"/>
    <n v="150"/>
    <n v="150"/>
    <s v="1 PG"/>
  </r>
  <r>
    <n v="3360"/>
    <s v="VIETNAM"/>
    <x v="2"/>
    <x v="5"/>
    <x v="22"/>
    <x v="55"/>
    <x v="7"/>
    <x v="0"/>
    <x v="6"/>
    <x v="87"/>
    <x v="0"/>
    <n v="1000"/>
    <n v="200"/>
    <m/>
    <n v="240"/>
    <n v="112"/>
    <n v="14"/>
    <n v="40"/>
    <n v="52"/>
    <n v="12.5"/>
    <n v="41.875"/>
    <n v="1.0069444444444444"/>
    <n v="0.4"/>
    <n v="8.3333333333333329E-2"/>
    <n v="0.23809523809523808"/>
    <n v="260"/>
    <n v="0.65"/>
    <n v="11"/>
    <n v="0"/>
    <n v="0"/>
    <n v="3"/>
    <n v="0"/>
    <n v="0"/>
    <n v="40"/>
    <n v="0"/>
    <n v="0"/>
    <n v="3"/>
    <n v="0"/>
    <n v="0"/>
    <n v="0"/>
    <n v="1"/>
    <n v="0"/>
    <n v="150"/>
    <n v="150"/>
    <s v="1 PG"/>
  </r>
  <r>
    <n v="3361"/>
    <s v="VIETNAM"/>
    <x v="2"/>
    <x v="5"/>
    <x v="22"/>
    <x v="55"/>
    <x v="7"/>
    <x v="0"/>
    <x v="6"/>
    <x v="125"/>
    <x v="0"/>
    <n v="1000"/>
    <n v="200"/>
    <m/>
    <n v="260"/>
    <n v="80"/>
    <n v="5"/>
    <n v="24"/>
    <n v="52"/>
    <n v="4"/>
    <n v="20"/>
    <n v="0.82758620689655171"/>
    <n v="0.4"/>
    <n v="2.7472527472527472E-2"/>
    <n v="0.13186813186813187"/>
    <n v="253"/>
    <n v="0.65"/>
    <n v="4"/>
    <n v="0"/>
    <n v="0"/>
    <n v="0"/>
    <n v="0"/>
    <n v="0"/>
    <n v="20"/>
    <n v="0"/>
    <n v="0"/>
    <n v="0"/>
    <n v="0"/>
    <n v="0"/>
    <n v="0"/>
    <n v="0"/>
    <n v="0"/>
    <n v="150"/>
    <n v="150"/>
    <s v="1 PG"/>
  </r>
  <r>
    <n v="3362"/>
    <s v="VIETNAM"/>
    <x v="2"/>
    <x v="5"/>
    <x v="22"/>
    <x v="55"/>
    <x v="7"/>
    <x v="0"/>
    <x v="6"/>
    <x v="83"/>
    <x v="0"/>
    <n v="1000"/>
    <n v="200"/>
    <m/>
    <n v="160"/>
    <n v="80"/>
    <n v="12"/>
    <n v="40"/>
    <n v="52"/>
    <n v="6.1"/>
    <n v="29.5"/>
    <n v="0.68461538461538463"/>
    <n v="0.4"/>
    <n v="0.10714285714285714"/>
    <n v="0.35714285714285715"/>
    <n v="187"/>
    <n v="0.65"/>
    <n v="6.1"/>
    <n v="0"/>
    <n v="0"/>
    <n v="0"/>
    <n v="0"/>
    <n v="0"/>
    <n v="29.5"/>
    <n v="0"/>
    <n v="0"/>
    <n v="0"/>
    <n v="0"/>
    <n v="0"/>
    <n v="0"/>
    <n v="0"/>
    <n v="0"/>
    <n v="150"/>
    <n v="150"/>
    <s v="1 PG"/>
  </r>
  <r>
    <n v="3363"/>
    <s v="VIETNAM"/>
    <x v="2"/>
    <x v="5"/>
    <x v="22"/>
    <x v="55"/>
    <x v="7"/>
    <x v="0"/>
    <x v="6"/>
    <x v="89"/>
    <x v="0"/>
    <n v="1000"/>
    <n v="280"/>
    <m/>
    <n v="597"/>
    <n v="112"/>
    <n v="26"/>
    <n v="121"/>
    <n v="73"/>
    <n v="20.25"/>
    <n v="102.5"/>
    <n v="0.83503401360544216"/>
    <n v="0.4"/>
    <n v="6.2215841110313475E-2"/>
    <n v="0.2895429528595358"/>
    <n v="673"/>
    <n v="0.7"/>
    <n v="18"/>
    <n v="3"/>
    <n v="0"/>
    <n v="3"/>
    <n v="0"/>
    <n v="0"/>
    <n v="95"/>
    <n v="12"/>
    <n v="0"/>
    <n v="9"/>
    <n v="0"/>
    <n v="0"/>
    <n v="0"/>
    <n v="0"/>
    <n v="0"/>
    <n v="250"/>
    <n v="250"/>
    <s v="2 PG"/>
  </r>
  <r>
    <n v="3364"/>
    <s v="VIETNAM"/>
    <x v="2"/>
    <x v="5"/>
    <x v="22"/>
    <x v="55"/>
    <x v="7"/>
    <x v="0"/>
    <x v="6"/>
    <x v="126"/>
    <x v="0"/>
    <n v="1000"/>
    <n v="200"/>
    <m/>
    <n v="212"/>
    <n v="80"/>
    <n v="1"/>
    <n v="54"/>
    <n v="52"/>
    <n v="0.7"/>
    <n v="47.6"/>
    <n v="0.87818181818181829"/>
    <n v="0.4"/>
    <n v="6.7385444743935322E-3"/>
    <n v="0.36388140161725074"/>
    <n v="275"/>
    <n v="0.65"/>
    <n v="0.7"/>
    <n v="0"/>
    <n v="0"/>
    <n v="0"/>
    <n v="0"/>
    <n v="0"/>
    <n v="47.6"/>
    <n v="0"/>
    <n v="0"/>
    <n v="0"/>
    <n v="0"/>
    <n v="0"/>
    <n v="0"/>
    <n v="0"/>
    <n v="0"/>
    <n v="150"/>
    <n v="150"/>
    <s v="1 PG"/>
  </r>
  <r>
    <n v="3365"/>
    <s v="VIETNAM"/>
    <x v="2"/>
    <x v="5"/>
    <x v="22"/>
    <x v="55"/>
    <x v="0"/>
    <x v="1"/>
    <x v="12"/>
    <x v="73"/>
    <x v="0"/>
    <n v="1200"/>
    <n v="240"/>
    <m/>
    <n v="240"/>
    <n v="57"/>
    <n v="16"/>
    <n v="28"/>
    <n v="21"/>
    <n v="14"/>
    <n v="28"/>
    <n v="0.95454545454545459"/>
    <n v="0.24"/>
    <n v="9.5238095238095233E-2"/>
    <n v="0.16666666666666666"/>
    <n v="285"/>
    <n v="0.6"/>
    <n v="14"/>
    <n v="0"/>
    <n v="0"/>
    <n v="0"/>
    <n v="0"/>
    <n v="0"/>
    <n v="25"/>
    <n v="0"/>
    <n v="0"/>
    <n v="6"/>
    <n v="0"/>
    <n v="0"/>
    <n v="0"/>
    <n v="0"/>
    <n v="0"/>
    <n v="150"/>
    <n v="150"/>
    <s v="1 PG"/>
  </r>
  <r>
    <n v="3366"/>
    <s v="VIETNAM"/>
    <x v="2"/>
    <x v="5"/>
    <x v="22"/>
    <x v="55"/>
    <x v="0"/>
    <x v="1"/>
    <x v="13"/>
    <x v="74"/>
    <x v="0"/>
    <n v="1200"/>
    <n v="240"/>
    <m/>
    <n v="220"/>
    <n v="57"/>
    <n v="2"/>
    <n v="33"/>
    <n v="21"/>
    <n v="1"/>
    <n v="21.25"/>
    <n v="0.63571428571428568"/>
    <n v="0.24"/>
    <n v="1.2987012987012988E-2"/>
    <n v="0.21428571428571427"/>
    <n v="200"/>
    <n v="0.6"/>
    <n v="1"/>
    <n v="0"/>
    <n v="0"/>
    <n v="0"/>
    <n v="0"/>
    <n v="0"/>
    <n v="19"/>
    <n v="5"/>
    <n v="0"/>
    <n v="2"/>
    <n v="0"/>
    <n v="0"/>
    <n v="0"/>
    <n v="0"/>
    <n v="0"/>
    <n v="150"/>
    <n v="150"/>
    <s v="1 PG"/>
  </r>
  <r>
    <n v="3367"/>
    <s v="VIETNAM"/>
    <x v="2"/>
    <x v="5"/>
    <x v="22"/>
    <x v="55"/>
    <x v="0"/>
    <x v="1"/>
    <x v="11"/>
    <x v="72"/>
    <x v="0"/>
    <n v="1200"/>
    <n v="240"/>
    <m/>
    <n v="368"/>
    <n v="57"/>
    <n v="9"/>
    <n v="20"/>
    <n v="21"/>
    <n v="9"/>
    <n v="16.5"/>
    <n v="0.87931034482758619"/>
    <n v="0.24"/>
    <n v="3.4937888198757767E-2"/>
    <n v="7.7639751552795039E-2"/>
    <n v="361"/>
    <n v="0.6"/>
    <n v="9"/>
    <n v="0"/>
    <n v="0"/>
    <n v="0"/>
    <n v="0"/>
    <n v="0"/>
    <n v="14"/>
    <n v="2"/>
    <n v="0"/>
    <n v="1"/>
    <n v="0"/>
    <n v="0"/>
    <n v="0"/>
    <n v="4"/>
    <n v="0"/>
    <n v="150"/>
    <n v="150"/>
    <s v="1 PG"/>
  </r>
  <r>
    <n v="3368"/>
    <s v="VIETNAM"/>
    <x v="2"/>
    <x v="5"/>
    <x v="22"/>
    <x v="55"/>
    <x v="0"/>
    <x v="1"/>
    <x v="10"/>
    <x v="288"/>
    <x v="0"/>
    <n v="1200"/>
    <n v="240"/>
    <m/>
    <n v="256"/>
    <n v="57"/>
    <n v="7"/>
    <n v="33"/>
    <n v="21"/>
    <n v="9.5"/>
    <n v="37.5"/>
    <n v="1.175"/>
    <n v="0.24"/>
    <n v="3.90625E-2"/>
    <n v="0.18415178571428573"/>
    <n v="250"/>
    <n v="0.6"/>
    <n v="5.5"/>
    <n v="0"/>
    <n v="0"/>
    <n v="5"/>
    <n v="2"/>
    <n v="0"/>
    <n v="33.5"/>
    <n v="0"/>
    <n v="0"/>
    <n v="5"/>
    <n v="2"/>
    <n v="0"/>
    <n v="0"/>
    <n v="0"/>
    <n v="0"/>
    <n v="150"/>
    <n v="150"/>
    <s v="1 PG"/>
  </r>
  <r>
    <n v="3369"/>
    <s v="VIETNAM"/>
    <x v="2"/>
    <x v="5"/>
    <x v="22"/>
    <x v="55"/>
    <x v="6"/>
    <x v="1"/>
    <x v="10"/>
    <x v="146"/>
    <x v="1"/>
    <n v="1250"/>
    <n v="250"/>
    <m/>
    <n v="256"/>
    <n v="60"/>
    <n v="12"/>
    <n v="34"/>
    <n v="22"/>
    <n v="11"/>
    <n v="26.5"/>
    <n v="0.81521739130434778"/>
    <n v="0.24"/>
    <n v="6.6964285714285712E-2"/>
    <n v="0.18973214285714288"/>
    <n v="246"/>
    <n v="0.6"/>
    <n v="5"/>
    <n v="0"/>
    <n v="0"/>
    <n v="3"/>
    <n v="6"/>
    <n v="0"/>
    <n v="16"/>
    <n v="3"/>
    <n v="0"/>
    <n v="6"/>
    <n v="8"/>
    <n v="0"/>
    <n v="0"/>
    <n v="2"/>
    <n v="0"/>
    <n v="150"/>
    <n v="150"/>
    <s v="1 PG"/>
  </r>
  <r>
    <n v="3370"/>
    <s v="VIETNAM"/>
    <x v="2"/>
    <x v="5"/>
    <x v="22"/>
    <x v="55"/>
    <x v="6"/>
    <x v="1"/>
    <x v="22"/>
    <x v="145"/>
    <x v="1"/>
    <n v="1250"/>
    <n v="250"/>
    <m/>
    <n v="276"/>
    <n v="60"/>
    <n v="6"/>
    <n v="24"/>
    <n v="22"/>
    <n v="4"/>
    <n v="18.399999999999999"/>
    <n v="0.74666666666666659"/>
    <n v="0.24"/>
    <n v="3.1055900621118016E-2"/>
    <n v="0.12422360248447206"/>
    <n v="281"/>
    <n v="0.6"/>
    <n v="4"/>
    <n v="0"/>
    <n v="0"/>
    <n v="0"/>
    <n v="0"/>
    <n v="0"/>
    <n v="13.9"/>
    <n v="0"/>
    <n v="0"/>
    <n v="0"/>
    <n v="2"/>
    <n v="3"/>
    <n v="0"/>
    <n v="0"/>
    <n v="0"/>
    <n v="150"/>
    <n v="150"/>
    <s v="1 PG"/>
  </r>
  <r>
    <n v="3371"/>
    <s v="VIETNAM"/>
    <x v="0"/>
    <x v="5"/>
    <x v="22"/>
    <x v="56"/>
    <x v="3"/>
    <x v="0"/>
    <x v="0"/>
    <x v="10"/>
    <x v="1"/>
    <n v="2700"/>
    <n v="567"/>
    <n v="584"/>
    <m/>
    <n v="226.8"/>
    <n v="68"/>
    <n v="80"/>
    <n v="149.68799999999999"/>
    <n v="66"/>
    <n v="73.5"/>
    <n v="0.94256756756756754"/>
    <n v="0.4"/>
    <n v="0.16634050880626225"/>
    <n v="0.19569471624266147"/>
    <n v="492"/>
    <n v="0.8"/>
    <n v="56"/>
    <n v="8"/>
    <n v="0"/>
    <n v="16"/>
    <n v="0"/>
    <n v="0"/>
    <n v="60"/>
    <n v="14"/>
    <n v="0"/>
    <n v="20"/>
    <n v="0"/>
    <n v="0"/>
    <n v="0"/>
    <n v="0"/>
    <n v="0"/>
    <n v="100"/>
    <n v="100"/>
    <s v="2 PG"/>
  </r>
  <r>
    <n v="3372"/>
    <s v="VIETNAM"/>
    <x v="0"/>
    <x v="5"/>
    <x v="22"/>
    <x v="56"/>
    <x v="3"/>
    <x v="0"/>
    <x v="0"/>
    <x v="32"/>
    <x v="1"/>
    <n v="2700"/>
    <n v="567"/>
    <n v="568"/>
    <m/>
    <n v="226.8"/>
    <n v="71"/>
    <n v="72"/>
    <n v="149.68799999999999"/>
    <n v="55.5"/>
    <n v="58"/>
    <n v="0.79370629370629375"/>
    <n v="0.4"/>
    <n v="0.17857142857142858"/>
    <n v="0.18108651911468815"/>
    <n v="665"/>
    <n v="0.8"/>
    <n v="54"/>
    <n v="4"/>
    <n v="0"/>
    <n v="1"/>
    <n v="0"/>
    <n v="0"/>
    <n v="54"/>
    <n v="0"/>
    <n v="0"/>
    <n v="8"/>
    <n v="0"/>
    <n v="0"/>
    <n v="0"/>
    <n v="0"/>
    <n v="0"/>
    <n v="100"/>
    <n v="100"/>
    <s v="2 PG"/>
  </r>
  <r>
    <n v="3373"/>
    <s v="VIETNAM"/>
    <x v="0"/>
    <x v="5"/>
    <x v="22"/>
    <x v="56"/>
    <x v="3"/>
    <x v="0"/>
    <x v="1"/>
    <x v="11"/>
    <x v="1"/>
    <n v="2700"/>
    <n v="567"/>
    <n v="552"/>
    <m/>
    <n v="226.8"/>
    <n v="45"/>
    <n v="71"/>
    <n v="149.68799999999999"/>
    <n v="33"/>
    <n v="68.625"/>
    <n v="0.87607758620689657"/>
    <n v="0.4"/>
    <n v="0.11645962732919256"/>
    <n v="0.1837474120082816"/>
    <n v="720"/>
    <n v="0.8"/>
    <n v="33"/>
    <n v="0"/>
    <n v="0"/>
    <n v="0"/>
    <n v="0"/>
    <n v="0"/>
    <n v="54"/>
    <n v="0"/>
    <n v="0"/>
    <n v="0"/>
    <n v="0"/>
    <n v="0"/>
    <n v="0"/>
    <n v="39"/>
    <n v="0"/>
    <n v="100"/>
    <n v="100"/>
    <s v="2 PG"/>
  </r>
  <r>
    <n v="3374"/>
    <s v="VIETNAM"/>
    <x v="0"/>
    <x v="5"/>
    <x v="22"/>
    <x v="56"/>
    <x v="4"/>
    <x v="0"/>
    <x v="0"/>
    <x v="33"/>
    <x v="0"/>
    <n v="1200"/>
    <n v="200"/>
    <n v="224"/>
    <m/>
    <n v="80"/>
    <n v="28"/>
    <n v="32"/>
    <n v="52.8"/>
    <n v="22"/>
    <n v="24.25"/>
    <n v="0.77083333333333337"/>
    <n v="0.4"/>
    <n v="0.1785714285714286"/>
    <n v="0.20408163265306126"/>
    <n v="405"/>
    <n v="0.7"/>
    <n v="0"/>
    <n v="26"/>
    <n v="0"/>
    <n v="31"/>
    <n v="0"/>
    <n v="0"/>
    <n v="0"/>
    <n v="23"/>
    <n v="0"/>
    <n v="37"/>
    <n v="0"/>
    <n v="0"/>
    <n v="0"/>
    <n v="0"/>
    <n v="0"/>
    <n v="50"/>
    <n v="50"/>
    <s v="1 PG"/>
  </r>
  <r>
    <n v="3375"/>
    <s v="VIETNAM"/>
    <x v="0"/>
    <x v="5"/>
    <x v="22"/>
    <x v="56"/>
    <x v="4"/>
    <x v="0"/>
    <x v="0"/>
    <x v="36"/>
    <x v="0"/>
    <n v="1200"/>
    <n v="200"/>
    <n v="208"/>
    <m/>
    <n v="80"/>
    <n v="22"/>
    <n v="45"/>
    <n v="52.8"/>
    <n v="15"/>
    <n v="29"/>
    <n v="0.65671641791044777"/>
    <n v="0.4"/>
    <n v="0.15109890109890112"/>
    <n v="0.30906593406593408"/>
    <n v="295"/>
    <n v="0.7"/>
    <n v="15"/>
    <n v="0"/>
    <n v="0"/>
    <n v="0"/>
    <n v="0"/>
    <n v="0"/>
    <n v="25"/>
    <n v="0"/>
    <n v="0"/>
    <n v="8"/>
    <n v="0"/>
    <n v="0"/>
    <n v="0"/>
    <n v="0"/>
    <n v="0"/>
    <n v="50"/>
    <n v="50"/>
    <s v="1 PG"/>
  </r>
  <r>
    <n v="3376"/>
    <s v="VIETNAM"/>
    <x v="0"/>
    <x v="5"/>
    <x v="22"/>
    <x v="56"/>
    <x v="4"/>
    <x v="0"/>
    <x v="0"/>
    <x v="37"/>
    <x v="0"/>
    <n v="1200"/>
    <n v="200"/>
    <n v="224"/>
    <m/>
    <n v="80"/>
    <n v="30"/>
    <n v="35"/>
    <n v="52.8"/>
    <n v="31"/>
    <n v="38.625"/>
    <n v="1.0711538461538461"/>
    <n v="0.4"/>
    <n v="0.19132653061224492"/>
    <n v="0.22321428571428573"/>
    <n v="400"/>
    <n v="0.7"/>
    <n v="20"/>
    <n v="12"/>
    <n v="0"/>
    <n v="16"/>
    <n v="0"/>
    <n v="0"/>
    <n v="28"/>
    <n v="3"/>
    <n v="0"/>
    <n v="16"/>
    <n v="0"/>
    <n v="0"/>
    <n v="0"/>
    <n v="5"/>
    <n v="0"/>
    <n v="50"/>
    <n v="50"/>
    <s v="1 PG"/>
  </r>
  <r>
    <n v="3377"/>
    <s v="VIETNAM"/>
    <x v="0"/>
    <x v="5"/>
    <x v="22"/>
    <x v="56"/>
    <x v="4"/>
    <x v="0"/>
    <x v="0"/>
    <x v="106"/>
    <x v="0"/>
    <n v="1200"/>
    <n v="200"/>
    <n v="192"/>
    <m/>
    <n v="80"/>
    <n v="30"/>
    <n v="21"/>
    <n v="52.8"/>
    <n v="18.5"/>
    <n v="17.25"/>
    <n v="0.7009803921568627"/>
    <n v="0.4"/>
    <n v="0.22321428571428575"/>
    <n v="0.15625000000000003"/>
    <n v="335"/>
    <n v="0.7"/>
    <n v="14"/>
    <n v="0"/>
    <n v="0"/>
    <n v="9"/>
    <n v="0"/>
    <n v="0"/>
    <n v="14"/>
    <n v="1"/>
    <n v="0"/>
    <n v="6"/>
    <n v="0"/>
    <n v="0"/>
    <n v="0"/>
    <n v="0"/>
    <n v="0"/>
    <n v="50"/>
    <n v="50"/>
    <s v="1 PG"/>
  </r>
  <r>
    <n v="3378"/>
    <s v="VIETNAM"/>
    <x v="0"/>
    <x v="5"/>
    <x v="22"/>
    <x v="56"/>
    <x v="4"/>
    <x v="0"/>
    <x v="0"/>
    <x v="107"/>
    <x v="0"/>
    <n v="1000"/>
    <n v="200"/>
    <n v="196"/>
    <m/>
    <n v="80"/>
    <n v="52"/>
    <n v="29"/>
    <n v="52.8"/>
    <n v="31.3"/>
    <n v="19.100000000000001"/>
    <n v="0.62222222222222234"/>
    <n v="0.4"/>
    <n v="0.37900874635568516"/>
    <n v="0.21137026239067058"/>
    <n v="254"/>
    <n v="0.7"/>
    <n v="27.3"/>
    <n v="0"/>
    <n v="0"/>
    <n v="8"/>
    <n v="0"/>
    <n v="0"/>
    <n v="13.1"/>
    <n v="0"/>
    <n v="0"/>
    <n v="6"/>
    <n v="0"/>
    <n v="0"/>
    <n v="0"/>
    <n v="8"/>
    <n v="0"/>
    <n v="50"/>
    <n v="50"/>
    <s v="1 PG"/>
  </r>
  <r>
    <n v="3379"/>
    <s v="VIETNAM"/>
    <x v="0"/>
    <x v="5"/>
    <x v="22"/>
    <x v="56"/>
    <x v="5"/>
    <x v="0"/>
    <x v="0"/>
    <x v="43"/>
    <x v="1"/>
    <n v="1500"/>
    <n v="420"/>
    <n v="420"/>
    <m/>
    <n v="168"/>
    <n v="31"/>
    <n v="64"/>
    <n v="110.88"/>
    <n v="32"/>
    <n v="45.5"/>
    <n v="0.81578947368421051"/>
    <n v="0.4"/>
    <n v="0.10544217687074831"/>
    <n v="0.21768707482993196"/>
    <n v="365"/>
    <n v="0.7"/>
    <n v="26"/>
    <n v="2"/>
    <n v="0"/>
    <n v="11"/>
    <n v="0"/>
    <n v="0"/>
    <n v="38"/>
    <n v="0"/>
    <n v="0"/>
    <n v="15"/>
    <n v="0"/>
    <n v="0"/>
    <n v="0"/>
    <n v="0"/>
    <n v="0"/>
    <n v="50"/>
    <n v="50"/>
    <s v="2 PG"/>
  </r>
  <r>
    <n v="3380"/>
    <s v="VIETNAM"/>
    <x v="0"/>
    <x v="5"/>
    <x v="22"/>
    <x v="56"/>
    <x v="1"/>
    <x v="0"/>
    <x v="0"/>
    <x v="7"/>
    <x v="1"/>
    <n v="2700"/>
    <n v="630"/>
    <n v="752"/>
    <m/>
    <n v="353"/>
    <n v="95"/>
    <n v="123"/>
    <n v="166"/>
    <n v="79.75"/>
    <n v="91.5"/>
    <n v="0.78555045871559637"/>
    <n v="0.4"/>
    <n v="0.18047112462006079"/>
    <n v="0.23366261398176294"/>
    <n v="788"/>
    <n v="0.8"/>
    <n v="67"/>
    <n v="7"/>
    <n v="0"/>
    <n v="22"/>
    <n v="0"/>
    <n v="0"/>
    <n v="55"/>
    <n v="2"/>
    <n v="0"/>
    <n v="72"/>
    <n v="0"/>
    <n v="0"/>
    <n v="0"/>
    <n v="0"/>
    <n v="0"/>
    <n v="50"/>
    <n v="50"/>
    <s v="2 PG"/>
  </r>
  <r>
    <n v="3381"/>
    <s v="VIETNAM"/>
    <x v="0"/>
    <x v="5"/>
    <x v="22"/>
    <x v="56"/>
    <x v="2"/>
    <x v="0"/>
    <x v="0"/>
    <x v="20"/>
    <x v="1"/>
    <n v="1200"/>
    <n v="336"/>
    <n v="326"/>
    <m/>
    <n v="134.4"/>
    <n v="30"/>
    <n v="70"/>
    <n v="88.703999999999994"/>
    <n v="18"/>
    <n v="43.5"/>
    <n v="0.61499999999999999"/>
    <n v="0.4"/>
    <n v="0.13146362839614373"/>
    <n v="0.30674846625766872"/>
    <n v="681"/>
    <n v="0.8"/>
    <n v="8"/>
    <n v="0"/>
    <n v="0"/>
    <n v="20"/>
    <n v="0"/>
    <n v="0"/>
    <n v="11"/>
    <n v="0"/>
    <n v="0"/>
    <n v="65"/>
    <n v="0"/>
    <n v="0"/>
    <n v="0"/>
    <n v="0"/>
    <n v="0"/>
    <n v="50"/>
    <n v="50"/>
    <s v="2 PG"/>
  </r>
  <r>
    <n v="3382"/>
    <s v="VIETNAM"/>
    <x v="0"/>
    <x v="5"/>
    <x v="22"/>
    <x v="56"/>
    <x v="2"/>
    <x v="0"/>
    <x v="0"/>
    <x v="8"/>
    <x v="1"/>
    <n v="1200"/>
    <n v="336"/>
    <n v="336"/>
    <m/>
    <n v="134.4"/>
    <n v="68"/>
    <n v="89"/>
    <n v="88.703999999999994"/>
    <n v="48"/>
    <n v="57.75"/>
    <n v="0.67356687898089174"/>
    <n v="0.4"/>
    <n v="0.28911564625850339"/>
    <n v="0.37840136054421769"/>
    <n v="532"/>
    <n v="0.6"/>
    <n v="29"/>
    <n v="0"/>
    <n v="0"/>
    <n v="38"/>
    <n v="0"/>
    <n v="0"/>
    <n v="24"/>
    <n v="1"/>
    <n v="0"/>
    <n v="67"/>
    <n v="0"/>
    <n v="0"/>
    <n v="0"/>
    <n v="0"/>
    <n v="0"/>
    <n v="50"/>
    <n v="50"/>
    <s v="2 PG"/>
  </r>
  <r>
    <n v="3383"/>
    <s v="VIETNAM"/>
    <x v="0"/>
    <x v="5"/>
    <x v="22"/>
    <x v="56"/>
    <x v="2"/>
    <x v="0"/>
    <x v="1"/>
    <x v="9"/>
    <x v="1"/>
    <n v="1200"/>
    <n v="240"/>
    <n v="216"/>
    <m/>
    <n v="96"/>
    <n v="29"/>
    <n v="33"/>
    <n v="63.36"/>
    <n v="12"/>
    <n v="21"/>
    <n v="0.532258064516129"/>
    <n v="0.4"/>
    <n v="0.1917989417989418"/>
    <n v="0.21825396825396828"/>
    <n v="140"/>
    <n v="0.6"/>
    <n v="8"/>
    <n v="0"/>
    <n v="0"/>
    <n v="8"/>
    <n v="0"/>
    <n v="0"/>
    <n v="0"/>
    <n v="12"/>
    <n v="0"/>
    <n v="36"/>
    <n v="0"/>
    <n v="0"/>
    <n v="0"/>
    <n v="0"/>
    <n v="0"/>
    <n v="50"/>
    <n v="50"/>
    <s v="1 PG"/>
  </r>
  <r>
    <n v="3384"/>
    <s v="VIETNAM"/>
    <x v="0"/>
    <x v="5"/>
    <x v="22"/>
    <x v="56"/>
    <x v="2"/>
    <x v="0"/>
    <x v="4"/>
    <x v="111"/>
    <x v="1"/>
    <n v="1200"/>
    <n v="240"/>
    <n v="220"/>
    <m/>
    <n v="96"/>
    <n v="24"/>
    <n v="45"/>
    <n v="63.36"/>
    <n v="15"/>
    <n v="35.75"/>
    <n v="0.73550724637681164"/>
    <n v="0.4"/>
    <n v="0.15584415584415584"/>
    <n v="0.29220779220779219"/>
    <n v="600"/>
    <n v="0.6"/>
    <n v="15"/>
    <n v="0"/>
    <n v="0"/>
    <n v="0"/>
    <n v="0"/>
    <n v="0"/>
    <n v="35"/>
    <n v="3"/>
    <n v="0"/>
    <n v="0"/>
    <n v="0"/>
    <n v="0"/>
    <n v="0"/>
    <n v="0"/>
    <n v="0"/>
    <n v="50"/>
    <n v="50"/>
    <s v="1 PG"/>
  </r>
  <r>
    <n v="3385"/>
    <s v="VIETNAM"/>
    <x v="0"/>
    <x v="5"/>
    <x v="22"/>
    <x v="56"/>
    <x v="6"/>
    <x v="0"/>
    <x v="0"/>
    <x v="46"/>
    <x v="1"/>
    <n v="1250"/>
    <n v="350"/>
    <n v="352"/>
    <m/>
    <n v="140"/>
    <n v="37"/>
    <n v="68"/>
    <n v="92.399999999999991"/>
    <n v="14"/>
    <n v="69"/>
    <n v="0.79047619047619044"/>
    <n v="0.4"/>
    <n v="0.15016233766233766"/>
    <n v="0.27597402597402598"/>
    <n v="388"/>
    <n v="0.7"/>
    <n v="0"/>
    <n v="0"/>
    <n v="0"/>
    <n v="28"/>
    <n v="0"/>
    <n v="0"/>
    <n v="69"/>
    <n v="0"/>
    <n v="0"/>
    <n v="0"/>
    <n v="0"/>
    <n v="0"/>
    <n v="0"/>
    <n v="0"/>
    <n v="0"/>
    <n v="50"/>
    <n v="50"/>
    <s v="2 PG"/>
  </r>
  <r>
    <n v="3386"/>
    <s v="VIETNAM"/>
    <x v="0"/>
    <x v="5"/>
    <x v="22"/>
    <x v="56"/>
    <x v="7"/>
    <x v="0"/>
    <x v="0"/>
    <x v="51"/>
    <x v="0"/>
    <n v="1000"/>
    <n v="200"/>
    <n v="196"/>
    <m/>
    <n v="80"/>
    <n v="13"/>
    <n v="18"/>
    <n v="52.8"/>
    <n v="9.75"/>
    <n v="7.75"/>
    <n v="0.56451612903225812"/>
    <n v="0.4"/>
    <n v="9.4752186588921289E-2"/>
    <n v="0.13119533527696794"/>
    <n v="495"/>
    <n v="0.7"/>
    <n v="8"/>
    <n v="1"/>
    <n v="0"/>
    <n v="3"/>
    <n v="0"/>
    <n v="0"/>
    <n v="7"/>
    <n v="1"/>
    <n v="0"/>
    <n v="1"/>
    <n v="0"/>
    <n v="0"/>
    <n v="0"/>
    <n v="0"/>
    <n v="0"/>
    <n v="100"/>
    <n v="100"/>
    <s v="1 PG"/>
  </r>
  <r>
    <n v="3387"/>
    <s v="VIETNAM"/>
    <x v="0"/>
    <x v="5"/>
    <x v="22"/>
    <x v="56"/>
    <x v="7"/>
    <x v="0"/>
    <x v="0"/>
    <x v="52"/>
    <x v="0"/>
    <n v="1000"/>
    <n v="200"/>
    <n v="224"/>
    <m/>
    <n v="80"/>
    <n v="24"/>
    <n v="28"/>
    <n v="52.8"/>
    <n v="14"/>
    <n v="17"/>
    <n v="0.59615384615384615"/>
    <n v="0.4"/>
    <n v="0.15306122448979592"/>
    <n v="0.1785714285714286"/>
    <n v="350"/>
    <n v="0.65"/>
    <n v="13"/>
    <n v="0"/>
    <n v="0"/>
    <n v="2"/>
    <n v="0"/>
    <n v="0"/>
    <n v="16"/>
    <n v="0"/>
    <n v="0"/>
    <n v="2"/>
    <n v="0"/>
    <n v="0"/>
    <n v="0"/>
    <n v="0"/>
    <n v="0"/>
    <n v="100"/>
    <n v="100"/>
    <s v="1 PG"/>
  </r>
  <r>
    <n v="3388"/>
    <s v="VIETNAM"/>
    <x v="0"/>
    <x v="5"/>
    <x v="22"/>
    <x v="56"/>
    <x v="7"/>
    <x v="0"/>
    <x v="0"/>
    <x v="53"/>
    <x v="0"/>
    <n v="1000"/>
    <n v="200"/>
    <n v="208"/>
    <m/>
    <n v="80"/>
    <n v="13"/>
    <n v="27"/>
    <n v="52.8"/>
    <n v="6.75"/>
    <n v="29.875"/>
    <n v="0.91562500000000002"/>
    <n v="0.4"/>
    <n v="8.9285714285714288E-2"/>
    <n v="0.18543956043956045"/>
    <n v="386"/>
    <n v="0.7"/>
    <n v="5"/>
    <n v="1"/>
    <n v="0"/>
    <n v="3"/>
    <n v="0"/>
    <n v="0"/>
    <n v="27"/>
    <n v="2"/>
    <n v="0"/>
    <n v="4"/>
    <n v="0"/>
    <n v="0"/>
    <n v="0"/>
    <n v="1"/>
    <n v="0"/>
    <n v="100"/>
    <n v="100"/>
    <s v="1 PG"/>
  </r>
  <r>
    <n v="3389"/>
    <s v="VIETNAM"/>
    <x v="0"/>
    <x v="5"/>
    <x v="22"/>
    <x v="56"/>
    <x v="7"/>
    <x v="0"/>
    <x v="0"/>
    <x v="54"/>
    <x v="0"/>
    <n v="1000"/>
    <n v="280"/>
    <n v="306"/>
    <m/>
    <n v="112"/>
    <n v="30"/>
    <n v="76"/>
    <n v="73.919999999999987"/>
    <n v="30.5"/>
    <n v="82.75"/>
    <n v="1.0683962264150944"/>
    <n v="0.4"/>
    <n v="0.14005602240896359"/>
    <n v="0.35480859010270777"/>
    <n v="628"/>
    <n v="0.7"/>
    <n v="28"/>
    <n v="0"/>
    <n v="0"/>
    <n v="5"/>
    <n v="0"/>
    <n v="0"/>
    <n v="76"/>
    <n v="3"/>
    <n v="0"/>
    <n v="12"/>
    <n v="0"/>
    <n v="0"/>
    <n v="0"/>
    <n v="0"/>
    <n v="0"/>
    <n v="100"/>
    <n v="100"/>
    <s v="2 PG"/>
  </r>
  <r>
    <n v="3390"/>
    <s v="VIETNAM"/>
    <x v="0"/>
    <x v="5"/>
    <x v="22"/>
    <x v="56"/>
    <x v="10"/>
    <x v="1"/>
    <x v="0"/>
    <x v="181"/>
    <x v="2"/>
    <n v="320"/>
    <n v="144"/>
    <n v="144"/>
    <m/>
    <n v="34.56"/>
    <n v="18"/>
    <n v="23"/>
    <n v="25.344000000000001"/>
    <n v="9"/>
    <n v="14"/>
    <n v="0.56097560975609762"/>
    <n v="0.24"/>
    <n v="0.17857142857142858"/>
    <n v="0.22817460317460317"/>
    <n v="344"/>
    <n v="0.7"/>
    <n v="9"/>
    <n v="0"/>
    <n v="0"/>
    <n v="0"/>
    <n v="0"/>
    <n v="0"/>
    <n v="14"/>
    <n v="0"/>
    <n v="0"/>
    <n v="0"/>
    <n v="0"/>
    <n v="0"/>
    <n v="0"/>
    <n v="0"/>
    <n v="0"/>
    <n v="50"/>
    <n v="50"/>
    <s v="1 PG"/>
  </r>
  <r>
    <n v="3391"/>
    <s v="VIETNAM"/>
    <x v="1"/>
    <x v="5"/>
    <x v="22"/>
    <x v="56"/>
    <x v="2"/>
    <x v="0"/>
    <x v="5"/>
    <x v="23"/>
    <x v="1"/>
    <n v="1200"/>
    <n v="336"/>
    <n v="336"/>
    <m/>
    <n v="134.4"/>
    <n v="39"/>
    <n v="33"/>
    <n v="88.703999999999994"/>
    <n v="24"/>
    <n v="22"/>
    <n v="0.63888888888888884"/>
    <n v="0.4"/>
    <n v="0.16581632653061226"/>
    <n v="0.14030612244897961"/>
    <n v="420"/>
    <n v="0.7"/>
    <n v="14"/>
    <n v="0"/>
    <n v="0"/>
    <n v="20"/>
    <n v="0"/>
    <n v="0"/>
    <n v="13"/>
    <n v="0"/>
    <n v="0"/>
    <n v="18"/>
    <n v="0"/>
    <n v="0"/>
    <n v="0"/>
    <n v="0"/>
    <n v="0"/>
    <n v="50"/>
    <n v="50"/>
    <s v="2 PG"/>
  </r>
  <r>
    <n v="3392"/>
    <s v="VIETNAM"/>
    <x v="1"/>
    <x v="5"/>
    <x v="22"/>
    <x v="56"/>
    <x v="2"/>
    <x v="1"/>
    <x v="20"/>
    <x v="119"/>
    <x v="1"/>
    <n v="1200"/>
    <n v="240"/>
    <n v="256"/>
    <m/>
    <n v="96"/>
    <n v="19"/>
    <n v="13"/>
    <n v="63.36"/>
    <n v="8.75"/>
    <n v="8"/>
    <n v="0.5234375"/>
    <n v="0.24"/>
    <n v="0.10602678571428573"/>
    <n v="7.2544642857142863E-2"/>
    <n v="200"/>
    <n v="0.7"/>
    <n v="6"/>
    <n v="2"/>
    <n v="0"/>
    <n v="3"/>
    <n v="1"/>
    <n v="0"/>
    <n v="7"/>
    <n v="2"/>
    <n v="0"/>
    <n v="1"/>
    <n v="0"/>
    <n v="0"/>
    <n v="0"/>
    <n v="0"/>
    <n v="0"/>
    <n v="50"/>
    <n v="50"/>
    <s v="1 PG"/>
  </r>
  <r>
    <n v="3393"/>
    <s v="VIETNAM"/>
    <x v="2"/>
    <x v="5"/>
    <x v="22"/>
    <x v="56"/>
    <x v="3"/>
    <x v="0"/>
    <x v="6"/>
    <x v="24"/>
    <x v="1"/>
    <n v="2700"/>
    <n v="567"/>
    <n v="552"/>
    <m/>
    <n v="226"/>
    <n v="112"/>
    <n v="208"/>
    <n v="147"/>
    <n v="93.075000000000003"/>
    <n v="194.92500000000001"/>
    <n v="0.9"/>
    <n v="0.4"/>
    <n v="0.28985507246376813"/>
    <n v="0.5383022774327122"/>
    <n v="557"/>
    <n v="0.7"/>
    <n v="76.7"/>
    <n v="10"/>
    <n v="5"/>
    <n v="24"/>
    <n v="0"/>
    <n v="0"/>
    <n v="178.8"/>
    <n v="12"/>
    <n v="0"/>
    <n v="21"/>
    <n v="0"/>
    <n v="0"/>
    <n v="0"/>
    <n v="7"/>
    <n v="0"/>
    <n v="250"/>
    <n v="250"/>
    <s v="2 PG"/>
  </r>
  <r>
    <n v="3394"/>
    <s v="VIETNAM"/>
    <x v="2"/>
    <x v="5"/>
    <x v="22"/>
    <x v="56"/>
    <x v="3"/>
    <x v="0"/>
    <x v="6"/>
    <x v="121"/>
    <x v="1"/>
    <n v="2700"/>
    <n v="567"/>
    <n v="640"/>
    <m/>
    <n v="226"/>
    <n v="90"/>
    <n v="128"/>
    <n v="147"/>
    <n v="69.55"/>
    <n v="126.05"/>
    <n v="0.89724770642201834"/>
    <n v="0.4"/>
    <n v="0.20089285714285715"/>
    <n v="0.2857142857142857"/>
    <n v="644"/>
    <n v="0.7"/>
    <n v="63.8"/>
    <n v="5"/>
    <n v="0"/>
    <n v="9"/>
    <n v="0"/>
    <n v="0"/>
    <n v="115.3"/>
    <n v="15"/>
    <n v="0"/>
    <n v="14"/>
    <n v="0"/>
    <n v="0"/>
    <n v="0"/>
    <n v="0"/>
    <n v="0"/>
    <n v="250"/>
    <n v="250"/>
    <s v="2 PG"/>
  </r>
  <r>
    <n v="3395"/>
    <s v="VIETNAM"/>
    <x v="2"/>
    <x v="5"/>
    <x v="22"/>
    <x v="56"/>
    <x v="0"/>
    <x v="0"/>
    <x v="6"/>
    <x v="25"/>
    <x v="0"/>
    <n v="1200"/>
    <n v="336"/>
    <n v="480"/>
    <m/>
    <n v="134"/>
    <n v="95"/>
    <n v="62"/>
    <n v="88"/>
    <n v="78.25"/>
    <n v="43"/>
    <n v="0.77229299363057324"/>
    <n v="0.4"/>
    <n v="0.28273809523809523"/>
    <n v="0.18452380952380953"/>
    <n v="530"/>
    <n v="0.7"/>
    <n v="65"/>
    <n v="1"/>
    <n v="6"/>
    <n v="20"/>
    <n v="1"/>
    <n v="0"/>
    <n v="36"/>
    <n v="6"/>
    <n v="0"/>
    <n v="8"/>
    <n v="0"/>
    <n v="0"/>
    <n v="0"/>
    <n v="4"/>
    <n v="0"/>
    <n v="150"/>
    <n v="150"/>
    <s v="2 PG"/>
  </r>
  <r>
    <n v="3396"/>
    <s v="VIETNAM"/>
    <x v="2"/>
    <x v="5"/>
    <x v="22"/>
    <x v="56"/>
    <x v="0"/>
    <x v="0"/>
    <x v="6"/>
    <x v="27"/>
    <x v="0"/>
    <n v="1200"/>
    <n v="336"/>
    <n v="268"/>
    <m/>
    <n v="96"/>
    <n v="62"/>
    <n v="15"/>
    <n v="88"/>
    <n v="59.5"/>
    <n v="8"/>
    <n v="0.87662337662337664"/>
    <n v="0.4"/>
    <n v="0.33049040511727079"/>
    <n v="7.9957356076759065E-2"/>
    <n v="270"/>
    <n v="0.65"/>
    <n v="58"/>
    <n v="4"/>
    <n v="0"/>
    <n v="1"/>
    <n v="0"/>
    <n v="0"/>
    <n v="5"/>
    <n v="12"/>
    <n v="0"/>
    <n v="0"/>
    <n v="0"/>
    <n v="0"/>
    <n v="0"/>
    <n v="0"/>
    <n v="0"/>
    <n v="150"/>
    <n v="150"/>
    <s v="2 PG"/>
  </r>
  <r>
    <n v="3397"/>
    <s v="VIETNAM"/>
    <x v="2"/>
    <x v="5"/>
    <x v="22"/>
    <x v="56"/>
    <x v="0"/>
    <x v="0"/>
    <x v="6"/>
    <x v="68"/>
    <x v="0"/>
    <n v="1200"/>
    <n v="240"/>
    <n v="220"/>
    <m/>
    <n v="96"/>
    <n v="21"/>
    <n v="16"/>
    <n v="63"/>
    <n v="20.7"/>
    <n v="12.7"/>
    <n v="0.9027027027027027"/>
    <n v="0.4"/>
    <n v="0.13636363636363635"/>
    <n v="0.1038961038961039"/>
    <n v="250"/>
    <n v="0.65"/>
    <n v="19.2"/>
    <n v="0"/>
    <n v="0"/>
    <n v="3"/>
    <n v="0"/>
    <n v="0"/>
    <n v="11.7"/>
    <n v="2"/>
    <n v="0"/>
    <n v="1"/>
    <n v="0"/>
    <n v="0"/>
    <n v="0"/>
    <n v="0"/>
    <n v="0"/>
    <n v="150"/>
    <n v="150"/>
    <s v="1 PG"/>
  </r>
  <r>
    <n v="3398"/>
    <s v="VIETNAM"/>
    <x v="2"/>
    <x v="5"/>
    <x v="22"/>
    <x v="56"/>
    <x v="0"/>
    <x v="0"/>
    <x v="6"/>
    <x v="69"/>
    <x v="0"/>
    <n v="1200"/>
    <n v="240"/>
    <n v="240"/>
    <m/>
    <n v="96"/>
    <n v="43"/>
    <n v="65"/>
    <n v="63"/>
    <n v="29.1"/>
    <n v="43"/>
    <n v="0.66759259259259252"/>
    <n v="0.4"/>
    <n v="0.25595238095238093"/>
    <n v="0.38690476190476192"/>
    <n v="301"/>
    <n v="0.65"/>
    <n v="23.1"/>
    <n v="0"/>
    <n v="0"/>
    <n v="12"/>
    <n v="0"/>
    <n v="0"/>
    <n v="37.5"/>
    <n v="0"/>
    <n v="0"/>
    <n v="11"/>
    <n v="0"/>
    <n v="0"/>
    <n v="0"/>
    <n v="0"/>
    <n v="0"/>
    <n v="150"/>
    <n v="150"/>
    <s v="1 PG"/>
  </r>
  <r>
    <n v="3399"/>
    <s v="VIETNAM"/>
    <x v="2"/>
    <x v="5"/>
    <x v="22"/>
    <x v="56"/>
    <x v="4"/>
    <x v="1"/>
    <x v="6"/>
    <x v="184"/>
    <x v="0"/>
    <n v="1000"/>
    <n v="200"/>
    <n v="160"/>
    <m/>
    <n v="52"/>
    <n v="8"/>
    <n v="46"/>
    <n v="26"/>
    <n v="5.3"/>
    <n v="40.35"/>
    <n v="0.84537037037037033"/>
    <n v="0.24"/>
    <n v="7.1428571428571425E-2"/>
    <n v="0.4107142857142857"/>
    <n v="208"/>
    <n v="0.65"/>
    <n v="5.3"/>
    <n v="0"/>
    <n v="0"/>
    <n v="0"/>
    <n v="0"/>
    <n v="0"/>
    <n v="39.6"/>
    <n v="0"/>
    <n v="0"/>
    <n v="0"/>
    <n v="0"/>
    <n v="0"/>
    <n v="0"/>
    <n v="2"/>
    <n v="0"/>
    <n v="150"/>
    <n v="150"/>
    <s v="1 PG"/>
  </r>
  <r>
    <n v="3400"/>
    <s v="VIETNAM"/>
    <x v="2"/>
    <x v="5"/>
    <x v="22"/>
    <x v="56"/>
    <x v="2"/>
    <x v="0"/>
    <x v="6"/>
    <x v="29"/>
    <x v="1"/>
    <n v="1200"/>
    <n v="336"/>
    <n v="240"/>
    <m/>
    <n v="96"/>
    <n v="41"/>
    <n v="73"/>
    <n v="88"/>
    <n v="25.05"/>
    <n v="47.5"/>
    <n v="0.63640350877192975"/>
    <n v="0.4"/>
    <n v="0.24404761904761904"/>
    <n v="0.43452380952380953"/>
    <n v="299"/>
    <n v="0.65"/>
    <n v="19.8"/>
    <n v="3"/>
    <n v="0"/>
    <n v="9"/>
    <n v="0"/>
    <n v="0"/>
    <n v="27.5"/>
    <n v="6"/>
    <n v="0"/>
    <n v="37"/>
    <n v="0"/>
    <n v="0"/>
    <n v="0"/>
    <n v="0"/>
    <n v="0"/>
    <n v="150"/>
    <n v="150"/>
    <s v="2 PG"/>
  </r>
  <r>
    <n v="3401"/>
    <s v="VIETNAM"/>
    <x v="2"/>
    <x v="5"/>
    <x v="22"/>
    <x v="56"/>
    <x v="2"/>
    <x v="0"/>
    <x v="6"/>
    <x v="30"/>
    <x v="1"/>
    <n v="1200"/>
    <n v="336"/>
    <n v="217"/>
    <m/>
    <n v="96"/>
    <n v="26"/>
    <n v="55"/>
    <n v="88"/>
    <n v="15"/>
    <n v="38.25"/>
    <n v="0.65740740740740744"/>
    <n v="0.4"/>
    <n v="0.17116524028966429"/>
    <n v="0.36208031599736673"/>
    <n v="254"/>
    <n v="0.65"/>
    <n v="9"/>
    <n v="0"/>
    <n v="0"/>
    <n v="12"/>
    <n v="0"/>
    <n v="0"/>
    <n v="14"/>
    <n v="7"/>
    <n v="0"/>
    <n v="45"/>
    <n v="0"/>
    <n v="0"/>
    <n v="0"/>
    <n v="0"/>
    <n v="0"/>
    <n v="150"/>
    <n v="150"/>
    <s v="2 PG"/>
  </r>
  <r>
    <n v="3402"/>
    <s v="VIETNAM"/>
    <x v="2"/>
    <x v="5"/>
    <x v="22"/>
    <x v="56"/>
    <x v="2"/>
    <x v="0"/>
    <x v="6"/>
    <x v="31"/>
    <x v="1"/>
    <n v="1200"/>
    <n v="336"/>
    <n v="250"/>
    <m/>
    <n v="96"/>
    <n v="31"/>
    <n v="102"/>
    <n v="88"/>
    <n v="31.3"/>
    <n v="60.3"/>
    <n v="0.68872180451127818"/>
    <n v="0.4"/>
    <n v="0.17714285714285713"/>
    <n v="0.58285714285714285"/>
    <n v="272"/>
    <n v="0.65"/>
    <n v="25.3"/>
    <n v="0"/>
    <n v="0"/>
    <n v="12"/>
    <n v="0"/>
    <n v="0"/>
    <n v="47.8"/>
    <n v="0"/>
    <n v="0"/>
    <n v="25"/>
    <n v="0"/>
    <n v="0"/>
    <n v="0"/>
    <n v="0"/>
    <n v="0"/>
    <n v="150"/>
    <n v="150"/>
    <s v="2 PG"/>
  </r>
  <r>
    <n v="3403"/>
    <s v="VIETNAM"/>
    <x v="2"/>
    <x v="5"/>
    <x v="22"/>
    <x v="56"/>
    <x v="6"/>
    <x v="0"/>
    <x v="6"/>
    <x v="80"/>
    <x v="1"/>
    <n v="1250"/>
    <n v="250"/>
    <n v="288"/>
    <m/>
    <n v="100"/>
    <n v="17"/>
    <n v="49"/>
    <n v="66"/>
    <n v="14.6"/>
    <n v="47.7"/>
    <n v="0.94393939393939397"/>
    <n v="0.4"/>
    <n v="8.4325396825396831E-2"/>
    <n v="0.24305555555555555"/>
    <n v="272"/>
    <n v="0.65"/>
    <n v="14.1"/>
    <n v="2"/>
    <n v="0"/>
    <n v="0"/>
    <n v="0"/>
    <n v="0"/>
    <n v="47.7"/>
    <n v="0"/>
    <n v="0"/>
    <n v="0"/>
    <n v="0"/>
    <n v="0"/>
    <n v="0"/>
    <n v="0"/>
    <n v="0"/>
    <n v="150"/>
    <n v="150"/>
    <s v="1 PG"/>
  </r>
  <r>
    <n v="3404"/>
    <s v="VIETNAM"/>
    <x v="2"/>
    <x v="5"/>
    <x v="22"/>
    <x v="56"/>
    <x v="6"/>
    <x v="0"/>
    <x v="6"/>
    <x v="79"/>
    <x v="1"/>
    <n v="1250"/>
    <n v="350"/>
    <n v="320"/>
    <m/>
    <n v="140"/>
    <n v="63"/>
    <n v="64"/>
    <n v="92"/>
    <n v="35.25"/>
    <n v="69.5"/>
    <n v="0.82480314960629919"/>
    <n v="0.4"/>
    <n v="0.28125"/>
    <n v="0.2857142857142857"/>
    <n v="341"/>
    <n v="0.65"/>
    <n v="33"/>
    <n v="0"/>
    <n v="6"/>
    <n v="0"/>
    <n v="0"/>
    <n v="0"/>
    <n v="68"/>
    <n v="6"/>
    <n v="0"/>
    <n v="0"/>
    <n v="0"/>
    <n v="0"/>
    <n v="0"/>
    <n v="0"/>
    <n v="0"/>
    <n v="150"/>
    <n v="150"/>
    <s v="2 PG"/>
  </r>
  <r>
    <n v="3405"/>
    <s v="VIETNAM"/>
    <x v="2"/>
    <x v="5"/>
    <x v="22"/>
    <x v="56"/>
    <x v="7"/>
    <x v="0"/>
    <x v="6"/>
    <x v="84"/>
    <x v="0"/>
    <n v="1000"/>
    <n v="200"/>
    <n v="160"/>
    <m/>
    <n v="80"/>
    <n v="9"/>
    <n v="28"/>
    <n v="52"/>
    <n v="10"/>
    <n v="26.1"/>
    <n v="0.9756756756756757"/>
    <n v="0.4"/>
    <n v="8.0357142857142863E-2"/>
    <n v="0.25"/>
    <n v="180"/>
    <n v="0.65"/>
    <n v="9.5"/>
    <n v="0"/>
    <n v="0"/>
    <n v="1"/>
    <n v="0"/>
    <n v="0"/>
    <n v="25.6"/>
    <n v="0"/>
    <n v="0"/>
    <n v="1"/>
    <n v="0"/>
    <n v="0"/>
    <n v="0"/>
    <n v="0"/>
    <n v="0"/>
    <n v="150"/>
    <n v="150"/>
    <s v="1 PG"/>
  </r>
  <r>
    <n v="3406"/>
    <s v="VIETNAM"/>
    <x v="2"/>
    <x v="5"/>
    <x v="22"/>
    <x v="56"/>
    <x v="7"/>
    <x v="0"/>
    <x v="6"/>
    <x v="128"/>
    <x v="0"/>
    <n v="1000"/>
    <n v="200"/>
    <n v="208"/>
    <m/>
    <n v="80"/>
    <n v="16"/>
    <n v="36"/>
    <n v="52"/>
    <n v="19.350000000000001"/>
    <n v="45.6"/>
    <n v="1.2490384615384615"/>
    <n v="0.4"/>
    <n v="0.10989010989010989"/>
    <n v="0.24725274725274726"/>
    <n v="270"/>
    <n v="0.65"/>
    <n v="14.1"/>
    <n v="13"/>
    <n v="0"/>
    <n v="4"/>
    <n v="0"/>
    <n v="0"/>
    <n v="45.1"/>
    <n v="0"/>
    <n v="0"/>
    <n v="1"/>
    <n v="0"/>
    <n v="0"/>
    <n v="0"/>
    <n v="0"/>
    <n v="0"/>
    <n v="150"/>
    <n v="150"/>
    <s v="1 PG"/>
  </r>
  <r>
    <n v="3407"/>
    <s v="VIETNAM"/>
    <x v="2"/>
    <x v="5"/>
    <x v="22"/>
    <x v="56"/>
    <x v="7"/>
    <x v="0"/>
    <x v="6"/>
    <x v="127"/>
    <x v="0"/>
    <n v="1000"/>
    <n v="200"/>
    <n v="144"/>
    <m/>
    <n v="80"/>
    <n v="12"/>
    <n v="36"/>
    <n v="52"/>
    <n v="8.6"/>
    <n v="35.5"/>
    <n v="0.91875000000000007"/>
    <n v="0.4"/>
    <n v="0.11904761904761905"/>
    <n v="0.35714285714285715"/>
    <n v="175"/>
    <n v="0.65"/>
    <n v="8.6"/>
    <n v="0"/>
    <n v="0"/>
    <n v="0"/>
    <n v="0"/>
    <n v="0"/>
    <n v="35.5"/>
    <n v="0"/>
    <n v="0"/>
    <n v="0"/>
    <n v="0"/>
    <n v="0"/>
    <n v="0"/>
    <n v="0"/>
    <n v="0"/>
    <n v="150"/>
    <n v="150"/>
    <s v="1 PG"/>
  </r>
  <r>
    <n v="3408"/>
    <s v="VIETNAM"/>
    <x v="2"/>
    <x v="5"/>
    <x v="22"/>
    <x v="56"/>
    <x v="7"/>
    <x v="0"/>
    <x v="6"/>
    <x v="88"/>
    <x v="0"/>
    <n v="1000"/>
    <n v="280"/>
    <n v="480"/>
    <m/>
    <n v="112"/>
    <n v="5"/>
    <n v="76"/>
    <n v="73"/>
    <n v="4"/>
    <n v="74"/>
    <n v="0.96296296296296291"/>
    <n v="0.4"/>
    <n v="1.488095238095238E-2"/>
    <n v="0.22619047619047619"/>
    <n v="538"/>
    <n v="0.7"/>
    <n v="4"/>
    <n v="0"/>
    <n v="0"/>
    <n v="0"/>
    <n v="0"/>
    <n v="0"/>
    <n v="74"/>
    <n v="0"/>
    <n v="0"/>
    <n v="0"/>
    <n v="0"/>
    <n v="0"/>
    <n v="0"/>
    <n v="0"/>
    <n v="0"/>
    <n v="250"/>
    <n v="250"/>
    <s v="2 PG"/>
  </r>
  <r>
    <n v="3409"/>
    <s v="VIETNAM"/>
    <x v="2"/>
    <x v="5"/>
    <x v="22"/>
    <x v="56"/>
    <x v="7"/>
    <x v="0"/>
    <x v="6"/>
    <x v="86"/>
    <x v="0"/>
    <n v="1000"/>
    <n v="280"/>
    <n v="180"/>
    <m/>
    <n v="112"/>
    <n v="27"/>
    <n v="49"/>
    <n v="73"/>
    <n v="23"/>
    <n v="48.5"/>
    <n v="0.94078947368421051"/>
    <n v="0.4"/>
    <n v="0.2142857142857143"/>
    <n v="0.38888888888888895"/>
    <n v="237"/>
    <n v="0.7"/>
    <n v="22"/>
    <n v="0"/>
    <n v="0"/>
    <n v="2"/>
    <n v="0"/>
    <n v="0"/>
    <n v="47"/>
    <n v="0"/>
    <n v="0"/>
    <n v="3"/>
    <n v="0"/>
    <n v="0"/>
    <n v="0"/>
    <n v="0"/>
    <n v="0"/>
    <n v="150"/>
    <n v="150"/>
    <s v="2 PG"/>
  </r>
  <r>
    <n v="3410"/>
    <s v="VIETNAM"/>
    <x v="2"/>
    <x v="5"/>
    <x v="22"/>
    <x v="56"/>
    <x v="7"/>
    <x v="0"/>
    <x v="6"/>
    <x v="85"/>
    <x v="0"/>
    <n v="1000"/>
    <n v="280"/>
    <n v="256"/>
    <m/>
    <n v="112"/>
    <n v="12"/>
    <n v="42"/>
    <n v="73"/>
    <n v="17"/>
    <n v="47"/>
    <n v="1.1851851851851851"/>
    <n v="0.4"/>
    <n v="6.6964285714285712E-2"/>
    <n v="0.23437500000000003"/>
    <n v="350"/>
    <n v="0.7"/>
    <n v="17"/>
    <n v="0"/>
    <n v="0"/>
    <n v="0"/>
    <n v="0"/>
    <n v="0"/>
    <n v="47"/>
    <n v="0"/>
    <n v="0"/>
    <n v="0"/>
    <n v="0"/>
    <n v="0"/>
    <n v="0"/>
    <n v="0"/>
    <n v="0"/>
    <n v="150"/>
    <n v="150"/>
    <s v="2 PG"/>
  </r>
  <r>
    <n v="3411"/>
    <s v="VIETNAM"/>
    <x v="2"/>
    <x v="5"/>
    <x v="22"/>
    <x v="56"/>
    <x v="7"/>
    <x v="0"/>
    <x v="6"/>
    <x v="129"/>
    <x v="0"/>
    <n v="1000"/>
    <n v="200"/>
    <n v="192"/>
    <m/>
    <n v="80"/>
    <n v="17"/>
    <n v="25"/>
    <n v="52"/>
    <n v="16.25"/>
    <n v="28"/>
    <n v="1.0535714285714286"/>
    <n v="0.4"/>
    <n v="0.12648809523809526"/>
    <n v="0.18601190476190479"/>
    <n v="250"/>
    <n v="0.65"/>
    <n v="15"/>
    <n v="1"/>
    <n v="0"/>
    <n v="2"/>
    <n v="0"/>
    <n v="0"/>
    <n v="26"/>
    <n v="2"/>
    <n v="0"/>
    <n v="3"/>
    <n v="0"/>
    <n v="0"/>
    <n v="0"/>
    <n v="0"/>
    <n v="0"/>
    <n v="150"/>
    <n v="150"/>
    <s v="1 PG"/>
  </r>
  <r>
    <n v="3412"/>
    <s v="VIETNAM"/>
    <x v="2"/>
    <x v="5"/>
    <x v="22"/>
    <x v="56"/>
    <x v="7"/>
    <x v="0"/>
    <x v="6"/>
    <x v="87"/>
    <x v="0"/>
    <n v="1000"/>
    <n v="200"/>
    <n v="220"/>
    <m/>
    <n v="112"/>
    <n v="11"/>
    <n v="58"/>
    <n v="52"/>
    <n v="9"/>
    <n v="44.5"/>
    <n v="0.77536231884057971"/>
    <n v="0.4"/>
    <n v="7.1428571428571425E-2"/>
    <n v="0.37662337662337664"/>
    <n v="240"/>
    <n v="0.65"/>
    <n v="8"/>
    <n v="0"/>
    <n v="0"/>
    <n v="2"/>
    <n v="0"/>
    <n v="0"/>
    <n v="41"/>
    <n v="0"/>
    <n v="0"/>
    <n v="7"/>
    <n v="0"/>
    <n v="0"/>
    <n v="0"/>
    <n v="0"/>
    <n v="0"/>
    <n v="150"/>
    <n v="150"/>
    <s v="1 PG"/>
  </r>
  <r>
    <n v="3413"/>
    <s v="VIETNAM"/>
    <x v="2"/>
    <x v="5"/>
    <x v="22"/>
    <x v="56"/>
    <x v="7"/>
    <x v="0"/>
    <x v="6"/>
    <x v="125"/>
    <x v="0"/>
    <n v="1000"/>
    <n v="200"/>
    <n v="288"/>
    <m/>
    <n v="80"/>
    <n v="3"/>
    <n v="21"/>
    <n v="52"/>
    <n v="2"/>
    <n v="22"/>
    <n v="1"/>
    <n v="0.4"/>
    <n v="1.4880952380952382E-2"/>
    <n v="0.10416666666666667"/>
    <n v="291"/>
    <n v="0.65"/>
    <n v="2"/>
    <n v="0"/>
    <n v="0"/>
    <n v="0"/>
    <n v="0"/>
    <n v="0"/>
    <n v="22"/>
    <n v="0"/>
    <n v="0"/>
    <n v="0"/>
    <n v="0"/>
    <n v="0"/>
    <n v="0"/>
    <n v="0"/>
    <n v="0"/>
    <n v="150"/>
    <n v="150"/>
    <s v="1 PG"/>
  </r>
  <r>
    <n v="3414"/>
    <s v="VIETNAM"/>
    <x v="2"/>
    <x v="5"/>
    <x v="22"/>
    <x v="56"/>
    <x v="7"/>
    <x v="0"/>
    <x v="6"/>
    <x v="83"/>
    <x v="0"/>
    <n v="1000"/>
    <n v="200"/>
    <n v="192"/>
    <m/>
    <n v="80"/>
    <n v="10"/>
    <n v="38"/>
    <n v="52"/>
    <n v="4.5999999999999996"/>
    <n v="28.3"/>
    <n v="0.68541666666666667"/>
    <n v="0.4"/>
    <n v="7.4404761904761918E-2"/>
    <n v="0.28273809523809529"/>
    <n v="205"/>
    <n v="0.65"/>
    <n v="4.5999999999999996"/>
    <n v="0"/>
    <n v="0"/>
    <n v="0"/>
    <n v="0"/>
    <n v="0"/>
    <n v="28.3"/>
    <n v="0"/>
    <n v="0"/>
    <n v="0"/>
    <n v="0"/>
    <n v="0"/>
    <n v="0"/>
    <n v="0"/>
    <n v="0"/>
    <n v="150"/>
    <n v="150"/>
    <s v="1 PG"/>
  </r>
  <r>
    <n v="3415"/>
    <s v="VIETNAM"/>
    <x v="2"/>
    <x v="5"/>
    <x v="22"/>
    <x v="56"/>
    <x v="7"/>
    <x v="0"/>
    <x v="6"/>
    <x v="89"/>
    <x v="0"/>
    <n v="1000"/>
    <n v="280"/>
    <n v="400"/>
    <m/>
    <n v="112"/>
    <n v="12"/>
    <n v="93"/>
    <n v="73"/>
    <n v="15.5"/>
    <n v="125.375"/>
    <n v="1.3416666666666666"/>
    <n v="0.4"/>
    <n v="4.2857142857142858E-2"/>
    <n v="0.33214285714285713"/>
    <n v="485"/>
    <n v="0.7"/>
    <n v="12"/>
    <n v="8"/>
    <n v="0"/>
    <n v="3"/>
    <n v="0"/>
    <n v="0"/>
    <n v="113"/>
    <n v="11"/>
    <n v="0"/>
    <n v="11"/>
    <n v="0"/>
    <n v="0"/>
    <n v="0"/>
    <n v="11"/>
    <n v="0"/>
    <n v="250"/>
    <n v="250"/>
    <s v="2 PG"/>
  </r>
  <r>
    <n v="3416"/>
    <s v="VIETNAM"/>
    <x v="2"/>
    <x v="5"/>
    <x v="22"/>
    <x v="56"/>
    <x v="7"/>
    <x v="0"/>
    <x v="6"/>
    <x v="126"/>
    <x v="0"/>
    <n v="1000"/>
    <n v="200"/>
    <n v="240"/>
    <m/>
    <n v="80"/>
    <n v="20"/>
    <n v="31"/>
    <n v="52"/>
    <n v="19"/>
    <n v="32.6"/>
    <n v="1.0117647058823529"/>
    <n v="0.4"/>
    <n v="0.11904761904761904"/>
    <n v="0.18452380952380953"/>
    <n v="297"/>
    <n v="0.65"/>
    <n v="19"/>
    <n v="0"/>
    <n v="0"/>
    <n v="0"/>
    <n v="0"/>
    <n v="0"/>
    <n v="31.6"/>
    <n v="0"/>
    <n v="0"/>
    <n v="2"/>
    <n v="0"/>
    <n v="0"/>
    <n v="0"/>
    <n v="0"/>
    <n v="0"/>
    <n v="150"/>
    <n v="150"/>
    <s v="1 PG"/>
  </r>
  <r>
    <n v="3417"/>
    <s v="VIETNAM"/>
    <x v="2"/>
    <x v="5"/>
    <x v="22"/>
    <x v="56"/>
    <x v="0"/>
    <x v="1"/>
    <x v="12"/>
    <x v="73"/>
    <x v="0"/>
    <n v="1200"/>
    <n v="240"/>
    <n v="240"/>
    <m/>
    <n v="57"/>
    <n v="35"/>
    <n v="46"/>
    <n v="21"/>
    <n v="22.25"/>
    <n v="34.25"/>
    <n v="0.69753086419753085"/>
    <n v="0.24"/>
    <n v="0.20833333333333334"/>
    <n v="0.27380952380952384"/>
    <n v="280"/>
    <n v="0.6"/>
    <n v="19"/>
    <n v="3"/>
    <n v="0"/>
    <n v="5"/>
    <n v="0"/>
    <n v="0"/>
    <n v="31"/>
    <n v="5"/>
    <n v="0"/>
    <n v="4"/>
    <n v="0"/>
    <n v="0"/>
    <n v="0"/>
    <n v="0"/>
    <n v="0"/>
    <n v="150"/>
    <n v="150"/>
    <s v="1 PG"/>
  </r>
  <r>
    <n v="3418"/>
    <s v="VIETNAM"/>
    <x v="2"/>
    <x v="5"/>
    <x v="22"/>
    <x v="56"/>
    <x v="0"/>
    <x v="1"/>
    <x v="13"/>
    <x v="74"/>
    <x v="0"/>
    <n v="1200"/>
    <n v="240"/>
    <n v="288"/>
    <m/>
    <n v="57"/>
    <n v="16"/>
    <n v="34"/>
    <n v="21"/>
    <n v="9"/>
    <n v="24"/>
    <n v="0.66"/>
    <n v="0.24"/>
    <n v="7.9365079365079361E-2"/>
    <n v="0.16865079365079366"/>
    <n v="350"/>
    <n v="0.6"/>
    <n v="9"/>
    <n v="0"/>
    <n v="0"/>
    <n v="0"/>
    <n v="0"/>
    <n v="0"/>
    <n v="22"/>
    <n v="2"/>
    <n v="0"/>
    <n v="3"/>
    <n v="0"/>
    <n v="0"/>
    <n v="0"/>
    <n v="0"/>
    <n v="0"/>
    <n v="150"/>
    <n v="150"/>
    <s v="1 PG"/>
  </r>
  <r>
    <n v="3419"/>
    <s v="VIETNAM"/>
    <x v="2"/>
    <x v="5"/>
    <x v="22"/>
    <x v="56"/>
    <x v="0"/>
    <x v="1"/>
    <x v="11"/>
    <x v="72"/>
    <x v="0"/>
    <n v="1200"/>
    <n v="240"/>
    <n v="252"/>
    <m/>
    <n v="57"/>
    <n v="17"/>
    <n v="20"/>
    <n v="21"/>
    <n v="16.75"/>
    <n v="16.875"/>
    <n v="0.90878378378378377"/>
    <n v="0.24"/>
    <n v="9.6371882086167815E-2"/>
    <n v="0.11337868480725626"/>
    <n v="285"/>
    <n v="0.6"/>
    <n v="16"/>
    <n v="1"/>
    <n v="0"/>
    <n v="1"/>
    <n v="0"/>
    <n v="0"/>
    <n v="12"/>
    <n v="1"/>
    <n v="0"/>
    <n v="4"/>
    <n v="1"/>
    <n v="0"/>
    <n v="0"/>
    <n v="5"/>
    <n v="0"/>
    <n v="150"/>
    <n v="150"/>
    <s v="1 PG"/>
  </r>
  <r>
    <n v="3420"/>
    <s v="VIETNAM"/>
    <x v="2"/>
    <x v="5"/>
    <x v="22"/>
    <x v="56"/>
    <x v="0"/>
    <x v="1"/>
    <x v="10"/>
    <x v="288"/>
    <x v="0"/>
    <n v="1200"/>
    <n v="240"/>
    <n v="240"/>
    <m/>
    <n v="57"/>
    <n v="0"/>
    <n v="30"/>
    <n v="21"/>
    <n v="0"/>
    <n v="19.95"/>
    <n v="0.66499999999999992"/>
    <n v="0.24"/>
    <n v="0"/>
    <n v="0.17857142857142858"/>
    <n v="250"/>
    <n v="0.6"/>
    <n v="0"/>
    <n v="0"/>
    <n v="0"/>
    <n v="0"/>
    <n v="0"/>
    <n v="0"/>
    <n v="14.7"/>
    <n v="0"/>
    <n v="0"/>
    <n v="0"/>
    <n v="3"/>
    <n v="3"/>
    <n v="0"/>
    <n v="0"/>
    <n v="0"/>
    <n v="150"/>
    <n v="150"/>
    <s v="1 PG"/>
  </r>
  <r>
    <n v="3421"/>
    <s v="VIETNAM"/>
    <x v="2"/>
    <x v="5"/>
    <x v="22"/>
    <x v="56"/>
    <x v="6"/>
    <x v="1"/>
    <x v="10"/>
    <x v="146"/>
    <x v="1"/>
    <n v="1250"/>
    <n v="250"/>
    <n v="256"/>
    <m/>
    <n v="60"/>
    <n v="7"/>
    <n v="34"/>
    <n v="22"/>
    <n v="10.5"/>
    <n v="40.75"/>
    <n v="1.25"/>
    <n v="0.24"/>
    <n v="3.90625E-2"/>
    <n v="0.18973214285714288"/>
    <n v="300"/>
    <n v="0.6"/>
    <n v="6"/>
    <n v="0"/>
    <n v="0"/>
    <n v="3"/>
    <n v="4"/>
    <n v="0"/>
    <n v="0"/>
    <n v="0"/>
    <n v="0"/>
    <n v="9"/>
    <n v="3"/>
    <n v="34"/>
    <n v="0"/>
    <n v="0"/>
    <n v="0"/>
    <n v="150"/>
    <n v="150"/>
    <s v="1 PG"/>
  </r>
  <r>
    <n v="3422"/>
    <s v="VIETNAM"/>
    <x v="2"/>
    <x v="5"/>
    <x v="22"/>
    <x v="56"/>
    <x v="6"/>
    <x v="1"/>
    <x v="22"/>
    <x v="145"/>
    <x v="1"/>
    <n v="1250"/>
    <n v="250"/>
    <n v="240"/>
    <m/>
    <n v="60"/>
    <n v="0"/>
    <n v="30"/>
    <n v="22"/>
    <n v="0"/>
    <n v="19.95"/>
    <n v="0.66499999999999992"/>
    <n v="0.24"/>
    <n v="0"/>
    <n v="0.17857142857142858"/>
    <n v="271"/>
    <n v="0.6"/>
    <n v="0"/>
    <n v="0"/>
    <n v="0"/>
    <n v="0"/>
    <n v="0"/>
    <n v="0"/>
    <n v="14.7"/>
    <n v="0"/>
    <n v="0"/>
    <n v="0"/>
    <n v="3"/>
    <n v="3"/>
    <n v="0"/>
    <n v="0"/>
    <n v="0"/>
    <n v="150"/>
    <n v="150"/>
    <s v="1 PG"/>
  </r>
  <r>
    <n v="3423"/>
    <s v="VIETNAM"/>
    <x v="0"/>
    <x v="5"/>
    <x v="23"/>
    <x v="57"/>
    <x v="8"/>
    <x v="0"/>
    <x v="0"/>
    <x v="135"/>
    <x v="1"/>
    <n v="2700"/>
    <n v="504"/>
    <m/>
    <n v="496"/>
    <n v="201"/>
    <n v="47"/>
    <n v="68"/>
    <n v="133"/>
    <n v="30.5"/>
    <n v="49"/>
    <n v="0.69130434782608696"/>
    <n v="0.4"/>
    <n v="0.13536866359447006"/>
    <n v="0.19585253456221199"/>
    <n v="532"/>
    <n v="0.8"/>
    <n v="18"/>
    <n v="0"/>
    <n v="0"/>
    <n v="25"/>
    <n v="0"/>
    <n v="0"/>
    <n v="36"/>
    <n v="0"/>
    <n v="0"/>
    <n v="26"/>
    <n v="0"/>
    <n v="0"/>
    <n v="0"/>
    <n v="0"/>
    <n v="0"/>
    <n v="100"/>
    <n v="100"/>
    <s v="2 PG"/>
  </r>
  <r>
    <n v="3424"/>
    <s v="VIETNAM"/>
    <x v="0"/>
    <x v="5"/>
    <x v="23"/>
    <x v="57"/>
    <x v="0"/>
    <x v="0"/>
    <x v="0"/>
    <x v="1"/>
    <x v="1"/>
    <n v="1200"/>
    <n v="336"/>
    <m/>
    <n v="338"/>
    <n v="134.4"/>
    <n v="39"/>
    <n v="96"/>
    <n v="88.703999999999994"/>
    <n v="18.25"/>
    <n v="73.5"/>
    <n v="0.67962962962962958"/>
    <n v="0.4"/>
    <n v="0.16483516483516483"/>
    <n v="0.40574809805579037"/>
    <n v="496"/>
    <n v="0.8"/>
    <n v="17"/>
    <n v="3"/>
    <n v="0"/>
    <n v="1"/>
    <n v="0"/>
    <n v="0"/>
    <n v="69"/>
    <n v="4"/>
    <n v="0"/>
    <n v="7"/>
    <n v="0"/>
    <n v="0"/>
    <n v="0"/>
    <n v="0"/>
    <n v="0"/>
    <n v="100"/>
    <n v="100"/>
    <s v="1 PG"/>
  </r>
  <r>
    <n v="3425"/>
    <s v="VIETNAM"/>
    <x v="0"/>
    <x v="5"/>
    <x v="23"/>
    <x v="57"/>
    <x v="0"/>
    <x v="0"/>
    <x v="0"/>
    <x v="12"/>
    <x v="1"/>
    <n v="1200"/>
    <n v="240"/>
    <m/>
    <n v="220"/>
    <n v="96"/>
    <n v="10"/>
    <n v="53"/>
    <n v="63.36"/>
    <n v="4"/>
    <n v="29"/>
    <n v="0.52380952380952384"/>
    <n v="0.4"/>
    <n v="6.4935064935064929E-2"/>
    <n v="0.34415584415584416"/>
    <n v="280"/>
    <n v="0.8"/>
    <n v="3"/>
    <n v="0"/>
    <n v="0"/>
    <n v="2"/>
    <n v="0"/>
    <n v="0"/>
    <n v="28"/>
    <n v="0"/>
    <n v="0"/>
    <n v="2"/>
    <n v="0"/>
    <n v="0"/>
    <n v="0"/>
    <n v="0"/>
    <n v="0"/>
    <n v="100"/>
    <n v="100"/>
    <s v="1 PG"/>
  </r>
  <r>
    <n v="3426"/>
    <s v="VIETNAM"/>
    <x v="0"/>
    <x v="5"/>
    <x v="23"/>
    <x v="57"/>
    <x v="0"/>
    <x v="0"/>
    <x v="0"/>
    <x v="14"/>
    <x v="0"/>
    <n v="1200"/>
    <n v="336"/>
    <m/>
    <n v="336"/>
    <n v="134.4"/>
    <n v="43"/>
    <n v="68"/>
    <n v="88.703999999999994"/>
    <n v="14.5"/>
    <n v="85.75"/>
    <n v="0.90315315315315314"/>
    <n v="0.4"/>
    <n v="0.18282312925170069"/>
    <n v="0.28911564625850339"/>
    <n v="367"/>
    <n v="0.7"/>
    <n v="14"/>
    <n v="2"/>
    <n v="0"/>
    <n v="0"/>
    <n v="0"/>
    <n v="0"/>
    <n v="74"/>
    <n v="3"/>
    <n v="0"/>
    <n v="22"/>
    <n v="0"/>
    <n v="0"/>
    <n v="0"/>
    <n v="0"/>
    <n v="0"/>
    <n v="50"/>
    <n v="50"/>
    <s v="2 PG"/>
  </r>
  <r>
    <n v="3427"/>
    <s v="VIETNAM"/>
    <x v="0"/>
    <x v="5"/>
    <x v="23"/>
    <x v="57"/>
    <x v="0"/>
    <x v="0"/>
    <x v="0"/>
    <x v="15"/>
    <x v="0"/>
    <n v="1200"/>
    <n v="240"/>
    <m/>
    <n v="226"/>
    <n v="96"/>
    <n v="7"/>
    <n v="38"/>
    <n v="63.36"/>
    <n v="4.75"/>
    <n v="22.5"/>
    <n v="0.60555555555555551"/>
    <n v="0.4"/>
    <n v="4.4247787610619475E-2"/>
    <n v="0.24020227560050569"/>
    <n v="317"/>
    <n v="0.7"/>
    <n v="4"/>
    <n v="1"/>
    <n v="0"/>
    <n v="1"/>
    <n v="0"/>
    <n v="0"/>
    <n v="15"/>
    <n v="2"/>
    <n v="0"/>
    <n v="14"/>
    <n v="0"/>
    <n v="0"/>
    <n v="0"/>
    <n v="0"/>
    <n v="0"/>
    <n v="50"/>
    <n v="50"/>
    <s v="1 PG"/>
  </r>
  <r>
    <n v="3428"/>
    <s v="VIETNAM"/>
    <x v="0"/>
    <x v="5"/>
    <x v="23"/>
    <x v="57"/>
    <x v="0"/>
    <x v="0"/>
    <x v="0"/>
    <x v="3"/>
    <x v="0"/>
    <n v="1200"/>
    <n v="240"/>
    <m/>
    <n v="224"/>
    <n v="96"/>
    <n v="19"/>
    <n v="42"/>
    <n v="63.36"/>
    <n v="14.5"/>
    <n v="32.33"/>
    <n v="0.76770491803278684"/>
    <n v="0.4"/>
    <n v="0.12117346938775511"/>
    <n v="0.2678571428571429"/>
    <n v="410"/>
    <n v="0.7"/>
    <n v="13.5"/>
    <n v="2"/>
    <n v="0"/>
    <n v="1"/>
    <n v="0"/>
    <n v="0"/>
    <n v="28.33"/>
    <n v="8"/>
    <n v="0"/>
    <n v="4"/>
    <n v="0"/>
    <n v="0"/>
    <n v="0"/>
    <n v="0"/>
    <n v="0"/>
    <n v="50"/>
    <n v="50"/>
    <s v="1 PG"/>
  </r>
  <r>
    <n v="3429"/>
    <s v="VIETNAM"/>
    <x v="0"/>
    <x v="5"/>
    <x v="23"/>
    <x v="57"/>
    <x v="4"/>
    <x v="0"/>
    <x v="0"/>
    <x v="108"/>
    <x v="0"/>
    <n v="1200"/>
    <n v="200"/>
    <m/>
    <n v="190"/>
    <n v="80"/>
    <n v="11"/>
    <n v="35"/>
    <n v="52.8"/>
    <n v="13.5"/>
    <n v="24.5"/>
    <n v="0.82608695652173914"/>
    <n v="0.4"/>
    <n v="8.2706766917293228E-2"/>
    <n v="0.26315789473684209"/>
    <n v="323"/>
    <n v="0.7"/>
    <n v="11"/>
    <n v="0"/>
    <n v="0"/>
    <n v="5"/>
    <n v="0"/>
    <n v="0"/>
    <n v="13"/>
    <n v="0"/>
    <n v="0"/>
    <n v="14"/>
    <n v="0"/>
    <n v="0"/>
    <n v="0"/>
    <n v="0"/>
    <n v="9"/>
    <n v="50"/>
    <n v="50"/>
    <s v="1 PG"/>
  </r>
  <r>
    <n v="3430"/>
    <s v="VIETNAM"/>
    <x v="0"/>
    <x v="5"/>
    <x v="23"/>
    <x v="57"/>
    <x v="4"/>
    <x v="0"/>
    <x v="0"/>
    <x v="109"/>
    <x v="0"/>
    <n v="1000"/>
    <n v="200"/>
    <m/>
    <n v="208"/>
    <n v="80"/>
    <n v="10"/>
    <n v="32"/>
    <n v="52.8"/>
    <n v="15.5"/>
    <n v="16.350000000000001"/>
    <n v="0.75833333333333341"/>
    <n v="0.4"/>
    <n v="6.8681318681318687E-2"/>
    <n v="0.21978021978021978"/>
    <n v="580"/>
    <n v="0.7"/>
    <n v="10.5"/>
    <n v="0"/>
    <n v="0"/>
    <n v="10"/>
    <n v="0"/>
    <n v="0"/>
    <n v="11.6"/>
    <n v="1"/>
    <n v="0"/>
    <n v="9"/>
    <n v="0"/>
    <n v="0"/>
    <n v="0"/>
    <n v="0"/>
    <n v="0"/>
    <n v="50"/>
    <n v="50"/>
    <s v="1 PG"/>
  </r>
  <r>
    <n v="3431"/>
    <s v="VIETNAM"/>
    <x v="0"/>
    <x v="5"/>
    <x v="23"/>
    <x v="57"/>
    <x v="4"/>
    <x v="0"/>
    <x v="0"/>
    <x v="110"/>
    <x v="0"/>
    <n v="1500"/>
    <n v="200"/>
    <m/>
    <n v="202"/>
    <n v="80"/>
    <n v="7"/>
    <n v="25"/>
    <n v="52.8"/>
    <n v="2.5"/>
    <n v="15"/>
    <n v="0.546875"/>
    <n v="0.4"/>
    <n v="4.9504950495049514E-2"/>
    <n v="0.17680339462517683"/>
    <n v="260"/>
    <n v="0.7"/>
    <n v="2"/>
    <n v="0"/>
    <n v="0"/>
    <n v="1"/>
    <n v="0"/>
    <n v="0"/>
    <n v="14"/>
    <n v="0"/>
    <n v="0"/>
    <n v="2"/>
    <n v="0"/>
    <n v="0"/>
    <n v="0"/>
    <n v="0"/>
    <n v="0"/>
    <n v="50"/>
    <n v="50"/>
    <s v="1 PG"/>
  </r>
  <r>
    <n v="3432"/>
    <s v="VIETNAM"/>
    <x v="0"/>
    <x v="5"/>
    <x v="23"/>
    <x v="57"/>
    <x v="4"/>
    <x v="0"/>
    <x v="0"/>
    <x v="41"/>
    <x v="0"/>
    <n v="2700"/>
    <n v="200"/>
    <m/>
    <n v="208"/>
    <n v="80"/>
    <n v="33"/>
    <n v="59"/>
    <n v="52.8"/>
    <n v="22.5"/>
    <n v="45.5"/>
    <n v="0.73913043478260865"/>
    <n v="0.4"/>
    <n v="0.22664835164835165"/>
    <n v="0.40521978021978022"/>
    <n v="343"/>
    <n v="0.8"/>
    <n v="15"/>
    <n v="0"/>
    <n v="0"/>
    <n v="15"/>
    <n v="0"/>
    <n v="0"/>
    <n v="29"/>
    <n v="0"/>
    <n v="0"/>
    <n v="33"/>
    <n v="0"/>
    <n v="0"/>
    <n v="0"/>
    <n v="0"/>
    <n v="0"/>
    <n v="50"/>
    <n v="50"/>
    <s v="1 PG"/>
  </r>
  <r>
    <n v="3433"/>
    <s v="VIETNAM"/>
    <x v="0"/>
    <x v="5"/>
    <x v="23"/>
    <x v="57"/>
    <x v="5"/>
    <x v="0"/>
    <x v="0"/>
    <x v="42"/>
    <x v="0"/>
    <n v="1500"/>
    <n v="420"/>
    <m/>
    <n v="420"/>
    <n v="168"/>
    <n v="50"/>
    <n v="114"/>
    <n v="110.88"/>
    <n v="26.75"/>
    <n v="69.704999999999998"/>
    <n v="0.58814024390243902"/>
    <n v="0.4"/>
    <n v="0.17006802721088435"/>
    <n v="0.38775510204081631"/>
    <n v="452"/>
    <n v="0.8"/>
    <n v="18"/>
    <n v="3"/>
    <n v="0"/>
    <n v="16"/>
    <n v="0"/>
    <n v="0"/>
    <n v="49.83"/>
    <n v="17"/>
    <n v="0"/>
    <n v="29"/>
    <n v="0"/>
    <n v="0"/>
    <n v="0"/>
    <n v="3"/>
    <n v="0"/>
    <n v="50"/>
    <n v="50"/>
    <s v="2 PG"/>
  </r>
  <r>
    <n v="3434"/>
    <s v="VIETNAM"/>
    <x v="0"/>
    <x v="5"/>
    <x v="23"/>
    <x v="57"/>
    <x v="5"/>
    <x v="0"/>
    <x v="0"/>
    <x v="43"/>
    <x v="0"/>
    <n v="1500"/>
    <n v="420"/>
    <m/>
    <n v="410"/>
    <n v="168"/>
    <n v="40"/>
    <n v="67"/>
    <n v="110.88"/>
    <n v="22.8"/>
    <n v="51.35"/>
    <n v="0.69299065420560757"/>
    <n v="0.4"/>
    <n v="0.13937282229965156"/>
    <n v="0.23344947735191637"/>
    <n v="535"/>
    <n v="0.6"/>
    <n v="14.8"/>
    <n v="0"/>
    <n v="0"/>
    <n v="16"/>
    <n v="0"/>
    <n v="0"/>
    <n v="29.6"/>
    <n v="11"/>
    <n v="0"/>
    <n v="35"/>
    <n v="0"/>
    <n v="0"/>
    <n v="0"/>
    <n v="4"/>
    <n v="0"/>
    <n v="50"/>
    <n v="50"/>
    <s v="2 PG"/>
  </r>
  <r>
    <n v="3435"/>
    <s v="VIETNAM"/>
    <x v="0"/>
    <x v="5"/>
    <x v="23"/>
    <x v="57"/>
    <x v="5"/>
    <x v="0"/>
    <x v="0"/>
    <x v="44"/>
    <x v="1"/>
    <n v="1500"/>
    <n v="420"/>
    <m/>
    <n v="432"/>
    <n v="168"/>
    <n v="41"/>
    <n v="87"/>
    <n v="110.88"/>
    <n v="24"/>
    <n v="52.5"/>
    <n v="0.59765625"/>
    <n v="0.4"/>
    <n v="0.13558201058201058"/>
    <n v="0.28769841269841273"/>
    <n v="500"/>
    <n v="0.6"/>
    <n v="10"/>
    <n v="0"/>
    <n v="0"/>
    <n v="28"/>
    <n v="0"/>
    <n v="0"/>
    <n v="21"/>
    <n v="0"/>
    <n v="0"/>
    <n v="63"/>
    <n v="0"/>
    <n v="0"/>
    <n v="0"/>
    <n v="0"/>
    <n v="0"/>
    <n v="50"/>
    <n v="50"/>
    <s v="2 PG"/>
  </r>
  <r>
    <n v="3436"/>
    <s v="VIETNAM"/>
    <x v="0"/>
    <x v="5"/>
    <x v="23"/>
    <x v="57"/>
    <x v="5"/>
    <x v="0"/>
    <x v="0"/>
    <x v="45"/>
    <x v="1"/>
    <n v="1500"/>
    <n v="420"/>
    <m/>
    <n v="384"/>
    <n v="168"/>
    <n v="23"/>
    <n v="54"/>
    <n v="110.88"/>
    <n v="19.899999999999999"/>
    <n v="38.924999999999997"/>
    <n v="0.76396103896103895"/>
    <n v="0.4"/>
    <n v="8.5565476190476206E-2"/>
    <n v="0.20089285714285718"/>
    <n v="415"/>
    <n v="0.6"/>
    <n v="11.4"/>
    <n v="16"/>
    <n v="0"/>
    <n v="9"/>
    <n v="0"/>
    <n v="0"/>
    <n v="20.3"/>
    <n v="0"/>
    <n v="0"/>
    <n v="20"/>
    <n v="0"/>
    <n v="0"/>
    <n v="0"/>
    <n v="23"/>
    <n v="0"/>
    <n v="50"/>
    <n v="50"/>
    <s v="2 PG"/>
  </r>
  <r>
    <n v="3437"/>
    <s v="VIETNAM"/>
    <x v="0"/>
    <x v="5"/>
    <x v="23"/>
    <x v="57"/>
    <x v="6"/>
    <x v="0"/>
    <x v="0"/>
    <x v="47"/>
    <x v="1"/>
    <n v="1250"/>
    <n v="250"/>
    <m/>
    <n v="238"/>
    <n v="100"/>
    <n v="19"/>
    <n v="29"/>
    <n v="92"/>
    <n v="12.5"/>
    <n v="24.05"/>
    <n v="0.76145833333333324"/>
    <n v="0.4"/>
    <n v="0.11404561824729892"/>
    <n v="0.17406962785114047"/>
    <n v="217"/>
    <n v="0.7"/>
    <n v="8"/>
    <n v="2"/>
    <n v="0"/>
    <n v="8"/>
    <n v="0"/>
    <n v="0"/>
    <n v="17.3"/>
    <n v="3"/>
    <n v="0"/>
    <n v="12"/>
    <n v="0"/>
    <n v="0"/>
    <n v="0"/>
    <n v="0"/>
    <n v="0"/>
    <n v="50"/>
    <n v="50"/>
    <s v="1 PG"/>
  </r>
  <r>
    <n v="3438"/>
    <s v="VIETNAM"/>
    <x v="0"/>
    <x v="5"/>
    <x v="23"/>
    <x v="57"/>
    <x v="7"/>
    <x v="0"/>
    <x v="0"/>
    <x v="57"/>
    <x v="0"/>
    <n v="1000"/>
    <n v="200"/>
    <m/>
    <n v="180"/>
    <n v="80"/>
    <n v="14"/>
    <n v="33"/>
    <n v="52.8"/>
    <n v="10.83"/>
    <n v="26"/>
    <n v="0.78361702127659572"/>
    <n v="0.4"/>
    <n v="0.11111111111111112"/>
    <n v="0.26190476190476192"/>
    <n v="328"/>
    <n v="0.7"/>
    <n v="10.83"/>
    <n v="0"/>
    <n v="0"/>
    <n v="0"/>
    <n v="0"/>
    <n v="0"/>
    <n v="26"/>
    <n v="0"/>
    <n v="0"/>
    <n v="0"/>
    <n v="0"/>
    <n v="0"/>
    <n v="0"/>
    <n v="0"/>
    <n v="0"/>
    <n v="100"/>
    <n v="100"/>
    <s v="1 PG"/>
  </r>
  <r>
    <n v="3439"/>
    <s v="VIETNAM"/>
    <x v="0"/>
    <x v="5"/>
    <x v="23"/>
    <x v="57"/>
    <x v="7"/>
    <x v="0"/>
    <x v="0"/>
    <x v="52"/>
    <x v="0"/>
    <n v="1000"/>
    <n v="200"/>
    <m/>
    <n v="192"/>
    <n v="80"/>
    <n v="11"/>
    <n v="32"/>
    <n v="52.8"/>
    <n v="1.5"/>
    <n v="20.5"/>
    <n v="0.51162790697674421"/>
    <n v="0.4"/>
    <n v="8.184523809523811E-2"/>
    <n v="0.23809523809523814"/>
    <n v="130"/>
    <n v="0.65"/>
    <n v="1"/>
    <n v="0"/>
    <n v="0"/>
    <n v="1"/>
    <n v="0"/>
    <n v="0"/>
    <n v="17"/>
    <n v="2"/>
    <n v="0"/>
    <n v="6"/>
    <n v="0"/>
    <n v="0"/>
    <n v="0"/>
    <n v="0"/>
    <n v="0"/>
    <n v="100"/>
    <n v="100"/>
    <s v="1 PG"/>
  </r>
  <r>
    <n v="3440"/>
    <s v="VIETNAM"/>
    <x v="0"/>
    <x v="5"/>
    <x v="23"/>
    <x v="57"/>
    <x v="7"/>
    <x v="0"/>
    <x v="0"/>
    <x v="58"/>
    <x v="0"/>
    <n v="1000"/>
    <n v="280"/>
    <m/>
    <n v="288"/>
    <n v="112"/>
    <n v="53"/>
    <n v="103"/>
    <n v="73.919999999999987"/>
    <n v="28.75"/>
    <n v="75.5"/>
    <n v="0.66826923076923073"/>
    <n v="0.4"/>
    <n v="0.26289682539682541"/>
    <n v="0.51091269841269837"/>
    <n v="800"/>
    <n v="0.7"/>
    <n v="23.5"/>
    <n v="5"/>
    <n v="0"/>
    <n v="8"/>
    <n v="0"/>
    <n v="0"/>
    <n v="66.5"/>
    <n v="8"/>
    <n v="0"/>
    <n v="14"/>
    <n v="0"/>
    <n v="0"/>
    <n v="0"/>
    <n v="0"/>
    <n v="0"/>
    <n v="100"/>
    <n v="100"/>
    <s v="2 PG"/>
  </r>
  <r>
    <n v="3441"/>
    <s v="VIETNAM"/>
    <x v="0"/>
    <x v="5"/>
    <x v="23"/>
    <x v="57"/>
    <x v="7"/>
    <x v="0"/>
    <x v="0"/>
    <x v="54"/>
    <x v="0"/>
    <n v="1000"/>
    <n v="280"/>
    <m/>
    <n v="320"/>
    <n v="112"/>
    <n v="70"/>
    <n v="85"/>
    <n v="73.919999999999987"/>
    <n v="30.5"/>
    <n v="71.375"/>
    <n v="0.657258064516129"/>
    <n v="0.4"/>
    <n v="0.3125"/>
    <n v="0.3794642857142857"/>
    <n v="833"/>
    <n v="0.7"/>
    <n v="20"/>
    <n v="12"/>
    <n v="0"/>
    <n v="15"/>
    <n v="0"/>
    <n v="0"/>
    <n v="55"/>
    <n v="25"/>
    <n v="0"/>
    <n v="15"/>
    <n v="0"/>
    <n v="0"/>
    <n v="0"/>
    <n v="7"/>
    <n v="0"/>
    <n v="100"/>
    <n v="100"/>
    <s v="2 PG"/>
  </r>
  <r>
    <n v="3442"/>
    <s v="VIETNAM"/>
    <x v="0"/>
    <x v="5"/>
    <x v="23"/>
    <x v="57"/>
    <x v="10"/>
    <x v="1"/>
    <x v="0"/>
    <x v="260"/>
    <x v="2"/>
    <n v="320"/>
    <n v="144"/>
    <m/>
    <n v="144"/>
    <n v="34.56"/>
    <n v="10"/>
    <n v="12"/>
    <n v="25.344000000000001"/>
    <n v="4.5"/>
    <n v="14"/>
    <n v="0.84090909090909094"/>
    <n v="0.24"/>
    <n v="9.9206349206349215E-2"/>
    <n v="0.11904761904761905"/>
    <n v="315"/>
    <n v="0.7"/>
    <n v="4.5"/>
    <n v="0"/>
    <n v="0"/>
    <n v="0"/>
    <n v="0"/>
    <n v="0"/>
    <n v="14"/>
    <n v="0"/>
    <n v="0"/>
    <n v="0"/>
    <n v="0"/>
    <n v="0"/>
    <n v="0"/>
    <n v="0"/>
    <n v="0"/>
    <n v="50"/>
    <n v="50"/>
    <s v="1 PG"/>
  </r>
  <r>
    <n v="3443"/>
    <s v="VIETNAM"/>
    <x v="1"/>
    <x v="5"/>
    <x v="23"/>
    <x v="57"/>
    <x v="0"/>
    <x v="1"/>
    <x v="8"/>
    <x v="114"/>
    <x v="0"/>
    <n v="1200"/>
    <n v="240"/>
    <m/>
    <n v="240"/>
    <n v="96"/>
    <n v="26"/>
    <n v="43"/>
    <n v="63.36"/>
    <n v="21.5"/>
    <n v="27.25"/>
    <n v="0.70652173913043481"/>
    <n v="0.24"/>
    <n v="0.15476190476190477"/>
    <n v="0.25595238095238093"/>
    <n v="329"/>
    <n v="0.7"/>
    <n v="15"/>
    <n v="4"/>
    <n v="0"/>
    <n v="11"/>
    <n v="0"/>
    <n v="0"/>
    <n v="19"/>
    <n v="9"/>
    <n v="0"/>
    <n v="12"/>
    <n v="0"/>
    <n v="0"/>
    <n v="0"/>
    <n v="0"/>
    <n v="0"/>
    <n v="50"/>
    <n v="50"/>
    <s v="1 PG"/>
  </r>
  <r>
    <n v="3444"/>
    <s v="VIETNAM"/>
    <x v="1"/>
    <x v="5"/>
    <x v="23"/>
    <x v="57"/>
    <x v="0"/>
    <x v="1"/>
    <x v="18"/>
    <x v="115"/>
    <x v="0"/>
    <n v="1200"/>
    <n v="240"/>
    <m/>
    <n v="240"/>
    <n v="96"/>
    <n v="24"/>
    <n v="35"/>
    <n v="63.36"/>
    <n v="9"/>
    <n v="26.8"/>
    <n v="0.60677966101694913"/>
    <n v="0.24"/>
    <n v="0.14285714285714285"/>
    <n v="0.20833333333333334"/>
    <n v="300"/>
    <n v="0.7"/>
    <n v="5.5"/>
    <n v="8"/>
    <n v="0"/>
    <n v="3"/>
    <n v="0"/>
    <n v="0"/>
    <n v="17.3"/>
    <n v="6"/>
    <n v="0"/>
    <n v="16"/>
    <n v="0"/>
    <n v="0"/>
    <n v="0"/>
    <n v="0"/>
    <n v="0"/>
    <n v="50"/>
    <n v="50"/>
    <s v="1 PG"/>
  </r>
  <r>
    <n v="3445"/>
    <s v="VIETNAM"/>
    <x v="1"/>
    <x v="5"/>
    <x v="23"/>
    <x v="57"/>
    <x v="0"/>
    <x v="1"/>
    <x v="29"/>
    <x v="199"/>
    <x v="0"/>
    <n v="1200"/>
    <n v="240"/>
    <m/>
    <n v="272"/>
    <n v="96"/>
    <n v="14"/>
    <n v="34"/>
    <n v="63.36"/>
    <n v="10.5"/>
    <n v="25.5"/>
    <n v="0.75"/>
    <n v="0.24"/>
    <n v="7.3529411764705885E-2"/>
    <n v="0.1785714285714286"/>
    <n v="350"/>
    <n v="0.7"/>
    <n v="7"/>
    <n v="14"/>
    <n v="0"/>
    <n v="0"/>
    <n v="0"/>
    <n v="0"/>
    <n v="18"/>
    <n v="8"/>
    <n v="0"/>
    <n v="11"/>
    <n v="0"/>
    <n v="0"/>
    <n v="0"/>
    <n v="0"/>
    <n v="0"/>
    <n v="50"/>
    <n v="50"/>
    <s v="1 PG"/>
  </r>
  <r>
    <n v="3446"/>
    <s v="VIETNAM"/>
    <x v="1"/>
    <x v="5"/>
    <x v="23"/>
    <x v="57"/>
    <x v="6"/>
    <x v="1"/>
    <x v="5"/>
    <x v="140"/>
    <x v="1"/>
    <n v="1250"/>
    <n v="250"/>
    <m/>
    <n v="224"/>
    <n v="100"/>
    <n v="18"/>
    <n v="53"/>
    <n v="92"/>
    <n v="23.5"/>
    <n v="35.75"/>
    <n v="0.83450704225352113"/>
    <n v="0.24"/>
    <n v="0.11479591836734696"/>
    <n v="0.33801020408163268"/>
    <n v="331"/>
    <n v="0.7"/>
    <n v="17"/>
    <n v="2"/>
    <n v="0"/>
    <n v="12"/>
    <n v="0"/>
    <n v="0"/>
    <n v="27.5"/>
    <n v="5"/>
    <n v="0"/>
    <n v="14"/>
    <n v="0"/>
    <n v="0"/>
    <n v="0"/>
    <n v="0"/>
    <n v="0"/>
    <n v="50"/>
    <n v="50"/>
    <s v="1 PG"/>
  </r>
  <r>
    <n v="3447"/>
    <s v="VIETNAM"/>
    <x v="1"/>
    <x v="5"/>
    <x v="23"/>
    <x v="57"/>
    <x v="6"/>
    <x v="1"/>
    <x v="8"/>
    <x v="141"/>
    <x v="1"/>
    <n v="1250"/>
    <n v="250"/>
    <m/>
    <n v="320"/>
    <n v="100"/>
    <n v="15"/>
    <n v="37"/>
    <n v="92"/>
    <n v="14.75"/>
    <n v="25.75"/>
    <n v="0.77884615384615385"/>
    <n v="0.24"/>
    <n v="6.6964285714285712E-2"/>
    <n v="0.16517857142857142"/>
    <n v="313"/>
    <n v="0.7"/>
    <n v="9"/>
    <n v="3"/>
    <n v="0"/>
    <n v="10"/>
    <n v="0"/>
    <n v="0"/>
    <n v="18"/>
    <n v="13"/>
    <n v="0"/>
    <n v="9"/>
    <n v="0"/>
    <n v="0"/>
    <n v="0"/>
    <n v="0"/>
    <n v="0"/>
    <n v="50"/>
    <n v="50"/>
    <s v="1 PG"/>
  </r>
  <r>
    <n v="3448"/>
    <s v="VIETNAM"/>
    <x v="2"/>
    <x v="5"/>
    <x v="23"/>
    <x v="57"/>
    <x v="0"/>
    <x v="0"/>
    <x v="6"/>
    <x v="25"/>
    <x v="0"/>
    <n v="1200"/>
    <n v="336"/>
    <m/>
    <n v="400"/>
    <n v="134"/>
    <n v="58"/>
    <n v="148"/>
    <n v="88"/>
    <n v="50.5"/>
    <n v="122"/>
    <n v="0.83737864077669899"/>
    <n v="0.4"/>
    <n v="0.20714285714285716"/>
    <n v="0.52857142857142858"/>
    <n v="420"/>
    <n v="0.7"/>
    <n v="49"/>
    <n v="0"/>
    <n v="0"/>
    <n v="3"/>
    <n v="0"/>
    <n v="0"/>
    <n v="118"/>
    <n v="2"/>
    <n v="0"/>
    <n v="7"/>
    <n v="0"/>
    <n v="0"/>
    <n v="0"/>
    <n v="3"/>
    <n v="0"/>
    <n v="250"/>
    <n v="250"/>
    <s v="2 PG"/>
  </r>
  <r>
    <n v="3449"/>
    <s v="VIETNAM"/>
    <x v="2"/>
    <x v="5"/>
    <x v="23"/>
    <x v="57"/>
    <x v="0"/>
    <x v="0"/>
    <x v="6"/>
    <x v="26"/>
    <x v="0"/>
    <n v="1200"/>
    <n v="336"/>
    <m/>
    <n v="272"/>
    <n v="134"/>
    <n v="23"/>
    <n v="43"/>
    <n v="88"/>
    <n v="31.55"/>
    <n v="76.099999999999994"/>
    <n v="1.6310606060606059"/>
    <n v="0.4"/>
    <n v="0.12079831932773111"/>
    <n v="0.22584033613445381"/>
    <n v="350"/>
    <n v="0.7"/>
    <n v="30.8"/>
    <n v="1"/>
    <n v="0"/>
    <n v="1"/>
    <n v="0"/>
    <n v="0"/>
    <n v="74.599999999999994"/>
    <n v="0"/>
    <n v="0"/>
    <n v="3"/>
    <n v="0"/>
    <n v="0"/>
    <n v="0"/>
    <n v="0"/>
    <n v="0"/>
    <n v="250"/>
    <n v="250"/>
    <s v="2 PG"/>
  </r>
  <r>
    <n v="3450"/>
    <s v="VIETNAM"/>
    <x v="2"/>
    <x v="5"/>
    <x v="23"/>
    <x v="57"/>
    <x v="0"/>
    <x v="0"/>
    <x v="6"/>
    <x v="27"/>
    <x v="0"/>
    <n v="1200"/>
    <n v="336"/>
    <m/>
    <n v="360"/>
    <n v="134"/>
    <n v="29"/>
    <n v="52"/>
    <n v="88"/>
    <n v="25.75"/>
    <n v="47.75"/>
    <n v="0.90740740740740744"/>
    <n v="0.4"/>
    <n v="0.11507936507936509"/>
    <n v="0.20634920634920637"/>
    <n v="350"/>
    <n v="0.7"/>
    <n v="24"/>
    <n v="5"/>
    <n v="0"/>
    <n v="1"/>
    <n v="0"/>
    <n v="0"/>
    <n v="47"/>
    <n v="3"/>
    <n v="0"/>
    <n v="0"/>
    <n v="0"/>
    <n v="0"/>
    <n v="0"/>
    <n v="0"/>
    <n v="0"/>
    <n v="150"/>
    <n v="150"/>
    <s v="1 PG"/>
  </r>
  <r>
    <n v="3451"/>
    <s v="VIETNAM"/>
    <x v="2"/>
    <x v="5"/>
    <x v="23"/>
    <x v="57"/>
    <x v="6"/>
    <x v="0"/>
    <x v="6"/>
    <x v="81"/>
    <x v="1"/>
    <n v="1250"/>
    <n v="250"/>
    <m/>
    <n v="160"/>
    <n v="100"/>
    <n v="9"/>
    <n v="46"/>
    <n v="66"/>
    <n v="51"/>
    <n v="27.5"/>
    <n v="1.4272727272727272"/>
    <n v="0.4"/>
    <n v="8.0357142857142863E-2"/>
    <n v="0.4107142857142857"/>
    <n v="234"/>
    <n v="0.65"/>
    <n v="49"/>
    <n v="2"/>
    <n v="0"/>
    <n v="3"/>
    <n v="0"/>
    <n v="0"/>
    <n v="25"/>
    <n v="4"/>
    <n v="0"/>
    <n v="3"/>
    <n v="0"/>
    <n v="0"/>
    <n v="0"/>
    <n v="0"/>
    <n v="0"/>
    <n v="150"/>
    <n v="150"/>
    <s v="1 PG"/>
  </r>
  <r>
    <n v="3452"/>
    <s v="VIETNAM"/>
    <x v="2"/>
    <x v="5"/>
    <x v="23"/>
    <x v="57"/>
    <x v="7"/>
    <x v="0"/>
    <x v="6"/>
    <x v="84"/>
    <x v="0"/>
    <n v="1000"/>
    <n v="200"/>
    <m/>
    <n v="228"/>
    <n v="80"/>
    <n v="1"/>
    <n v="34"/>
    <n v="52"/>
    <n v="0.5"/>
    <n v="30.5"/>
    <n v="0.88571428571428568"/>
    <n v="0.4"/>
    <n v="6.265664160401003E-3"/>
    <n v="0.2130325814536341"/>
    <n v="228"/>
    <n v="0.65"/>
    <n v="0.5"/>
    <n v="0"/>
    <n v="0"/>
    <n v="0"/>
    <n v="0"/>
    <n v="0"/>
    <n v="30.5"/>
    <n v="0"/>
    <n v="0"/>
    <n v="0"/>
    <n v="0"/>
    <n v="0"/>
    <n v="0"/>
    <n v="0"/>
    <n v="0"/>
    <n v="150"/>
    <n v="150"/>
    <s v="1 PG"/>
  </r>
  <r>
    <n v="3453"/>
    <s v="VIETNAM"/>
    <x v="2"/>
    <x v="5"/>
    <x v="23"/>
    <x v="57"/>
    <x v="7"/>
    <x v="0"/>
    <x v="6"/>
    <x v="96"/>
    <x v="0"/>
    <n v="1000"/>
    <n v="200"/>
    <m/>
    <n v="210"/>
    <n v="80"/>
    <n v="6"/>
    <n v="30"/>
    <n v="52"/>
    <n v="4.3"/>
    <n v="34.299999999999997"/>
    <n v="1.072222222222222"/>
    <n v="0.4"/>
    <n v="4.0816326530612242E-2"/>
    <n v="0.20408163265306123"/>
    <n v="248"/>
    <n v="0.65"/>
    <n v="3.8"/>
    <n v="0"/>
    <n v="0"/>
    <n v="1"/>
    <n v="0"/>
    <n v="0"/>
    <n v="33.299999999999997"/>
    <n v="0"/>
    <n v="0"/>
    <n v="2"/>
    <n v="0"/>
    <n v="0"/>
    <n v="0"/>
    <n v="0"/>
    <n v="0"/>
    <n v="150"/>
    <n v="150"/>
    <s v="1 PG"/>
  </r>
  <r>
    <n v="3454"/>
    <s v="VIETNAM"/>
    <x v="2"/>
    <x v="5"/>
    <x v="23"/>
    <x v="57"/>
    <x v="7"/>
    <x v="0"/>
    <x v="6"/>
    <x v="88"/>
    <x v="0"/>
    <n v="1000"/>
    <n v="280"/>
    <m/>
    <n v="400"/>
    <n v="112"/>
    <n v="2"/>
    <n v="88"/>
    <n v="73"/>
    <n v="2"/>
    <n v="65"/>
    <n v="0.74444444444444446"/>
    <n v="0.4"/>
    <n v="7.1428571428571426E-3"/>
    <n v="0.31428571428571428"/>
    <n v="421"/>
    <n v="0.65"/>
    <n v="2"/>
    <n v="0"/>
    <n v="0"/>
    <n v="0"/>
    <n v="0"/>
    <n v="0"/>
    <n v="65"/>
    <n v="0"/>
    <n v="0"/>
    <n v="0"/>
    <n v="0"/>
    <n v="0"/>
    <n v="0"/>
    <n v="0"/>
    <n v="0"/>
    <n v="150"/>
    <n v="150"/>
    <s v="2 PG"/>
  </r>
  <r>
    <n v="3455"/>
    <s v="VIETNAM"/>
    <x v="2"/>
    <x v="5"/>
    <x v="23"/>
    <x v="57"/>
    <x v="7"/>
    <x v="0"/>
    <x v="6"/>
    <x v="86"/>
    <x v="0"/>
    <n v="1000"/>
    <n v="280"/>
    <m/>
    <n v="280"/>
    <n v="112"/>
    <n v="22"/>
    <n v="54"/>
    <n v="73"/>
    <n v="21.5"/>
    <n v="60.5"/>
    <n v="1.0789473684210527"/>
    <n v="0.4"/>
    <n v="0.11224489795918367"/>
    <n v="0.27551020408163263"/>
    <n v="287"/>
    <n v="0.65"/>
    <n v="20"/>
    <n v="0"/>
    <n v="0"/>
    <n v="3"/>
    <n v="0"/>
    <n v="0"/>
    <n v="58"/>
    <n v="0"/>
    <n v="0"/>
    <n v="5"/>
    <n v="0"/>
    <n v="0"/>
    <n v="0"/>
    <n v="0"/>
    <n v="0"/>
    <n v="150"/>
    <n v="150"/>
    <s v="2 PG"/>
  </r>
  <r>
    <n v="3456"/>
    <s v="VIETNAM"/>
    <x v="2"/>
    <x v="5"/>
    <x v="23"/>
    <x v="57"/>
    <x v="7"/>
    <x v="0"/>
    <x v="6"/>
    <x v="131"/>
    <x v="0"/>
    <n v="1000"/>
    <n v="200"/>
    <m/>
    <n v="248"/>
    <n v="80"/>
    <n v="20"/>
    <n v="54"/>
    <n v="52"/>
    <n v="11.5"/>
    <n v="40"/>
    <n v="0.69594594594594594"/>
    <n v="0.4"/>
    <n v="0.1152073732718894"/>
    <n v="0.31105990783410137"/>
    <n v="260"/>
    <n v="0.65"/>
    <n v="10"/>
    <n v="0"/>
    <n v="0"/>
    <n v="3"/>
    <n v="0"/>
    <n v="0"/>
    <n v="39"/>
    <n v="2"/>
    <n v="0"/>
    <n v="1"/>
    <n v="0"/>
    <n v="0"/>
    <n v="0"/>
    <n v="0"/>
    <n v="0"/>
    <n v="150"/>
    <n v="150"/>
    <s v="1 PG"/>
  </r>
  <r>
    <n v="3457"/>
    <s v="VIETNAM"/>
    <x v="2"/>
    <x v="5"/>
    <x v="23"/>
    <x v="57"/>
    <x v="7"/>
    <x v="0"/>
    <x v="6"/>
    <x v="85"/>
    <x v="0"/>
    <n v="1000"/>
    <n v="280"/>
    <m/>
    <n v="288"/>
    <n v="112"/>
    <n v="15"/>
    <n v="40"/>
    <n v="73"/>
    <n v="18"/>
    <n v="47"/>
    <n v="1.1818181818181819"/>
    <n v="0.4"/>
    <n v="7.4404761904761904E-2"/>
    <n v="0.19841269841269843"/>
    <n v="270"/>
    <n v="0.65"/>
    <n v="18"/>
    <n v="0"/>
    <n v="0"/>
    <n v="0"/>
    <n v="0"/>
    <n v="0"/>
    <n v="47"/>
    <n v="0"/>
    <n v="0"/>
    <n v="0"/>
    <n v="0"/>
    <n v="0"/>
    <n v="0"/>
    <n v="0"/>
    <n v="0"/>
    <n v="150"/>
    <n v="150"/>
    <s v="2 PG"/>
  </r>
  <r>
    <n v="3458"/>
    <s v="VIETNAM"/>
    <x v="2"/>
    <x v="5"/>
    <x v="23"/>
    <x v="57"/>
    <x v="7"/>
    <x v="0"/>
    <x v="6"/>
    <x v="222"/>
    <x v="0"/>
    <n v="1000"/>
    <n v="200"/>
    <m/>
    <n v="192"/>
    <n v="80"/>
    <n v="39"/>
    <n v="8"/>
    <n v="52"/>
    <n v="6.3"/>
    <n v="45.1"/>
    <n v="1.0936170212765957"/>
    <n v="0.4"/>
    <n v="0.29017857142857145"/>
    <n v="5.9523809523809534E-2"/>
    <n v="201"/>
    <n v="0.65"/>
    <n v="5.8"/>
    <n v="2"/>
    <n v="0"/>
    <n v="0"/>
    <n v="0"/>
    <n v="0"/>
    <n v="42.6"/>
    <n v="2"/>
    <n v="0"/>
    <n v="4"/>
    <n v="0"/>
    <n v="0"/>
    <n v="0"/>
    <n v="0"/>
    <n v="0"/>
    <n v="150"/>
    <n v="150"/>
    <s v="1 PG"/>
  </r>
  <r>
    <n v="3459"/>
    <s v="VIETNAM"/>
    <x v="2"/>
    <x v="5"/>
    <x v="23"/>
    <x v="57"/>
    <x v="7"/>
    <x v="0"/>
    <x v="6"/>
    <x v="126"/>
    <x v="0"/>
    <n v="1000"/>
    <n v="200"/>
    <m/>
    <n v="228"/>
    <n v="80"/>
    <n v="12"/>
    <n v="46"/>
    <n v="52"/>
    <n v="9.6999999999999993"/>
    <n v="45"/>
    <n v="0.94310344827586212"/>
    <n v="0.4"/>
    <n v="7.5187969924812026E-2"/>
    <n v="0.2882205513784461"/>
    <n v="275"/>
    <n v="0.65"/>
    <n v="9.1999999999999993"/>
    <n v="0"/>
    <n v="0"/>
    <n v="1"/>
    <n v="0"/>
    <n v="0"/>
    <n v="43.5"/>
    <n v="0"/>
    <n v="0"/>
    <n v="3"/>
    <n v="0"/>
    <n v="0"/>
    <n v="0"/>
    <n v="0"/>
    <n v="0"/>
    <n v="150"/>
    <n v="150"/>
    <s v="1 PG"/>
  </r>
  <r>
    <n v="3460"/>
    <s v="VIETNAM"/>
    <x v="2"/>
    <x v="5"/>
    <x v="23"/>
    <x v="57"/>
    <x v="7"/>
    <x v="0"/>
    <x v="6"/>
    <x v="130"/>
    <x v="0"/>
    <n v="1000"/>
    <n v="200"/>
    <m/>
    <n v="160"/>
    <n v="80"/>
    <n v="13"/>
    <n v="59"/>
    <n v="52"/>
    <n v="10.8"/>
    <n v="67.099999999999994"/>
    <n v="1.0819444444444444"/>
    <n v="0.4"/>
    <n v="0.11607142857142858"/>
    <n v="0.5267857142857143"/>
    <n v="205"/>
    <n v="0.65"/>
    <n v="9.3000000000000007"/>
    <n v="0"/>
    <n v="0"/>
    <n v="3"/>
    <n v="0"/>
    <n v="0"/>
    <n v="67.099999999999994"/>
    <n v="0"/>
    <n v="0"/>
    <n v="0"/>
    <n v="0"/>
    <n v="0"/>
    <n v="0"/>
    <n v="0"/>
    <n v="0"/>
    <n v="150"/>
    <n v="150"/>
    <s v="2 PG"/>
  </r>
  <r>
    <n v="3461"/>
    <s v="VIETNAM"/>
    <x v="2"/>
    <x v="5"/>
    <x v="23"/>
    <x v="57"/>
    <x v="7"/>
    <x v="0"/>
    <x v="6"/>
    <x v="125"/>
    <x v="0"/>
    <n v="1000"/>
    <n v="200"/>
    <m/>
    <n v="160"/>
    <n v="80"/>
    <n v="5"/>
    <n v="22"/>
    <n v="52"/>
    <n v="6"/>
    <n v="22"/>
    <n v="1.037037037037037"/>
    <n v="0.4"/>
    <n v="4.4642857142857144E-2"/>
    <n v="0.19642857142857142"/>
    <n v="170"/>
    <n v="0.65"/>
    <n v="6"/>
    <n v="0"/>
    <n v="0"/>
    <n v="0"/>
    <n v="0"/>
    <n v="0"/>
    <n v="22"/>
    <n v="0"/>
    <n v="0"/>
    <n v="0"/>
    <n v="0"/>
    <n v="0"/>
    <n v="0"/>
    <n v="0"/>
    <n v="0"/>
    <n v="150"/>
    <n v="150"/>
    <s v="1 PG"/>
  </r>
  <r>
    <n v="3462"/>
    <s v="VIETNAM"/>
    <x v="2"/>
    <x v="5"/>
    <x v="23"/>
    <x v="57"/>
    <x v="7"/>
    <x v="0"/>
    <x v="6"/>
    <x v="87"/>
    <x v="0"/>
    <n v="1000"/>
    <n v="280"/>
    <m/>
    <n v="260"/>
    <n v="112"/>
    <n v="8"/>
    <n v="38"/>
    <n v="73"/>
    <n v="8"/>
    <n v="49"/>
    <n v="1.2391304347826086"/>
    <n v="0.4"/>
    <n v="4.3956043956043959E-2"/>
    <n v="0.2087912087912088"/>
    <n v="290"/>
    <n v="0.65"/>
    <n v="8"/>
    <n v="0"/>
    <n v="0"/>
    <n v="0"/>
    <n v="0"/>
    <n v="0"/>
    <n v="46"/>
    <n v="0"/>
    <n v="0"/>
    <n v="6"/>
    <n v="0"/>
    <n v="0"/>
    <n v="0"/>
    <n v="3"/>
    <n v="0"/>
    <n v="150"/>
    <n v="150"/>
    <s v="2 PG"/>
  </r>
  <r>
    <n v="3463"/>
    <s v="VIETNAM"/>
    <x v="2"/>
    <x v="5"/>
    <x v="23"/>
    <x v="57"/>
    <x v="7"/>
    <x v="0"/>
    <x v="6"/>
    <x v="90"/>
    <x v="0"/>
    <n v="1000"/>
    <n v="200"/>
    <m/>
    <n v="160"/>
    <n v="80"/>
    <n v="6"/>
    <n v="42"/>
    <n v="52"/>
    <n v="2"/>
    <n v="34"/>
    <n v="0.75"/>
    <n v="0.4"/>
    <n v="5.3571428571428568E-2"/>
    <n v="0.375"/>
    <n v="160"/>
    <n v="0.7"/>
    <n v="2"/>
    <n v="0"/>
    <n v="0"/>
    <n v="0"/>
    <n v="0"/>
    <n v="0"/>
    <n v="34"/>
    <n v="0"/>
    <n v="0"/>
    <n v="0"/>
    <n v="0"/>
    <n v="0"/>
    <n v="0"/>
    <n v="0"/>
    <n v="0"/>
    <n v="150"/>
    <n v="150"/>
    <s v="1 PG"/>
  </r>
  <r>
    <n v="3464"/>
    <s v="VIETNAM"/>
    <x v="2"/>
    <x v="5"/>
    <x v="23"/>
    <x v="57"/>
    <x v="7"/>
    <x v="0"/>
    <x v="6"/>
    <x v="89"/>
    <x v="0"/>
    <n v="1000"/>
    <n v="280"/>
    <m/>
    <n v="392"/>
    <n v="112"/>
    <n v="20"/>
    <n v="60"/>
    <n v="73"/>
    <n v="18"/>
    <n v="84"/>
    <n v="1.2749999999999999"/>
    <n v="0.4"/>
    <n v="7.2886297376093298E-2"/>
    <n v="0.21865889212827991"/>
    <n v="436"/>
    <n v="0.7"/>
    <n v="18"/>
    <n v="0"/>
    <n v="0"/>
    <n v="0"/>
    <n v="0"/>
    <n v="0"/>
    <n v="82"/>
    <n v="8"/>
    <n v="0"/>
    <n v="0"/>
    <n v="0"/>
    <n v="0"/>
    <n v="0"/>
    <n v="5"/>
    <n v="0"/>
    <n v="150"/>
    <n v="150"/>
    <s v="2 PG"/>
  </r>
  <r>
    <n v="3465"/>
    <s v="VIETNAM"/>
    <x v="2"/>
    <x v="5"/>
    <x v="23"/>
    <x v="57"/>
    <x v="0"/>
    <x v="1"/>
    <x v="22"/>
    <x v="123"/>
    <x v="0"/>
    <n v="1200"/>
    <n v="240"/>
    <m/>
    <n v="288"/>
    <n v="57"/>
    <n v="36"/>
    <n v="39"/>
    <n v="21"/>
    <n v="11.15"/>
    <n v="22"/>
    <n v="0.442"/>
    <n v="0.24"/>
    <n v="0.17857142857142858"/>
    <n v="0.19345238095238096"/>
    <n v="289"/>
    <n v="0.7"/>
    <n v="10.9"/>
    <n v="1"/>
    <n v="0"/>
    <n v="0"/>
    <n v="0"/>
    <n v="0"/>
    <n v="20"/>
    <n v="2"/>
    <n v="0"/>
    <n v="3"/>
    <n v="0"/>
    <n v="0"/>
    <n v="0"/>
    <n v="1"/>
    <n v="0"/>
    <n v="150"/>
    <n v="150"/>
    <s v="1 PG"/>
  </r>
  <r>
    <n v="3466"/>
    <s v="VIETNAM"/>
    <x v="2"/>
    <x v="5"/>
    <x v="23"/>
    <x v="57"/>
    <x v="0"/>
    <x v="0"/>
    <x v="9"/>
    <x v="70"/>
    <x v="0"/>
    <n v="1200"/>
    <n v="240"/>
    <m/>
    <n v="244"/>
    <n v="48"/>
    <n v="18"/>
    <n v="70"/>
    <n v="63"/>
    <n v="29.75"/>
    <n v="55.25"/>
    <n v="0.96590909090909094"/>
    <n v="0.4"/>
    <n v="0.1053864168618267"/>
    <n v="0.40983606557377056"/>
    <n v="245"/>
    <n v="0.65"/>
    <n v="29"/>
    <n v="1"/>
    <n v="0"/>
    <n v="1"/>
    <n v="0"/>
    <n v="0"/>
    <n v="53"/>
    <n v="3"/>
    <n v="0"/>
    <n v="3"/>
    <n v="0"/>
    <n v="0"/>
    <n v="0"/>
    <n v="0"/>
    <n v="0"/>
    <n v="150"/>
    <n v="150"/>
    <s v="1 PG"/>
  </r>
  <r>
    <n v="3467"/>
    <s v="VIETNAM"/>
    <x v="2"/>
    <x v="5"/>
    <x v="23"/>
    <x v="57"/>
    <x v="6"/>
    <x v="0"/>
    <x v="9"/>
    <x v="82"/>
    <x v="1"/>
    <n v="1250"/>
    <n v="350"/>
    <m/>
    <n v="260"/>
    <n v="100"/>
    <n v="15"/>
    <n v="51"/>
    <n v="66"/>
    <n v="9"/>
    <n v="68"/>
    <n v="1.1666666666666667"/>
    <n v="0.4"/>
    <n v="8.2417582417582416E-2"/>
    <n v="0.28021978021978022"/>
    <n v="250"/>
    <n v="0.65"/>
    <n v="9"/>
    <n v="0"/>
    <n v="0"/>
    <n v="0"/>
    <n v="0"/>
    <n v="0"/>
    <n v="60"/>
    <n v="0"/>
    <n v="0"/>
    <n v="0"/>
    <n v="0"/>
    <n v="8"/>
    <n v="0"/>
    <n v="0"/>
    <n v="0"/>
    <n v="150"/>
    <n v="150"/>
    <s v="2 PG"/>
  </r>
  <r>
    <n v="3468"/>
    <s v="VIETNAM"/>
    <x v="0"/>
    <x v="5"/>
    <x v="23"/>
    <x v="58"/>
    <x v="8"/>
    <x v="0"/>
    <x v="0"/>
    <x v="135"/>
    <x v="1"/>
    <n v="2700"/>
    <n v="504"/>
    <n v="528"/>
    <m/>
    <n v="201"/>
    <n v="40"/>
    <n v="69"/>
    <n v="133"/>
    <n v="30.5"/>
    <n v="40"/>
    <n v="0.64678899082568808"/>
    <n v="0.4"/>
    <n v="0.10822510822510824"/>
    <n v="0.18668831168831171"/>
    <n v="562"/>
    <n v="0.8"/>
    <n v="17"/>
    <n v="0"/>
    <n v="0"/>
    <n v="19"/>
    <n v="0"/>
    <n v="4"/>
    <n v="24.5"/>
    <n v="0"/>
    <n v="0"/>
    <n v="31"/>
    <n v="0"/>
    <n v="0"/>
    <n v="0"/>
    <n v="0"/>
    <n v="0"/>
    <n v="100"/>
    <n v="100"/>
    <s v="2 PG"/>
  </r>
  <r>
    <n v="3469"/>
    <s v="VIETNAM"/>
    <x v="0"/>
    <x v="5"/>
    <x v="23"/>
    <x v="58"/>
    <x v="0"/>
    <x v="0"/>
    <x v="0"/>
    <x v="1"/>
    <x v="1"/>
    <n v="1200"/>
    <n v="336"/>
    <n v="336"/>
    <m/>
    <n v="134.4"/>
    <n v="81"/>
    <n v="71"/>
    <n v="88.703999999999994"/>
    <n v="47.75"/>
    <n v="49.8"/>
    <n v="0.64177631578947369"/>
    <n v="0.4"/>
    <n v="0.34438775510204084"/>
    <n v="0.30187074829931976"/>
    <n v="346"/>
    <n v="0.8"/>
    <n v="41.5"/>
    <n v="11"/>
    <n v="0"/>
    <n v="7"/>
    <n v="0"/>
    <n v="0"/>
    <n v="40.799999999999997"/>
    <n v="16"/>
    <n v="0"/>
    <n v="10"/>
    <n v="0"/>
    <n v="0"/>
    <n v="0"/>
    <n v="0"/>
    <n v="0"/>
    <n v="100"/>
    <n v="100"/>
    <s v="1 PG"/>
  </r>
  <r>
    <n v="3470"/>
    <s v="VIETNAM"/>
    <x v="0"/>
    <x v="5"/>
    <x v="23"/>
    <x v="58"/>
    <x v="0"/>
    <x v="0"/>
    <x v="0"/>
    <x v="12"/>
    <x v="1"/>
    <n v="1200"/>
    <n v="240"/>
    <n v="228"/>
    <m/>
    <n v="96"/>
    <n v="41"/>
    <n v="57"/>
    <n v="63.36"/>
    <n v="20"/>
    <n v="30"/>
    <n v="0.51020408163265307"/>
    <n v="0.4"/>
    <n v="0.25689223057644112"/>
    <n v="0.35714285714285715"/>
    <n v="350"/>
    <n v="0.8"/>
    <n v="19"/>
    <n v="0"/>
    <n v="0"/>
    <n v="2"/>
    <n v="0"/>
    <n v="0"/>
    <n v="29"/>
    <n v="0"/>
    <n v="0"/>
    <n v="2"/>
    <n v="0"/>
    <n v="0"/>
    <n v="0"/>
    <n v="0"/>
    <n v="0"/>
    <n v="100"/>
    <n v="100"/>
    <s v="1 PG"/>
  </r>
  <r>
    <n v="3471"/>
    <s v="VIETNAM"/>
    <x v="0"/>
    <x v="5"/>
    <x v="23"/>
    <x v="58"/>
    <x v="0"/>
    <x v="0"/>
    <x v="0"/>
    <x v="14"/>
    <x v="0"/>
    <n v="1200"/>
    <n v="336"/>
    <n v="334"/>
    <m/>
    <n v="134.4"/>
    <n v="31"/>
    <n v="65"/>
    <n v="88.703999999999994"/>
    <n v="25.5"/>
    <n v="50.75"/>
    <n v="0.79427083333333337"/>
    <n v="0.4"/>
    <n v="0.13259195893926434"/>
    <n v="0.27801539777587686"/>
    <n v="468"/>
    <n v="0.7"/>
    <n v="23"/>
    <n v="2"/>
    <n v="0"/>
    <n v="4"/>
    <n v="0"/>
    <n v="0"/>
    <n v="49"/>
    <n v="1"/>
    <n v="0"/>
    <n v="3"/>
    <n v="0"/>
    <n v="0"/>
    <n v="0"/>
    <n v="0"/>
    <n v="0"/>
    <n v="50"/>
    <n v="50"/>
    <s v="2 PG"/>
  </r>
  <r>
    <n v="3472"/>
    <s v="VIETNAM"/>
    <x v="0"/>
    <x v="5"/>
    <x v="23"/>
    <x v="58"/>
    <x v="0"/>
    <x v="0"/>
    <x v="0"/>
    <x v="15"/>
    <x v="0"/>
    <n v="1200"/>
    <n v="240"/>
    <n v="228"/>
    <m/>
    <n v="96"/>
    <n v="20"/>
    <n v="29"/>
    <n v="63.36"/>
    <n v="15"/>
    <n v="14.75"/>
    <n v="0.6071428571428571"/>
    <n v="0.4"/>
    <n v="0.12531328320802004"/>
    <n v="0.18170426065162909"/>
    <n v="296"/>
    <n v="0.7"/>
    <n v="11"/>
    <n v="2"/>
    <n v="0"/>
    <n v="7"/>
    <n v="0"/>
    <n v="0"/>
    <n v="8"/>
    <n v="5"/>
    <n v="0"/>
    <n v="11"/>
    <n v="0"/>
    <n v="0"/>
    <n v="0"/>
    <n v="0"/>
    <n v="0"/>
    <n v="50"/>
    <n v="50"/>
    <s v="1 PG"/>
  </r>
  <r>
    <n v="3473"/>
    <s v="VIETNAM"/>
    <x v="0"/>
    <x v="5"/>
    <x v="23"/>
    <x v="58"/>
    <x v="0"/>
    <x v="0"/>
    <x v="0"/>
    <x v="3"/>
    <x v="0"/>
    <n v="1200"/>
    <n v="240"/>
    <n v="244"/>
    <m/>
    <n v="96"/>
    <n v="25"/>
    <n v="54"/>
    <n v="63.36"/>
    <n v="20.079999999999998"/>
    <n v="35.92"/>
    <n v="0.70886075949367089"/>
    <n v="0.4"/>
    <n v="0.14637002341920377"/>
    <n v="0.31615925058548011"/>
    <n v="440"/>
    <n v="0.7"/>
    <n v="16.329999999999998"/>
    <n v="3"/>
    <n v="0"/>
    <n v="6"/>
    <n v="0"/>
    <n v="0"/>
    <n v="31.67"/>
    <n v="3"/>
    <n v="0"/>
    <n v="7"/>
    <n v="0"/>
    <n v="0"/>
    <n v="0"/>
    <n v="0"/>
    <n v="0"/>
    <n v="50"/>
    <n v="50"/>
    <s v="1 PG"/>
  </r>
  <r>
    <n v="3474"/>
    <s v="VIETNAM"/>
    <x v="0"/>
    <x v="5"/>
    <x v="23"/>
    <x v="58"/>
    <x v="4"/>
    <x v="0"/>
    <x v="0"/>
    <x v="108"/>
    <x v="0"/>
    <n v="1200"/>
    <n v="200"/>
    <n v="192"/>
    <m/>
    <n v="80"/>
    <n v="14"/>
    <n v="28"/>
    <n v="52.8"/>
    <n v="14"/>
    <n v="16.625"/>
    <n v="0.72916666666666663"/>
    <n v="0.4"/>
    <n v="0.10416666666666669"/>
    <n v="0.20833333333333337"/>
    <n v="357"/>
    <n v="0.7"/>
    <n v="11"/>
    <n v="0"/>
    <n v="0"/>
    <n v="6"/>
    <n v="0"/>
    <n v="0"/>
    <n v="10"/>
    <n v="0"/>
    <n v="0"/>
    <n v="5"/>
    <n v="0"/>
    <n v="0"/>
    <n v="0"/>
    <n v="11"/>
    <n v="0"/>
    <n v="50"/>
    <n v="50"/>
    <s v="1 PG"/>
  </r>
  <r>
    <n v="3475"/>
    <s v="VIETNAM"/>
    <x v="0"/>
    <x v="5"/>
    <x v="23"/>
    <x v="58"/>
    <x v="4"/>
    <x v="0"/>
    <x v="0"/>
    <x v="109"/>
    <x v="0"/>
    <n v="1000"/>
    <n v="200"/>
    <n v="208"/>
    <m/>
    <n v="80"/>
    <n v="26"/>
    <n v="29"/>
    <n v="52.8"/>
    <n v="18.25"/>
    <n v="19.100000000000001"/>
    <n v="0.67909090909090908"/>
    <n v="0.4"/>
    <n v="0.17857142857142858"/>
    <n v="0.19917582417582419"/>
    <n v="348"/>
    <n v="0.7"/>
    <n v="13"/>
    <n v="1"/>
    <n v="0"/>
    <n v="10"/>
    <n v="0"/>
    <n v="0"/>
    <n v="12.6"/>
    <n v="0"/>
    <n v="0"/>
    <n v="13"/>
    <n v="0"/>
    <n v="0"/>
    <n v="0"/>
    <n v="0"/>
    <n v="0"/>
    <n v="50"/>
    <n v="50"/>
    <s v="1 PG"/>
  </r>
  <r>
    <n v="3476"/>
    <s v="VIETNAM"/>
    <x v="0"/>
    <x v="5"/>
    <x v="23"/>
    <x v="58"/>
    <x v="4"/>
    <x v="0"/>
    <x v="0"/>
    <x v="110"/>
    <x v="0"/>
    <n v="1500"/>
    <n v="200"/>
    <n v="189"/>
    <m/>
    <n v="80"/>
    <n v="5"/>
    <n v="26"/>
    <n v="52.8"/>
    <n v="7"/>
    <n v="15.5"/>
    <n v="0.72580645161290325"/>
    <n v="0.4"/>
    <n v="3.779289493575208E-2"/>
    <n v="0.19652305366591083"/>
    <n v="188"/>
    <n v="0.7"/>
    <n v="6"/>
    <n v="0"/>
    <n v="0"/>
    <n v="2"/>
    <n v="0"/>
    <n v="0"/>
    <n v="9"/>
    <n v="0"/>
    <n v="0"/>
    <n v="13"/>
    <n v="0"/>
    <n v="0"/>
    <n v="0"/>
    <n v="0"/>
    <n v="0"/>
    <n v="50"/>
    <n v="50"/>
    <s v="1 PG"/>
  </r>
  <r>
    <n v="3477"/>
    <s v="VIETNAM"/>
    <x v="0"/>
    <x v="5"/>
    <x v="23"/>
    <x v="58"/>
    <x v="4"/>
    <x v="0"/>
    <x v="0"/>
    <x v="41"/>
    <x v="0"/>
    <n v="2700"/>
    <n v="200"/>
    <n v="208"/>
    <m/>
    <n v="80"/>
    <n v="65"/>
    <n v="56"/>
    <n v="52.8"/>
    <n v="44"/>
    <n v="39.5"/>
    <n v="0.69008264462809921"/>
    <n v="0.4"/>
    <n v="0.44642857142857145"/>
    <n v="0.38461538461538464"/>
    <n v="376"/>
    <n v="0.8"/>
    <n v="35"/>
    <n v="0"/>
    <n v="0"/>
    <n v="18"/>
    <n v="0"/>
    <n v="0"/>
    <n v="15"/>
    <n v="0"/>
    <n v="0"/>
    <n v="49"/>
    <n v="0"/>
    <n v="0"/>
    <n v="0"/>
    <n v="0"/>
    <n v="0"/>
    <n v="50"/>
    <n v="50"/>
    <s v="1 PG"/>
  </r>
  <r>
    <n v="3478"/>
    <s v="VIETNAM"/>
    <x v="0"/>
    <x v="5"/>
    <x v="23"/>
    <x v="58"/>
    <x v="5"/>
    <x v="0"/>
    <x v="0"/>
    <x v="42"/>
    <x v="0"/>
    <n v="1500"/>
    <n v="420"/>
    <n v="422"/>
    <m/>
    <n v="168"/>
    <n v="103"/>
    <n v="91"/>
    <n v="110.88"/>
    <n v="76.5"/>
    <n v="70.91"/>
    <n v="0.7598453608247423"/>
    <n v="0.4"/>
    <n v="0.34867975626269465"/>
    <n v="0.30805687203791471"/>
    <n v="617"/>
    <n v="0.8"/>
    <n v="61.5"/>
    <n v="10"/>
    <n v="0"/>
    <n v="25"/>
    <n v="0"/>
    <n v="0"/>
    <n v="56.16"/>
    <n v="8"/>
    <n v="0"/>
    <n v="24"/>
    <n v="0"/>
    <n v="0"/>
    <n v="0"/>
    <n v="2"/>
    <n v="0"/>
    <n v="50"/>
    <n v="50"/>
    <s v="2 PG"/>
  </r>
  <r>
    <n v="3479"/>
    <s v="VIETNAM"/>
    <x v="0"/>
    <x v="5"/>
    <x v="23"/>
    <x v="58"/>
    <x v="5"/>
    <x v="0"/>
    <x v="0"/>
    <x v="43"/>
    <x v="0"/>
    <n v="1500"/>
    <n v="420"/>
    <n v="396"/>
    <m/>
    <n v="168"/>
    <n v="70"/>
    <n v="64"/>
    <n v="110.88"/>
    <n v="43"/>
    <n v="37.5"/>
    <n v="0.60074626865671643"/>
    <n v="0.4"/>
    <n v="0.25252525252525254"/>
    <n v="0.23088023088023088"/>
    <n v="600"/>
    <n v="0.6"/>
    <n v="31"/>
    <n v="0"/>
    <n v="0"/>
    <n v="24"/>
    <n v="0"/>
    <n v="0"/>
    <n v="29"/>
    <n v="0"/>
    <n v="0"/>
    <n v="17"/>
    <n v="0"/>
    <n v="0"/>
    <n v="0"/>
    <n v="0"/>
    <n v="0"/>
    <n v="50"/>
    <n v="50"/>
    <s v="2 PG"/>
  </r>
  <r>
    <n v="3480"/>
    <s v="VIETNAM"/>
    <x v="0"/>
    <x v="5"/>
    <x v="23"/>
    <x v="58"/>
    <x v="5"/>
    <x v="0"/>
    <x v="0"/>
    <x v="44"/>
    <x v="1"/>
    <n v="1500"/>
    <n v="420"/>
    <n v="432"/>
    <m/>
    <n v="168"/>
    <n v="80"/>
    <n v="64"/>
    <n v="110.88"/>
    <n v="49"/>
    <n v="49.075000000000003"/>
    <n v="0.68107638888888888"/>
    <n v="0.4"/>
    <n v="0.26455026455026459"/>
    <n v="0.21164021164021166"/>
    <n v="575"/>
    <n v="0.6"/>
    <n v="17"/>
    <n v="0"/>
    <n v="0"/>
    <n v="64"/>
    <n v="0"/>
    <n v="0"/>
    <n v="24.7"/>
    <n v="0"/>
    <n v="0"/>
    <n v="48"/>
    <n v="0"/>
    <n v="0"/>
    <n v="0"/>
    <n v="1"/>
    <n v="0"/>
    <n v="50"/>
    <n v="50"/>
    <s v="2 PG"/>
  </r>
  <r>
    <n v="3481"/>
    <s v="VIETNAM"/>
    <x v="0"/>
    <x v="5"/>
    <x v="23"/>
    <x v="58"/>
    <x v="5"/>
    <x v="0"/>
    <x v="0"/>
    <x v="45"/>
    <x v="1"/>
    <n v="1500"/>
    <n v="420"/>
    <n v="410"/>
    <m/>
    <n v="168"/>
    <n v="36"/>
    <n v="54"/>
    <n v="110.88"/>
    <n v="21.7"/>
    <n v="49.924999999999997"/>
    <n v="0.79583333333333328"/>
    <n v="0.4"/>
    <n v="0.12543554006968641"/>
    <n v="0.18815331010452963"/>
    <n v="510"/>
    <n v="0.6"/>
    <n v="15.2"/>
    <n v="0"/>
    <n v="0"/>
    <n v="13"/>
    <n v="0"/>
    <n v="0"/>
    <n v="29.8"/>
    <n v="0"/>
    <n v="0"/>
    <n v="29"/>
    <n v="0"/>
    <n v="0"/>
    <n v="0"/>
    <n v="15"/>
    <n v="0"/>
    <n v="50"/>
    <n v="50"/>
    <s v="2 PG"/>
  </r>
  <r>
    <n v="3482"/>
    <s v="VIETNAM"/>
    <x v="0"/>
    <x v="5"/>
    <x v="23"/>
    <x v="58"/>
    <x v="6"/>
    <x v="0"/>
    <x v="0"/>
    <x v="47"/>
    <x v="1"/>
    <n v="1250"/>
    <n v="250"/>
    <n v="256"/>
    <m/>
    <n v="100"/>
    <n v="17"/>
    <n v="36"/>
    <n v="92"/>
    <n v="13.25"/>
    <n v="21"/>
    <n v="0.64622641509433965"/>
    <n v="0.4"/>
    <n v="9.4866071428571438E-2"/>
    <n v="0.20089285714285715"/>
    <n v="271"/>
    <n v="0.7"/>
    <n v="11"/>
    <n v="9"/>
    <n v="0"/>
    <n v="0"/>
    <n v="0"/>
    <n v="0"/>
    <n v="15.5"/>
    <n v="2"/>
    <n v="0"/>
    <n v="10"/>
    <n v="0"/>
    <n v="0"/>
    <n v="0"/>
    <n v="0"/>
    <n v="0"/>
    <n v="50"/>
    <n v="50"/>
    <s v="1 PG"/>
  </r>
  <r>
    <n v="3483"/>
    <s v="VIETNAM"/>
    <x v="0"/>
    <x v="5"/>
    <x v="23"/>
    <x v="58"/>
    <x v="7"/>
    <x v="0"/>
    <x v="0"/>
    <x v="57"/>
    <x v="0"/>
    <n v="1000"/>
    <n v="200"/>
    <n v="196"/>
    <m/>
    <n v="80"/>
    <n v="18"/>
    <n v="27"/>
    <n v="52.8"/>
    <n v="6.3"/>
    <n v="17.16"/>
    <n v="0.52133333333333332"/>
    <n v="0.4"/>
    <n v="0.13119533527696794"/>
    <n v="0.1967930029154519"/>
    <n v="372"/>
    <n v="0.7"/>
    <n v="6.3"/>
    <n v="0"/>
    <n v="0"/>
    <n v="0"/>
    <n v="0"/>
    <n v="0"/>
    <n v="17.16"/>
    <n v="0"/>
    <n v="0"/>
    <n v="0"/>
    <n v="0"/>
    <n v="0"/>
    <n v="0"/>
    <n v="0"/>
    <n v="0"/>
    <n v="100"/>
    <n v="100"/>
    <s v="1 PG"/>
  </r>
  <r>
    <n v="3484"/>
    <s v="VIETNAM"/>
    <x v="0"/>
    <x v="5"/>
    <x v="23"/>
    <x v="58"/>
    <x v="7"/>
    <x v="0"/>
    <x v="0"/>
    <x v="52"/>
    <x v="0"/>
    <n v="1000"/>
    <n v="200"/>
    <n v="187"/>
    <m/>
    <n v="80"/>
    <n v="18"/>
    <n v="34"/>
    <n v="52.8"/>
    <n v="11.125"/>
    <n v="34.5"/>
    <n v="0.87740384615384615"/>
    <n v="0.4"/>
    <n v="0.13750954927425516"/>
    <n v="0.25974025974025972"/>
    <n v="202"/>
    <n v="0.65"/>
    <n v="8"/>
    <n v="2"/>
    <n v="1"/>
    <n v="1"/>
    <n v="1"/>
    <n v="1"/>
    <n v="31"/>
    <n v="6"/>
    <n v="0"/>
    <n v="4"/>
    <n v="0"/>
    <n v="0"/>
    <n v="0"/>
    <n v="0"/>
    <n v="0"/>
    <n v="100"/>
    <n v="100"/>
    <s v="1 PG"/>
  </r>
  <r>
    <n v="3485"/>
    <s v="VIETNAM"/>
    <x v="0"/>
    <x v="5"/>
    <x v="23"/>
    <x v="58"/>
    <x v="7"/>
    <x v="0"/>
    <x v="0"/>
    <x v="58"/>
    <x v="0"/>
    <n v="1000"/>
    <n v="280"/>
    <n v="288"/>
    <m/>
    <n v="112"/>
    <n v="87"/>
    <n v="86"/>
    <n v="73.919999999999987"/>
    <n v="56.7"/>
    <n v="40.950000000000003"/>
    <n v="0.56445086705202319"/>
    <n v="0.4"/>
    <n v="0.43154761904761907"/>
    <n v="0.42658730158730163"/>
    <n v="356"/>
    <n v="0.7"/>
    <n v="49.2"/>
    <n v="10"/>
    <n v="0"/>
    <n v="10"/>
    <n v="0"/>
    <n v="0"/>
    <n v="26.2"/>
    <n v="23"/>
    <n v="0"/>
    <n v="18"/>
    <n v="0"/>
    <n v="0"/>
    <n v="0"/>
    <n v="0"/>
    <n v="0"/>
    <n v="100"/>
    <n v="100"/>
    <s v="2 PG"/>
  </r>
  <r>
    <n v="3486"/>
    <s v="VIETNAM"/>
    <x v="0"/>
    <x v="5"/>
    <x v="23"/>
    <x v="58"/>
    <x v="7"/>
    <x v="0"/>
    <x v="0"/>
    <x v="54"/>
    <x v="0"/>
    <n v="1000"/>
    <n v="280"/>
    <n v="304"/>
    <m/>
    <n v="112"/>
    <n v="58"/>
    <n v="70"/>
    <n v="73.919999999999987"/>
    <n v="45.375"/>
    <n v="61.25"/>
    <n v="0.8330078125"/>
    <n v="0.4"/>
    <n v="0.27255639097744361"/>
    <n v="0.32894736842105265"/>
    <n v="856"/>
    <n v="0.7"/>
    <n v="35"/>
    <n v="10"/>
    <n v="5"/>
    <n v="12"/>
    <n v="0"/>
    <n v="0"/>
    <n v="48"/>
    <n v="18"/>
    <n v="6"/>
    <n v="10"/>
    <n v="0"/>
    <n v="0"/>
    <n v="0"/>
    <n v="4"/>
    <n v="0"/>
    <n v="100"/>
    <n v="100"/>
    <s v="2 PG"/>
  </r>
  <r>
    <n v="3487"/>
    <s v="VIETNAM"/>
    <x v="0"/>
    <x v="5"/>
    <x v="23"/>
    <x v="58"/>
    <x v="10"/>
    <x v="1"/>
    <x v="0"/>
    <x v="260"/>
    <x v="2"/>
    <n v="320"/>
    <n v="144"/>
    <n v="144"/>
    <m/>
    <n v="34.56"/>
    <n v="15"/>
    <n v="20"/>
    <n v="25.344000000000001"/>
    <n v="7"/>
    <n v="15"/>
    <n v="0.62857142857142856"/>
    <n v="0.24"/>
    <n v="0.14880952380952381"/>
    <n v="0.19841269841269843"/>
    <n v="350"/>
    <n v="0.7"/>
    <n v="7"/>
    <n v="0"/>
    <n v="0"/>
    <n v="0"/>
    <n v="0"/>
    <n v="0"/>
    <n v="15"/>
    <n v="0"/>
    <n v="0"/>
    <n v="0"/>
    <n v="0"/>
    <n v="0"/>
    <n v="0"/>
    <n v="0"/>
    <n v="0"/>
    <n v="50"/>
    <n v="50"/>
    <s v="1 PG"/>
  </r>
  <r>
    <n v="3488"/>
    <s v="VIETNAM"/>
    <x v="1"/>
    <x v="5"/>
    <x v="23"/>
    <x v="58"/>
    <x v="0"/>
    <x v="1"/>
    <x v="8"/>
    <x v="114"/>
    <x v="0"/>
    <n v="1200"/>
    <n v="240"/>
    <n v="220"/>
    <m/>
    <n v="96"/>
    <n v="22"/>
    <n v="33"/>
    <n v="63.36"/>
    <n v="16.75"/>
    <n v="24"/>
    <n v="0.74090909090909096"/>
    <n v="0.24"/>
    <n v="0.14285714285714285"/>
    <n v="0.21428571428571427"/>
    <n v="334"/>
    <n v="0.7"/>
    <n v="10"/>
    <n v="3"/>
    <n v="0"/>
    <n v="12"/>
    <n v="0"/>
    <n v="0"/>
    <n v="21"/>
    <n v="4"/>
    <n v="0"/>
    <n v="4"/>
    <n v="0"/>
    <n v="0"/>
    <n v="0"/>
    <n v="0"/>
    <n v="0"/>
    <n v="50"/>
    <n v="50"/>
    <s v="1 PG"/>
  </r>
  <r>
    <n v="3489"/>
    <s v="VIETNAM"/>
    <x v="1"/>
    <x v="5"/>
    <x v="23"/>
    <x v="58"/>
    <x v="0"/>
    <x v="1"/>
    <x v="18"/>
    <x v="115"/>
    <x v="0"/>
    <n v="1200"/>
    <n v="240"/>
    <n v="240"/>
    <m/>
    <n v="96"/>
    <n v="26"/>
    <n v="40"/>
    <n v="63.36"/>
    <n v="15.3"/>
    <n v="19.350000000000001"/>
    <n v="0.52500000000000013"/>
    <n v="0.24"/>
    <n v="0.15476190476190477"/>
    <n v="0.23809523809523808"/>
    <n v="325"/>
    <n v="0.7"/>
    <n v="6.3"/>
    <n v="6"/>
    <n v="0"/>
    <n v="15"/>
    <n v="0"/>
    <n v="0"/>
    <n v="14.6"/>
    <n v="9"/>
    <n v="0"/>
    <n v="5"/>
    <n v="0"/>
    <n v="0"/>
    <n v="0"/>
    <n v="0"/>
    <n v="0"/>
    <n v="50"/>
    <n v="50"/>
    <s v="1 PG"/>
  </r>
  <r>
    <n v="3490"/>
    <s v="VIETNAM"/>
    <x v="1"/>
    <x v="5"/>
    <x v="23"/>
    <x v="58"/>
    <x v="0"/>
    <x v="1"/>
    <x v="29"/>
    <x v="199"/>
    <x v="0"/>
    <n v="1200"/>
    <n v="240"/>
    <n v="240"/>
    <m/>
    <n v="96"/>
    <n v="46"/>
    <n v="20"/>
    <n v="63.36"/>
    <n v="34.25"/>
    <n v="10.75"/>
    <n v="0.68181818181818177"/>
    <n v="0.24"/>
    <n v="0.27380952380952384"/>
    <n v="0.11904761904761904"/>
    <n v="360"/>
    <n v="0.7"/>
    <n v="33"/>
    <n v="5"/>
    <n v="0"/>
    <n v="0"/>
    <n v="0"/>
    <n v="0"/>
    <n v="5"/>
    <n v="1"/>
    <n v="0"/>
    <n v="11"/>
    <n v="0"/>
    <n v="0"/>
    <n v="0"/>
    <n v="0"/>
    <n v="0"/>
    <n v="50"/>
    <n v="50"/>
    <s v="1 PG"/>
  </r>
  <r>
    <n v="3491"/>
    <s v="VIETNAM"/>
    <x v="1"/>
    <x v="5"/>
    <x v="23"/>
    <x v="58"/>
    <x v="6"/>
    <x v="1"/>
    <x v="5"/>
    <x v="140"/>
    <x v="1"/>
    <n v="1250"/>
    <n v="250"/>
    <n v="288"/>
    <m/>
    <n v="100"/>
    <n v="19"/>
    <n v="44"/>
    <n v="92"/>
    <n v="24"/>
    <n v="30.75"/>
    <n v="0.86904761904761907"/>
    <n v="0.24"/>
    <n v="9.4246031746031744E-2"/>
    <n v="0.21825396825396826"/>
    <n v="575"/>
    <n v="0.7"/>
    <n v="19"/>
    <n v="4"/>
    <n v="0"/>
    <n v="8"/>
    <n v="0"/>
    <n v="0"/>
    <n v="19.5"/>
    <n v="11"/>
    <n v="0"/>
    <n v="17"/>
    <n v="0"/>
    <n v="0"/>
    <n v="0"/>
    <n v="0"/>
    <n v="0"/>
    <n v="50"/>
    <n v="50"/>
    <s v="1 PG"/>
  </r>
  <r>
    <n v="3492"/>
    <s v="VIETNAM"/>
    <x v="1"/>
    <x v="5"/>
    <x v="23"/>
    <x v="58"/>
    <x v="6"/>
    <x v="1"/>
    <x v="8"/>
    <x v="141"/>
    <x v="1"/>
    <n v="1250"/>
    <n v="250"/>
    <n v="240"/>
    <m/>
    <n v="100"/>
    <n v="19"/>
    <n v="39"/>
    <n v="92"/>
    <n v="12.25"/>
    <n v="22"/>
    <n v="0.59051724137931039"/>
    <n v="0.24"/>
    <n v="0.1130952380952381"/>
    <n v="0.23214285714285715"/>
    <n v="315"/>
    <n v="0.7"/>
    <n v="8"/>
    <n v="3"/>
    <n v="0"/>
    <n v="7"/>
    <n v="0"/>
    <n v="0"/>
    <n v="17"/>
    <n v="2"/>
    <n v="0"/>
    <n v="9"/>
    <n v="0"/>
    <n v="0"/>
    <n v="0"/>
    <n v="0"/>
    <n v="0"/>
    <n v="50"/>
    <n v="50"/>
    <s v="1 PG"/>
  </r>
  <r>
    <n v="3493"/>
    <s v="VIETNAM"/>
    <x v="2"/>
    <x v="5"/>
    <x v="23"/>
    <x v="58"/>
    <x v="0"/>
    <x v="0"/>
    <x v="6"/>
    <x v="25"/>
    <x v="0"/>
    <n v="1200"/>
    <n v="336"/>
    <n v="560"/>
    <m/>
    <n v="134"/>
    <n v="114"/>
    <n v="56"/>
    <n v="88"/>
    <n v="95.25"/>
    <n v="47.25"/>
    <n v="0.83823529411764708"/>
    <n v="0.4"/>
    <n v="0.29081632653061223"/>
    <n v="0.14285714285714285"/>
    <n v="646"/>
    <n v="0.7"/>
    <n v="89"/>
    <n v="5"/>
    <n v="0"/>
    <n v="10"/>
    <n v="0"/>
    <n v="0"/>
    <n v="45"/>
    <n v="3"/>
    <n v="0"/>
    <n v="3"/>
    <n v="0"/>
    <n v="0"/>
    <n v="0"/>
    <n v="1"/>
    <n v="0"/>
    <n v="250"/>
    <n v="250"/>
    <s v="2 PG"/>
  </r>
  <r>
    <n v="3494"/>
    <s v="VIETNAM"/>
    <x v="2"/>
    <x v="5"/>
    <x v="23"/>
    <x v="58"/>
    <x v="0"/>
    <x v="0"/>
    <x v="6"/>
    <x v="26"/>
    <x v="0"/>
    <n v="1200"/>
    <n v="336"/>
    <n v="260"/>
    <m/>
    <n v="134"/>
    <n v="25"/>
    <n v="46"/>
    <n v="88"/>
    <n v="37.35"/>
    <n v="69"/>
    <n v="1.4978873239436619"/>
    <n v="0.4"/>
    <n v="0.13736263736263737"/>
    <n v="0.25274725274725274"/>
    <n v="280"/>
    <n v="0.7"/>
    <n v="36.6"/>
    <n v="1"/>
    <n v="0"/>
    <n v="1"/>
    <n v="0"/>
    <n v="0"/>
    <n v="68"/>
    <n v="0"/>
    <n v="0"/>
    <n v="2"/>
    <n v="0"/>
    <n v="0"/>
    <n v="0"/>
    <n v="0"/>
    <n v="0"/>
    <n v="250"/>
    <n v="250"/>
    <s v="2 PG"/>
  </r>
  <r>
    <n v="3495"/>
    <s v="VIETNAM"/>
    <x v="2"/>
    <x v="5"/>
    <x v="23"/>
    <x v="58"/>
    <x v="0"/>
    <x v="0"/>
    <x v="6"/>
    <x v="27"/>
    <x v="0"/>
    <n v="1200"/>
    <n v="336"/>
    <n v="320"/>
    <m/>
    <n v="134"/>
    <n v="42"/>
    <n v="26"/>
    <n v="88"/>
    <n v="40.85"/>
    <n v="20"/>
    <n v="0.89485294117647063"/>
    <n v="0.4"/>
    <n v="0.1875"/>
    <n v="0.11607142857142858"/>
    <n v="400"/>
    <n v="0.7"/>
    <n v="36.6"/>
    <n v="3"/>
    <n v="0"/>
    <n v="7"/>
    <n v="0"/>
    <n v="0"/>
    <n v="19"/>
    <n v="4"/>
    <n v="0"/>
    <n v="0"/>
    <n v="0"/>
    <n v="0"/>
    <n v="0"/>
    <n v="1"/>
    <n v="0"/>
    <n v="150"/>
    <n v="150"/>
    <s v="1 PG"/>
  </r>
  <r>
    <n v="3496"/>
    <s v="VIETNAM"/>
    <x v="2"/>
    <x v="5"/>
    <x v="23"/>
    <x v="58"/>
    <x v="6"/>
    <x v="0"/>
    <x v="6"/>
    <x v="81"/>
    <x v="1"/>
    <n v="1250"/>
    <n v="250"/>
    <n v="160"/>
    <m/>
    <n v="100"/>
    <n v="18"/>
    <n v="67"/>
    <n v="66"/>
    <n v="12.25"/>
    <n v="31.25"/>
    <n v="0.5117647058823529"/>
    <n v="0.4"/>
    <n v="0.16071428571428573"/>
    <n v="0.5982142857142857"/>
    <n v="270"/>
    <n v="0.65"/>
    <n v="11"/>
    <n v="3"/>
    <n v="0"/>
    <n v="1"/>
    <n v="0"/>
    <n v="0"/>
    <n v="26"/>
    <n v="3"/>
    <n v="0"/>
    <n v="9"/>
    <n v="0"/>
    <n v="0"/>
    <n v="0"/>
    <n v="0"/>
    <n v="0"/>
    <n v="150"/>
    <n v="150"/>
    <s v="1 PG"/>
  </r>
  <r>
    <n v="3497"/>
    <s v="VIETNAM"/>
    <x v="2"/>
    <x v="5"/>
    <x v="23"/>
    <x v="58"/>
    <x v="7"/>
    <x v="0"/>
    <x v="6"/>
    <x v="84"/>
    <x v="0"/>
    <n v="1000"/>
    <n v="200"/>
    <n v="160"/>
    <m/>
    <n v="80"/>
    <n v="15"/>
    <n v="25"/>
    <n v="52"/>
    <n v="11.175000000000001"/>
    <n v="21.6"/>
    <n v="0.81937500000000019"/>
    <n v="0.4"/>
    <n v="0.13392857142857142"/>
    <n v="0.22321428571428573"/>
    <n v="160"/>
    <n v="0.65"/>
    <n v="10.3"/>
    <n v="0"/>
    <n v="1"/>
    <n v="1"/>
    <n v="0"/>
    <n v="0"/>
    <n v="21.1"/>
    <n v="0"/>
    <n v="0"/>
    <n v="1"/>
    <n v="0"/>
    <n v="0"/>
    <n v="0"/>
    <n v="0"/>
    <n v="0"/>
    <n v="150"/>
    <n v="150"/>
    <s v="1 PG"/>
  </r>
  <r>
    <n v="3498"/>
    <s v="VIETNAM"/>
    <x v="2"/>
    <x v="5"/>
    <x v="23"/>
    <x v="58"/>
    <x v="7"/>
    <x v="0"/>
    <x v="6"/>
    <x v="96"/>
    <x v="0"/>
    <n v="1000"/>
    <n v="200"/>
    <n v="128"/>
    <m/>
    <n v="80"/>
    <n v="10"/>
    <n v="35"/>
    <n v="52"/>
    <n v="10.1"/>
    <n v="38.5"/>
    <n v="1.08"/>
    <n v="0.4"/>
    <n v="0.11160714285714286"/>
    <n v="0.390625"/>
    <n v="159"/>
    <n v="0.65"/>
    <n v="9.6"/>
    <n v="0"/>
    <n v="0"/>
    <n v="1"/>
    <n v="0"/>
    <n v="0"/>
    <n v="37.5"/>
    <n v="0"/>
    <n v="0"/>
    <n v="2"/>
    <n v="0"/>
    <n v="0"/>
    <n v="0"/>
    <n v="0"/>
    <n v="0"/>
    <n v="150"/>
    <n v="150"/>
    <s v="1 PG"/>
  </r>
  <r>
    <n v="3499"/>
    <s v="VIETNAM"/>
    <x v="2"/>
    <x v="5"/>
    <x v="23"/>
    <x v="58"/>
    <x v="7"/>
    <x v="0"/>
    <x v="6"/>
    <x v="88"/>
    <x v="0"/>
    <n v="1000"/>
    <n v="280"/>
    <n v="400"/>
    <m/>
    <n v="112"/>
    <n v="21"/>
    <n v="63"/>
    <n v="73"/>
    <n v="11"/>
    <n v="55"/>
    <n v="0.7857142857142857"/>
    <n v="0.4"/>
    <n v="7.4999999999999997E-2"/>
    <n v="0.22500000000000001"/>
    <n v="483"/>
    <n v="0.65"/>
    <n v="11"/>
    <n v="0"/>
    <n v="0"/>
    <n v="0"/>
    <n v="0"/>
    <n v="0"/>
    <n v="55"/>
    <n v="0"/>
    <n v="0"/>
    <n v="0"/>
    <n v="0"/>
    <n v="0"/>
    <n v="0"/>
    <n v="0"/>
    <n v="0"/>
    <n v="150"/>
    <n v="150"/>
    <s v="2 PG"/>
  </r>
  <r>
    <n v="3500"/>
    <s v="VIETNAM"/>
    <x v="2"/>
    <x v="5"/>
    <x v="23"/>
    <x v="58"/>
    <x v="7"/>
    <x v="0"/>
    <x v="6"/>
    <x v="86"/>
    <x v="0"/>
    <n v="1000"/>
    <n v="280"/>
    <n v="180"/>
    <m/>
    <n v="112"/>
    <n v="35"/>
    <n v="55"/>
    <n v="73"/>
    <n v="38"/>
    <n v="54"/>
    <n v="1.0222222222222221"/>
    <n v="0.4"/>
    <n v="0.27777777777777779"/>
    <n v="0.43650793650793657"/>
    <n v="259"/>
    <n v="0.65"/>
    <n v="35"/>
    <n v="0"/>
    <n v="0"/>
    <n v="6"/>
    <n v="0"/>
    <n v="0"/>
    <n v="52"/>
    <n v="0"/>
    <n v="0"/>
    <n v="4"/>
    <n v="0"/>
    <n v="0"/>
    <n v="0"/>
    <n v="0"/>
    <n v="0"/>
    <n v="150"/>
    <n v="150"/>
    <s v="2 PG"/>
  </r>
  <r>
    <n v="3501"/>
    <s v="VIETNAM"/>
    <x v="2"/>
    <x v="5"/>
    <x v="23"/>
    <x v="58"/>
    <x v="7"/>
    <x v="0"/>
    <x v="6"/>
    <x v="131"/>
    <x v="0"/>
    <n v="1000"/>
    <n v="200"/>
    <n v="320"/>
    <m/>
    <n v="80"/>
    <n v="38"/>
    <n v="43"/>
    <n v="52"/>
    <n v="26"/>
    <n v="33.75"/>
    <n v="0.73765432098765427"/>
    <n v="0.4"/>
    <n v="0.16964285714285715"/>
    <n v="0.19196428571428573"/>
    <n v="350"/>
    <n v="0.65"/>
    <n v="24"/>
    <n v="0"/>
    <n v="0"/>
    <n v="4"/>
    <n v="0"/>
    <n v="0"/>
    <n v="32"/>
    <n v="3"/>
    <n v="0"/>
    <n v="2"/>
    <n v="0"/>
    <n v="0"/>
    <n v="0"/>
    <n v="0"/>
    <n v="0"/>
    <n v="150"/>
    <n v="150"/>
    <s v="1 PG"/>
  </r>
  <r>
    <n v="3502"/>
    <s v="VIETNAM"/>
    <x v="2"/>
    <x v="5"/>
    <x v="23"/>
    <x v="58"/>
    <x v="7"/>
    <x v="0"/>
    <x v="6"/>
    <x v="85"/>
    <x v="0"/>
    <n v="1000"/>
    <n v="280"/>
    <n v="336"/>
    <m/>
    <n v="112"/>
    <n v="24"/>
    <n v="31"/>
    <n v="73"/>
    <n v="24.75"/>
    <n v="34"/>
    <n v="1.0681818181818181"/>
    <n v="0.4"/>
    <n v="0.10204081632653061"/>
    <n v="0.13180272108843538"/>
    <n v="400"/>
    <n v="0.65"/>
    <n v="24"/>
    <n v="1"/>
    <n v="0"/>
    <n v="1"/>
    <n v="0"/>
    <n v="0"/>
    <n v="34"/>
    <n v="0"/>
    <n v="0"/>
    <n v="0"/>
    <n v="0"/>
    <n v="0"/>
    <n v="0"/>
    <n v="0"/>
    <n v="0"/>
    <n v="150"/>
    <n v="150"/>
    <s v="2 PG"/>
  </r>
  <r>
    <n v="3503"/>
    <s v="VIETNAM"/>
    <x v="2"/>
    <x v="5"/>
    <x v="23"/>
    <x v="58"/>
    <x v="7"/>
    <x v="0"/>
    <x v="6"/>
    <x v="222"/>
    <x v="0"/>
    <n v="1000"/>
    <n v="200"/>
    <n v="208"/>
    <m/>
    <n v="80"/>
    <n v="9"/>
    <n v="40"/>
    <n v="52"/>
    <n v="9.5"/>
    <n v="43.3"/>
    <n v="1.0775510204081633"/>
    <n v="0.4"/>
    <n v="6.1813186813186816E-2"/>
    <n v="0.27472527472527475"/>
    <n v="201"/>
    <n v="0.65"/>
    <n v="8.5"/>
    <n v="0"/>
    <n v="0"/>
    <n v="2"/>
    <n v="0"/>
    <n v="0"/>
    <n v="40.799999999999997"/>
    <n v="0"/>
    <n v="0"/>
    <n v="5"/>
    <n v="0"/>
    <n v="0"/>
    <n v="0"/>
    <n v="0"/>
    <n v="0"/>
    <n v="150"/>
    <n v="150"/>
    <s v="1 PG"/>
  </r>
  <r>
    <n v="3504"/>
    <s v="VIETNAM"/>
    <x v="2"/>
    <x v="5"/>
    <x v="23"/>
    <x v="58"/>
    <x v="7"/>
    <x v="0"/>
    <x v="6"/>
    <x v="126"/>
    <x v="0"/>
    <n v="1000"/>
    <n v="200"/>
    <n v="240"/>
    <m/>
    <n v="80"/>
    <n v="17"/>
    <n v="41"/>
    <n v="52"/>
    <n v="15.5"/>
    <n v="38"/>
    <n v="0.92241379310344829"/>
    <n v="0.4"/>
    <n v="0.10119047619047619"/>
    <n v="0.24404761904761904"/>
    <n v="289"/>
    <n v="0.65"/>
    <n v="14.5"/>
    <n v="0"/>
    <n v="0"/>
    <n v="2"/>
    <n v="0"/>
    <n v="0"/>
    <n v="36.5"/>
    <n v="0"/>
    <n v="0"/>
    <n v="3"/>
    <n v="0"/>
    <n v="0"/>
    <n v="0"/>
    <n v="0"/>
    <n v="0"/>
    <n v="150"/>
    <n v="150"/>
    <s v="1 PG"/>
  </r>
  <r>
    <n v="3505"/>
    <s v="VIETNAM"/>
    <x v="2"/>
    <x v="5"/>
    <x v="23"/>
    <x v="58"/>
    <x v="7"/>
    <x v="0"/>
    <x v="6"/>
    <x v="130"/>
    <x v="0"/>
    <n v="1000"/>
    <n v="200"/>
    <n v="240"/>
    <m/>
    <n v="80"/>
    <n v="24"/>
    <n v="63"/>
    <n v="52"/>
    <n v="21.3"/>
    <n v="69.55"/>
    <n v="1.0442528735632184"/>
    <n v="0.4"/>
    <n v="0.14285714285714285"/>
    <n v="0.375"/>
    <n v="312"/>
    <n v="0.65"/>
    <n v="21.3"/>
    <n v="0"/>
    <n v="0"/>
    <n v="0"/>
    <n v="0"/>
    <n v="0"/>
    <n v="67.8"/>
    <n v="3"/>
    <n v="0"/>
    <n v="2"/>
    <n v="0"/>
    <n v="0"/>
    <n v="0"/>
    <n v="0"/>
    <n v="0"/>
    <n v="150"/>
    <n v="150"/>
    <s v="2 PG"/>
  </r>
  <r>
    <n v="3506"/>
    <s v="VIETNAM"/>
    <x v="2"/>
    <x v="5"/>
    <x v="23"/>
    <x v="58"/>
    <x v="7"/>
    <x v="0"/>
    <x v="6"/>
    <x v="125"/>
    <x v="0"/>
    <n v="1000"/>
    <n v="200"/>
    <n v="160"/>
    <m/>
    <n v="80"/>
    <n v="5"/>
    <n v="26"/>
    <n v="52"/>
    <n v="3"/>
    <n v="29"/>
    <n v="1.032258064516129"/>
    <n v="0.4"/>
    <n v="4.4642857142857144E-2"/>
    <n v="0.23214285714285715"/>
    <n v="171"/>
    <n v="0.65"/>
    <n v="3"/>
    <n v="0"/>
    <n v="0"/>
    <n v="0"/>
    <n v="0"/>
    <n v="0"/>
    <n v="29"/>
    <n v="0"/>
    <n v="0"/>
    <n v="0"/>
    <n v="0"/>
    <n v="0"/>
    <n v="0"/>
    <n v="0"/>
    <n v="0"/>
    <n v="150"/>
    <n v="150"/>
    <s v="1 PG"/>
  </r>
  <r>
    <n v="3507"/>
    <s v="VIETNAM"/>
    <x v="2"/>
    <x v="5"/>
    <x v="23"/>
    <x v="58"/>
    <x v="7"/>
    <x v="0"/>
    <x v="6"/>
    <x v="87"/>
    <x v="0"/>
    <n v="1000"/>
    <n v="280"/>
    <n v="320"/>
    <m/>
    <n v="112"/>
    <n v="15"/>
    <n v="32"/>
    <n v="73"/>
    <n v="15.5"/>
    <n v="39"/>
    <n v="1.1595744680851063"/>
    <n v="0.4"/>
    <n v="6.6964285714285712E-2"/>
    <n v="0.14285714285714285"/>
    <n v="380"/>
    <n v="0.65"/>
    <n v="15"/>
    <n v="0"/>
    <n v="0"/>
    <n v="1"/>
    <n v="0"/>
    <n v="0"/>
    <n v="36"/>
    <n v="0"/>
    <n v="0"/>
    <n v="6"/>
    <n v="0"/>
    <n v="0"/>
    <n v="0"/>
    <n v="0"/>
    <n v="0"/>
    <n v="150"/>
    <n v="150"/>
    <s v="2 PG"/>
  </r>
  <r>
    <n v="3508"/>
    <s v="VIETNAM"/>
    <x v="2"/>
    <x v="5"/>
    <x v="23"/>
    <x v="58"/>
    <x v="7"/>
    <x v="0"/>
    <x v="6"/>
    <x v="90"/>
    <x v="0"/>
    <n v="1000"/>
    <n v="200"/>
    <n v="160"/>
    <m/>
    <n v="80"/>
    <n v="8"/>
    <n v="45"/>
    <n v="52"/>
    <n v="6"/>
    <n v="32"/>
    <n v="0.71698113207547165"/>
    <n v="0.4"/>
    <n v="7.1428571428571425E-2"/>
    <n v="0.4017857142857143"/>
    <n v="200"/>
    <n v="0.7"/>
    <n v="6"/>
    <n v="0"/>
    <n v="0"/>
    <n v="0"/>
    <n v="0"/>
    <n v="0"/>
    <n v="32"/>
    <n v="0"/>
    <n v="0"/>
    <n v="0"/>
    <n v="0"/>
    <n v="0"/>
    <n v="0"/>
    <n v="0"/>
    <n v="0"/>
    <n v="250"/>
    <n v="250"/>
    <s v="1 PG"/>
  </r>
  <r>
    <n v="3509"/>
    <s v="VIETNAM"/>
    <x v="2"/>
    <x v="5"/>
    <x v="23"/>
    <x v="58"/>
    <x v="7"/>
    <x v="0"/>
    <x v="6"/>
    <x v="89"/>
    <x v="0"/>
    <n v="1000"/>
    <n v="280"/>
    <n v="335"/>
    <m/>
    <n v="112"/>
    <n v="45"/>
    <n v="91"/>
    <n v="73"/>
    <n v="43.5"/>
    <n v="123"/>
    <n v="1.224264705882353"/>
    <n v="0.4"/>
    <n v="0.19189765458422178"/>
    <n v="0.38805970149253738"/>
    <n v="545"/>
    <n v="0.7"/>
    <n v="40"/>
    <n v="3"/>
    <n v="2"/>
    <n v="4"/>
    <n v="0"/>
    <n v="0"/>
    <n v="119"/>
    <n v="6"/>
    <n v="0"/>
    <n v="5"/>
    <n v="0"/>
    <n v="0"/>
    <n v="0"/>
    <n v="4"/>
    <n v="0"/>
    <n v="150"/>
    <n v="150"/>
    <s v="2 PG"/>
  </r>
  <r>
    <n v="3510"/>
    <s v="VIETNAM"/>
    <x v="2"/>
    <x v="5"/>
    <x v="23"/>
    <x v="58"/>
    <x v="0"/>
    <x v="1"/>
    <x v="22"/>
    <x v="123"/>
    <x v="0"/>
    <n v="1200"/>
    <n v="240"/>
    <n v="320"/>
    <m/>
    <n v="57"/>
    <n v="47"/>
    <n v="43"/>
    <n v="21"/>
    <n v="27.925000000000001"/>
    <n v="25.2"/>
    <n v="0.59027777777777779"/>
    <n v="0.24"/>
    <n v="0.20982142857142858"/>
    <n v="0.19196428571428573"/>
    <n v="336"/>
    <n v="0.7"/>
    <n v="22.8"/>
    <n v="4"/>
    <n v="3"/>
    <n v="6"/>
    <n v="0"/>
    <n v="0"/>
    <n v="22.2"/>
    <n v="4"/>
    <n v="0"/>
    <n v="4"/>
    <n v="0"/>
    <n v="0"/>
    <n v="0"/>
    <n v="2"/>
    <n v="0"/>
    <n v="150"/>
    <n v="150"/>
    <s v="1 PG"/>
  </r>
  <r>
    <n v="3511"/>
    <s v="VIETNAM"/>
    <x v="2"/>
    <x v="5"/>
    <x v="23"/>
    <x v="58"/>
    <x v="0"/>
    <x v="0"/>
    <x v="9"/>
    <x v="70"/>
    <x v="0"/>
    <n v="1200"/>
    <n v="240"/>
    <n v="238"/>
    <m/>
    <n v="48"/>
    <n v="33"/>
    <n v="69"/>
    <n v="63"/>
    <n v="33"/>
    <n v="56"/>
    <n v="0.87254901960784315"/>
    <n v="0.4"/>
    <n v="0.19807923169267708"/>
    <n v="0.41416566626650664"/>
    <n v="248"/>
    <n v="0.65"/>
    <n v="31"/>
    <n v="0"/>
    <n v="0"/>
    <n v="4"/>
    <n v="0"/>
    <n v="0"/>
    <n v="53"/>
    <n v="4"/>
    <n v="0"/>
    <n v="4"/>
    <n v="0"/>
    <n v="0"/>
    <n v="0"/>
    <n v="2"/>
    <n v="0"/>
    <n v="150"/>
    <n v="150"/>
    <s v="1 PG"/>
  </r>
  <r>
    <n v="3512"/>
    <s v="VIETNAM"/>
    <x v="2"/>
    <x v="5"/>
    <x v="23"/>
    <x v="58"/>
    <x v="6"/>
    <x v="0"/>
    <x v="9"/>
    <x v="82"/>
    <x v="1"/>
    <n v="1250"/>
    <n v="350"/>
    <n v="292"/>
    <m/>
    <n v="100"/>
    <n v="14"/>
    <n v="51"/>
    <n v="66"/>
    <n v="16"/>
    <n v="59"/>
    <n v="1.1538461538461537"/>
    <n v="0.4"/>
    <n v="6.8493150684931517E-2"/>
    <n v="0.24951076320939336"/>
    <n v="358"/>
    <n v="0.65"/>
    <n v="9"/>
    <n v="0"/>
    <n v="0"/>
    <n v="0"/>
    <n v="0"/>
    <n v="7"/>
    <n v="52"/>
    <n v="0"/>
    <n v="0"/>
    <n v="0"/>
    <n v="0"/>
    <n v="7"/>
    <n v="0"/>
    <n v="0"/>
    <n v="0"/>
    <n v="150"/>
    <n v="150"/>
    <s v="2 PG"/>
  </r>
  <r>
    <n v="3513"/>
    <s v="VIETNAM"/>
    <x v="0"/>
    <x v="5"/>
    <x v="24"/>
    <x v="59"/>
    <x v="3"/>
    <x v="0"/>
    <x v="0"/>
    <x v="10"/>
    <x v="1"/>
    <n v="2700"/>
    <n v="567"/>
    <m/>
    <n v="552"/>
    <n v="226.8"/>
    <n v="66"/>
    <n v="147"/>
    <n v="149.68799999999999"/>
    <n v="52.25"/>
    <n v="107.25"/>
    <n v="0.74882629107981225"/>
    <n v="0.4"/>
    <n v="0.17080745341614909"/>
    <n v="0.38043478260869568"/>
    <n v="720"/>
    <n v="0.8"/>
    <n v="47"/>
    <n v="7"/>
    <n v="0"/>
    <n v="7"/>
    <n v="0"/>
    <n v="0"/>
    <n v="102"/>
    <n v="7"/>
    <n v="0"/>
    <n v="7"/>
    <n v="0"/>
    <n v="0"/>
    <n v="0"/>
    <n v="0"/>
    <n v="0"/>
    <n v="100"/>
    <n v="100"/>
    <s v="2 PG"/>
  </r>
  <r>
    <n v="3514"/>
    <s v="VIETNAM"/>
    <x v="0"/>
    <x v="5"/>
    <x v="24"/>
    <x v="59"/>
    <x v="3"/>
    <x v="0"/>
    <x v="0"/>
    <x v="32"/>
    <x v="1"/>
    <n v="2700"/>
    <n v="567"/>
    <m/>
    <n v="580"/>
    <n v="226.8"/>
    <n v="41"/>
    <n v="95"/>
    <n v="149.68799999999999"/>
    <n v="30.75"/>
    <n v="87"/>
    <n v="0.8658088235294118"/>
    <n v="0.4"/>
    <n v="0.10098522167487685"/>
    <n v="0.23399014778325122"/>
    <n v="791"/>
    <n v="0.8"/>
    <n v="21"/>
    <n v="3"/>
    <n v="0"/>
    <n v="18"/>
    <n v="0"/>
    <n v="0"/>
    <n v="78"/>
    <n v="4"/>
    <n v="0"/>
    <n v="16"/>
    <n v="0"/>
    <n v="0"/>
    <n v="0"/>
    <n v="0"/>
    <n v="0"/>
    <n v="100"/>
    <n v="100"/>
    <s v="2 PG"/>
  </r>
  <r>
    <n v="3515"/>
    <s v="VIETNAM"/>
    <x v="0"/>
    <x v="5"/>
    <x v="24"/>
    <x v="59"/>
    <x v="3"/>
    <x v="0"/>
    <x v="1"/>
    <x v="11"/>
    <x v="1"/>
    <n v="2700"/>
    <n v="567"/>
    <m/>
    <n v="564"/>
    <n v="226.8"/>
    <n v="134"/>
    <n v="160"/>
    <n v="149.68799999999999"/>
    <n v="48"/>
    <n v="108.5"/>
    <n v="0.53231292517006801"/>
    <n v="0.4"/>
    <n v="0.33941236068895647"/>
    <n v="0.40526849037487339"/>
    <n v="854"/>
    <n v="0.8"/>
    <n v="37.5"/>
    <n v="24"/>
    <n v="0"/>
    <n v="9"/>
    <n v="0"/>
    <n v="0"/>
    <n v="87.5"/>
    <n v="22"/>
    <n v="0"/>
    <n v="10"/>
    <n v="0"/>
    <n v="0"/>
    <n v="0"/>
    <n v="24"/>
    <n v="3"/>
    <n v="100"/>
    <n v="100"/>
    <s v="2 PG"/>
  </r>
  <r>
    <n v="3516"/>
    <s v="VIETNAM"/>
    <x v="0"/>
    <x v="5"/>
    <x v="24"/>
    <x v="59"/>
    <x v="0"/>
    <x v="0"/>
    <x v="0"/>
    <x v="0"/>
    <x v="0"/>
    <n v="1200"/>
    <n v="336"/>
    <m/>
    <n v="336"/>
    <n v="134.4"/>
    <n v="31"/>
    <n v="64"/>
    <n v="88.703999999999994"/>
    <n v="38"/>
    <n v="45"/>
    <n v="0.87368421052631584"/>
    <n v="0.4"/>
    <n v="0.13180272108843538"/>
    <n v="0.27210884353741499"/>
    <n v="498"/>
    <n v="0.7"/>
    <n v="38"/>
    <n v="0"/>
    <n v="0"/>
    <n v="0"/>
    <n v="0"/>
    <n v="0"/>
    <n v="40"/>
    <n v="8"/>
    <n v="0"/>
    <n v="6"/>
    <n v="0"/>
    <n v="0"/>
    <n v="0"/>
    <n v="0"/>
    <n v="0"/>
    <n v="100"/>
    <n v="100"/>
    <s v="2 PG"/>
  </r>
  <r>
    <n v="3517"/>
    <s v="VIETNAM"/>
    <x v="0"/>
    <x v="5"/>
    <x v="24"/>
    <x v="59"/>
    <x v="0"/>
    <x v="0"/>
    <x v="0"/>
    <x v="13"/>
    <x v="0"/>
    <n v="1200"/>
    <n v="336"/>
    <m/>
    <n v="329"/>
    <n v="134.4"/>
    <n v="42"/>
    <n v="45"/>
    <n v="89.703999999999994"/>
    <n v="40.25"/>
    <n v="53.125"/>
    <n v="1.0732758620689655"/>
    <n v="0.4"/>
    <n v="0.18237082066869303"/>
    <n v="0.19539730785931395"/>
    <n v="625"/>
    <n v="0.7"/>
    <n v="35"/>
    <n v="21"/>
    <n v="0"/>
    <n v="0"/>
    <n v="0"/>
    <n v="0"/>
    <n v="38"/>
    <n v="15"/>
    <n v="0"/>
    <n v="19"/>
    <n v="0"/>
    <n v="0"/>
    <n v="0"/>
    <n v="5"/>
    <n v="0"/>
    <n v="100"/>
    <n v="100"/>
    <s v="2 PG"/>
  </r>
  <r>
    <n v="3518"/>
    <s v="VIETNAM"/>
    <x v="0"/>
    <x v="5"/>
    <x v="24"/>
    <x v="59"/>
    <x v="0"/>
    <x v="0"/>
    <x v="0"/>
    <x v="14"/>
    <x v="0"/>
    <n v="1200"/>
    <n v="336"/>
    <m/>
    <n v="336"/>
    <n v="134.4"/>
    <n v="33"/>
    <n v="45"/>
    <n v="90.703999999999994"/>
    <n v="10.5"/>
    <n v="56.75"/>
    <n v="0.86217948717948723"/>
    <n v="0.4"/>
    <n v="0.14030612244897961"/>
    <n v="0.19132653061224492"/>
    <n v="435"/>
    <n v="0.7"/>
    <n v="0"/>
    <n v="18"/>
    <n v="0"/>
    <n v="12"/>
    <n v="0"/>
    <n v="0"/>
    <n v="42"/>
    <n v="23"/>
    <n v="0"/>
    <n v="18"/>
    <n v="0"/>
    <n v="0"/>
    <n v="0"/>
    <n v="0"/>
    <n v="0"/>
    <n v="100"/>
    <n v="100"/>
    <s v="2 PG"/>
  </r>
  <r>
    <n v="3519"/>
    <s v="VIETNAM"/>
    <x v="0"/>
    <x v="5"/>
    <x v="24"/>
    <x v="59"/>
    <x v="0"/>
    <x v="0"/>
    <x v="4"/>
    <x v="18"/>
    <x v="0"/>
    <n v="1200"/>
    <n v="240"/>
    <m/>
    <n v="230"/>
    <n v="96"/>
    <n v="25"/>
    <n v="50"/>
    <n v="63.36"/>
    <n v="20"/>
    <n v="50.75"/>
    <n v="0.94333333333333336"/>
    <n v="0.4"/>
    <n v="0.15527950310559005"/>
    <n v="0.3105590062111801"/>
    <n v="400"/>
    <n v="0.8"/>
    <n v="20"/>
    <n v="0"/>
    <n v="0"/>
    <n v="0"/>
    <n v="0"/>
    <n v="0"/>
    <n v="50"/>
    <n v="3"/>
    <n v="0"/>
    <n v="0"/>
    <n v="0"/>
    <n v="0"/>
    <n v="0"/>
    <n v="0"/>
    <n v="0"/>
    <n v="50"/>
    <n v="50"/>
    <s v="1 PG"/>
  </r>
  <r>
    <n v="3520"/>
    <s v="VIETNAM"/>
    <x v="0"/>
    <x v="5"/>
    <x v="24"/>
    <x v="59"/>
    <x v="0"/>
    <x v="0"/>
    <x v="4"/>
    <x v="19"/>
    <x v="0"/>
    <n v="1200"/>
    <n v="240"/>
    <m/>
    <n v="210"/>
    <n v="96"/>
    <n v="25"/>
    <n v="60"/>
    <n v="64.36"/>
    <n v="25"/>
    <n v="63"/>
    <n v="1.0352941176470589"/>
    <n v="0.4"/>
    <n v="0.17006802721088435"/>
    <n v="0.40816326530612246"/>
    <n v="500"/>
    <n v="0.8"/>
    <n v="25"/>
    <n v="0"/>
    <n v="0"/>
    <n v="0"/>
    <n v="0"/>
    <n v="0"/>
    <n v="62"/>
    <n v="4"/>
    <n v="0"/>
    <n v="0"/>
    <n v="0"/>
    <n v="0"/>
    <n v="0"/>
    <n v="0"/>
    <n v="0"/>
    <n v="50"/>
    <n v="50"/>
    <s v="1 PG"/>
  </r>
  <r>
    <n v="3521"/>
    <s v="VIETNAM"/>
    <x v="0"/>
    <x v="5"/>
    <x v="24"/>
    <x v="59"/>
    <x v="0"/>
    <x v="0"/>
    <x v="3"/>
    <x v="6"/>
    <x v="0"/>
    <n v="1200"/>
    <n v="240"/>
    <m/>
    <n v="240"/>
    <n v="96"/>
    <n v="39"/>
    <n v="45"/>
    <n v="65.36"/>
    <n v="36"/>
    <n v="48"/>
    <n v="1"/>
    <n v="0.4"/>
    <n v="0.23214285714285715"/>
    <n v="0.26785714285714285"/>
    <n v="339"/>
    <n v="0.7"/>
    <n v="36"/>
    <n v="0"/>
    <n v="0"/>
    <n v="0"/>
    <n v="0"/>
    <n v="0"/>
    <n v="48"/>
    <n v="0"/>
    <n v="0"/>
    <n v="0"/>
    <n v="0"/>
    <n v="0"/>
    <n v="0"/>
    <n v="0"/>
    <n v="0"/>
    <n v="50"/>
    <n v="50"/>
    <s v="1 PG"/>
  </r>
  <r>
    <n v="3522"/>
    <s v="VIETNAM"/>
    <x v="0"/>
    <x v="5"/>
    <x v="24"/>
    <x v="59"/>
    <x v="0"/>
    <x v="0"/>
    <x v="2"/>
    <x v="5"/>
    <x v="0"/>
    <n v="1200"/>
    <n v="240"/>
    <m/>
    <n v="240"/>
    <n v="96"/>
    <n v="17"/>
    <n v="46"/>
    <n v="66.36"/>
    <n v="21.5"/>
    <n v="26"/>
    <n v="0.75396825396825395"/>
    <n v="0.4"/>
    <n v="0.10119047619047619"/>
    <n v="0.27380952380952384"/>
    <n v="360"/>
    <n v="0.7"/>
    <n v="14"/>
    <n v="4"/>
    <n v="0"/>
    <n v="13"/>
    <n v="0"/>
    <n v="0"/>
    <n v="18"/>
    <n v="12"/>
    <n v="0"/>
    <n v="10"/>
    <n v="0"/>
    <n v="0"/>
    <n v="0"/>
    <n v="0"/>
    <n v="0"/>
    <n v="50"/>
    <n v="50"/>
    <s v="1 PG"/>
  </r>
  <r>
    <n v="3523"/>
    <s v="VIETNAM"/>
    <x v="0"/>
    <x v="5"/>
    <x v="24"/>
    <x v="59"/>
    <x v="4"/>
    <x v="0"/>
    <x v="0"/>
    <x v="33"/>
    <x v="0"/>
    <n v="1200"/>
    <n v="200"/>
    <m/>
    <n v="224"/>
    <n v="80"/>
    <n v="39"/>
    <n v="47"/>
    <n v="52.8"/>
    <n v="19.5"/>
    <n v="23.25"/>
    <n v="0.49709302325581395"/>
    <n v="0.4"/>
    <n v="0.24872448979591841"/>
    <n v="0.29974489795918369"/>
    <n v="427"/>
    <n v="0.7"/>
    <n v="0"/>
    <n v="6"/>
    <n v="0"/>
    <n v="36"/>
    <n v="0"/>
    <n v="0"/>
    <n v="1.5"/>
    <n v="9"/>
    <n v="0"/>
    <n v="39"/>
    <n v="0"/>
    <n v="0"/>
    <n v="0"/>
    <n v="0"/>
    <n v="0"/>
    <n v="50"/>
    <n v="50"/>
    <s v="1 PG"/>
  </r>
  <r>
    <n v="3524"/>
    <s v="VIETNAM"/>
    <x v="0"/>
    <x v="5"/>
    <x v="24"/>
    <x v="59"/>
    <x v="4"/>
    <x v="0"/>
    <x v="0"/>
    <x v="34"/>
    <x v="0"/>
    <n v="1200"/>
    <n v="200"/>
    <m/>
    <n v="224"/>
    <n v="80"/>
    <n v="19"/>
    <n v="23"/>
    <n v="52.8"/>
    <n v="12"/>
    <n v="23.25"/>
    <n v="0.8392857142857143"/>
    <n v="0.4"/>
    <n v="0.12117346938775511"/>
    <n v="0.14668367346938777"/>
    <n v="324"/>
    <n v="0.7"/>
    <n v="8"/>
    <n v="8"/>
    <n v="0"/>
    <n v="4"/>
    <n v="0"/>
    <n v="0"/>
    <n v="16.5"/>
    <n v="1"/>
    <n v="0"/>
    <n v="13"/>
    <n v="0"/>
    <n v="0"/>
    <n v="0"/>
    <n v="0"/>
    <n v="0"/>
    <n v="50"/>
    <n v="50"/>
    <s v="1 PG"/>
  </r>
  <r>
    <n v="3525"/>
    <s v="VIETNAM"/>
    <x v="0"/>
    <x v="5"/>
    <x v="24"/>
    <x v="59"/>
    <x v="1"/>
    <x v="0"/>
    <x v="0"/>
    <x v="7"/>
    <x v="1"/>
    <n v="2700"/>
    <n v="630"/>
    <m/>
    <n v="704"/>
    <n v="353"/>
    <n v="74"/>
    <n v="113"/>
    <n v="166"/>
    <n v="55.5"/>
    <n v="136"/>
    <n v="1.0240641711229947"/>
    <n v="0.4"/>
    <n v="0.15016233766233766"/>
    <n v="0.22930194805194806"/>
    <n v="762"/>
    <n v="0.8"/>
    <n v="48"/>
    <n v="2"/>
    <n v="0"/>
    <n v="14"/>
    <n v="0"/>
    <n v="0"/>
    <n v="106"/>
    <n v="8"/>
    <n v="0"/>
    <n v="56"/>
    <n v="0"/>
    <n v="0"/>
    <n v="0"/>
    <n v="0"/>
    <n v="0"/>
    <n v="50"/>
    <n v="50"/>
    <s v="2 PG"/>
  </r>
  <r>
    <n v="3526"/>
    <s v="VIETNAM"/>
    <x v="0"/>
    <x v="5"/>
    <x v="24"/>
    <x v="59"/>
    <x v="2"/>
    <x v="0"/>
    <x v="0"/>
    <x v="20"/>
    <x v="1"/>
    <n v="1200"/>
    <n v="336"/>
    <m/>
    <n v="336"/>
    <n v="134.4"/>
    <n v="60"/>
    <n v="50"/>
    <n v="88.703999999999994"/>
    <n v="33.5"/>
    <n v="52.5"/>
    <n v="0.78181818181818186"/>
    <n v="0.4"/>
    <n v="0.25510204081632654"/>
    <n v="0.21258503401360546"/>
    <n v="538"/>
    <n v="0.8"/>
    <n v="18"/>
    <n v="0"/>
    <n v="0"/>
    <n v="31"/>
    <n v="0"/>
    <n v="0"/>
    <n v="39"/>
    <n v="0"/>
    <n v="0"/>
    <n v="27"/>
    <n v="0"/>
    <n v="0"/>
    <n v="0"/>
    <n v="0"/>
    <n v="0"/>
    <n v="50"/>
    <n v="50"/>
    <s v="2 PG"/>
  </r>
  <r>
    <n v="3527"/>
    <s v="VIETNAM"/>
    <x v="0"/>
    <x v="5"/>
    <x v="24"/>
    <x v="59"/>
    <x v="2"/>
    <x v="0"/>
    <x v="0"/>
    <x v="8"/>
    <x v="1"/>
    <n v="1200"/>
    <n v="336"/>
    <m/>
    <n v="336"/>
    <n v="134.4"/>
    <n v="73"/>
    <n v="58"/>
    <n v="88.703999999999994"/>
    <n v="50.5"/>
    <n v="44.5"/>
    <n v="0.72519083969465647"/>
    <n v="0.4"/>
    <n v="0.31037414965986398"/>
    <n v="0.24659863945578234"/>
    <n v="460"/>
    <n v="0.6"/>
    <n v="13"/>
    <n v="0"/>
    <n v="0"/>
    <n v="75"/>
    <n v="0"/>
    <n v="0"/>
    <n v="30"/>
    <n v="0"/>
    <n v="0"/>
    <n v="29"/>
    <n v="0"/>
    <n v="0"/>
    <n v="0"/>
    <n v="0"/>
    <n v="0"/>
    <n v="100"/>
    <n v="100"/>
    <s v="2 PG"/>
  </r>
  <r>
    <n v="3528"/>
    <s v="VIETNAM"/>
    <x v="0"/>
    <x v="5"/>
    <x v="24"/>
    <x v="59"/>
    <x v="2"/>
    <x v="0"/>
    <x v="17"/>
    <x v="112"/>
    <x v="1"/>
    <n v="1200"/>
    <n v="240"/>
    <m/>
    <n v="224"/>
    <n v="96"/>
    <n v="20"/>
    <n v="30"/>
    <n v="63.36"/>
    <n v="22.5"/>
    <n v="35.75"/>
    <n v="1.165"/>
    <n v="0.4"/>
    <n v="0.12755102040816327"/>
    <n v="0.19132653061224492"/>
    <n v="500"/>
    <n v="0.6"/>
    <n v="10"/>
    <n v="10"/>
    <n v="0"/>
    <n v="20"/>
    <n v="0"/>
    <n v="0"/>
    <n v="20"/>
    <n v="15"/>
    <n v="0"/>
    <n v="24"/>
    <n v="0"/>
    <n v="0"/>
    <n v="0"/>
    <n v="0"/>
    <n v="0"/>
    <n v="50"/>
    <n v="50"/>
    <s v="1 PG"/>
  </r>
  <r>
    <n v="3529"/>
    <s v="VIETNAM"/>
    <x v="0"/>
    <x v="5"/>
    <x v="24"/>
    <x v="59"/>
    <x v="2"/>
    <x v="1"/>
    <x v="2"/>
    <x v="113"/>
    <x v="1"/>
    <n v="1200"/>
    <n v="240"/>
    <m/>
    <n v="240"/>
    <n v="96"/>
    <n v="21"/>
    <n v="29"/>
    <n v="63.36"/>
    <n v="11.25"/>
    <n v="24.5"/>
    <n v="0.71499999999999997"/>
    <n v="0.24"/>
    <n v="0.125"/>
    <n v="0.17261904761904762"/>
    <n v="324"/>
    <n v="0.6"/>
    <n v="11"/>
    <n v="1"/>
    <n v="0"/>
    <n v="0"/>
    <n v="0"/>
    <n v="0"/>
    <n v="19"/>
    <n v="14"/>
    <n v="0"/>
    <n v="4"/>
    <n v="0"/>
    <n v="0"/>
    <n v="0"/>
    <n v="0"/>
    <n v="0"/>
    <n v="50"/>
    <n v="50"/>
    <s v="1 PG"/>
  </r>
  <r>
    <n v="3530"/>
    <s v="VIETNAM"/>
    <x v="0"/>
    <x v="5"/>
    <x v="24"/>
    <x v="59"/>
    <x v="6"/>
    <x v="0"/>
    <x v="0"/>
    <x v="48"/>
    <x v="1"/>
    <n v="1250"/>
    <n v="250"/>
    <m/>
    <n v="240"/>
    <n v="100"/>
    <n v="17"/>
    <n v="32"/>
    <n v="92"/>
    <n v="18.75"/>
    <n v="22"/>
    <n v="0.83163265306122447"/>
    <n v="0.4"/>
    <n v="0.10119047619047619"/>
    <n v="0.19047619047619047"/>
    <n v="416"/>
    <n v="0.7"/>
    <n v="14"/>
    <n v="3"/>
    <n v="0"/>
    <n v="8"/>
    <n v="0"/>
    <n v="0"/>
    <n v="19"/>
    <n v="6"/>
    <n v="0"/>
    <n v="3"/>
    <n v="0"/>
    <n v="0"/>
    <n v="0"/>
    <n v="0"/>
    <n v="0"/>
    <n v="50"/>
    <n v="50"/>
    <s v="1 PG"/>
  </r>
  <r>
    <n v="3531"/>
    <s v="VIETNAM"/>
    <x v="0"/>
    <x v="5"/>
    <x v="24"/>
    <x v="59"/>
    <x v="7"/>
    <x v="0"/>
    <x v="0"/>
    <x v="57"/>
    <x v="0"/>
    <n v="1000"/>
    <n v="200"/>
    <m/>
    <n v="208"/>
    <n v="80"/>
    <n v="21"/>
    <n v="44"/>
    <n v="52.8"/>
    <n v="18.579999999999998"/>
    <n v="31.25"/>
    <n v="0.76661538461538459"/>
    <n v="0.4"/>
    <n v="0.14423076923076925"/>
    <n v="0.30219780219780223"/>
    <n v="416"/>
    <n v="0.7"/>
    <n v="18.329999999999998"/>
    <n v="1"/>
    <n v="0"/>
    <n v="0"/>
    <n v="0"/>
    <n v="0"/>
    <n v="26.5"/>
    <n v="7"/>
    <n v="0"/>
    <n v="6"/>
    <n v="0"/>
    <n v="0"/>
    <n v="0"/>
    <n v="0"/>
    <n v="0"/>
    <n v="50"/>
    <n v="50"/>
    <s v="1 PG"/>
  </r>
  <r>
    <n v="3532"/>
    <s v="VIETNAM"/>
    <x v="0"/>
    <x v="5"/>
    <x v="24"/>
    <x v="59"/>
    <x v="7"/>
    <x v="0"/>
    <x v="0"/>
    <x v="52"/>
    <x v="0"/>
    <n v="1000"/>
    <n v="200"/>
    <m/>
    <n v="202"/>
    <n v="80"/>
    <n v="24"/>
    <n v="34"/>
    <n v="52.8"/>
    <n v="16.75"/>
    <n v="23"/>
    <n v="0.68534482758620685"/>
    <n v="0.4"/>
    <n v="0.16973125884016976"/>
    <n v="0.24045261669024048"/>
    <n v="618"/>
    <n v="0.65"/>
    <n v="12"/>
    <n v="5"/>
    <n v="0"/>
    <n v="7"/>
    <n v="0"/>
    <n v="0"/>
    <n v="19"/>
    <n v="4"/>
    <n v="0"/>
    <n v="6"/>
    <n v="0"/>
    <n v="0"/>
    <n v="0"/>
    <n v="0"/>
    <n v="0"/>
    <n v="50"/>
    <n v="50"/>
    <s v="1 PG"/>
  </r>
  <r>
    <n v="3533"/>
    <s v="VIETNAM"/>
    <x v="0"/>
    <x v="5"/>
    <x v="24"/>
    <x v="59"/>
    <x v="7"/>
    <x v="0"/>
    <x v="0"/>
    <x v="58"/>
    <x v="0"/>
    <n v="1000"/>
    <n v="280"/>
    <m/>
    <n v="272"/>
    <n v="111"/>
    <n v="31"/>
    <n v="62"/>
    <n v="72.92"/>
    <n v="18.75"/>
    <n v="42"/>
    <n v="0.65322580645161288"/>
    <n v="0.4"/>
    <n v="0.1628151260504202"/>
    <n v="0.3256302521008404"/>
    <n v="333"/>
    <n v="0.7"/>
    <n v="16"/>
    <n v="5"/>
    <n v="0"/>
    <n v="3"/>
    <n v="0"/>
    <n v="0"/>
    <n v="42"/>
    <n v="0"/>
    <n v="0"/>
    <n v="0"/>
    <n v="0"/>
    <n v="0"/>
    <n v="0"/>
    <n v="0"/>
    <n v="0"/>
    <n v="100"/>
    <n v="100"/>
    <s v="2 PG"/>
  </r>
  <r>
    <n v="3534"/>
    <s v="VIETNAM"/>
    <x v="0"/>
    <x v="5"/>
    <x v="24"/>
    <x v="59"/>
    <x v="7"/>
    <x v="0"/>
    <x v="0"/>
    <x v="54"/>
    <x v="0"/>
    <n v="1000"/>
    <n v="280"/>
    <m/>
    <n v="272"/>
    <n v="111"/>
    <n v="59"/>
    <n v="48"/>
    <n v="73.919999999999987"/>
    <n v="10.17"/>
    <n v="74.099999999999994"/>
    <n v="0.78757009345794393"/>
    <n v="0.4"/>
    <n v="0.30987394957983194"/>
    <n v="0.2521008403361345"/>
    <n v="945"/>
    <n v="0.7"/>
    <n v="3.17"/>
    <n v="4"/>
    <n v="0"/>
    <n v="12"/>
    <n v="0"/>
    <n v="0"/>
    <n v="63.1"/>
    <n v="2"/>
    <n v="0"/>
    <n v="21"/>
    <n v="0"/>
    <n v="0"/>
    <n v="0"/>
    <n v="0"/>
    <n v="0"/>
    <n v="100"/>
    <n v="100"/>
    <s v="2 PG"/>
  </r>
  <r>
    <n v="3535"/>
    <s v="VIETNAM"/>
    <x v="0"/>
    <x v="5"/>
    <x v="24"/>
    <x v="59"/>
    <x v="10"/>
    <x v="1"/>
    <x v="0"/>
    <x v="181"/>
    <x v="2"/>
    <n v="320"/>
    <n v="144"/>
    <m/>
    <n v="126"/>
    <n v="34.56"/>
    <n v="15"/>
    <n v="18"/>
    <n v="25.344000000000001"/>
    <n v="8"/>
    <n v="14"/>
    <n v="0.66666666666666663"/>
    <n v="0.24"/>
    <n v="0.17006802721088438"/>
    <n v="0.20408163265306126"/>
    <n v="215"/>
    <n v="0.7"/>
    <n v="8"/>
    <n v="0"/>
    <n v="0"/>
    <n v="0"/>
    <n v="0"/>
    <n v="0"/>
    <n v="14"/>
    <n v="0"/>
    <n v="0"/>
    <n v="0"/>
    <n v="0"/>
    <n v="0"/>
    <n v="0"/>
    <n v="0"/>
    <n v="0"/>
    <n v="50"/>
    <n v="50"/>
    <s v="1 PG"/>
  </r>
  <r>
    <n v="3536"/>
    <s v="VIETNAM"/>
    <x v="1"/>
    <x v="5"/>
    <x v="24"/>
    <x v="59"/>
    <x v="0"/>
    <x v="0"/>
    <x v="5"/>
    <x v="61"/>
    <x v="0"/>
    <n v="1200"/>
    <n v="336"/>
    <m/>
    <n v="329"/>
    <n v="134.4"/>
    <n v="29"/>
    <n v="63"/>
    <n v="88.703999999999994"/>
    <n v="17.8"/>
    <n v="44.75"/>
    <n v="0.67989130434782608"/>
    <n v="0.4"/>
    <n v="0.12592270950933565"/>
    <n v="0.27355623100303955"/>
    <n v="674"/>
    <n v="0.7"/>
    <n v="15.3"/>
    <n v="10"/>
    <n v="0"/>
    <n v="0"/>
    <n v="0"/>
    <n v="0"/>
    <n v="29"/>
    <n v="13"/>
    <n v="0"/>
    <n v="25"/>
    <n v="0"/>
    <n v="0"/>
    <n v="0"/>
    <n v="0"/>
    <n v="0"/>
    <n v="50"/>
    <n v="50"/>
    <s v="2 PG"/>
  </r>
  <r>
    <n v="3537"/>
    <s v="VIETNAM"/>
    <x v="1"/>
    <x v="5"/>
    <x v="24"/>
    <x v="59"/>
    <x v="4"/>
    <x v="1"/>
    <x v="5"/>
    <x v="117"/>
    <x v="0"/>
    <n v="1200"/>
    <n v="200"/>
    <m/>
    <n v="202"/>
    <n v="80"/>
    <n v="25"/>
    <n v="35"/>
    <n v="52.8"/>
    <n v="20.5"/>
    <n v="25.25"/>
    <n v="0.76249999999999996"/>
    <n v="0.24"/>
    <n v="0.17680339462517683"/>
    <n v="0.24752475247524758"/>
    <n v="360"/>
    <n v="0.7"/>
    <n v="8.5"/>
    <n v="0"/>
    <n v="0"/>
    <n v="24"/>
    <n v="0"/>
    <n v="0"/>
    <n v="15.25"/>
    <n v="0"/>
    <n v="0"/>
    <n v="20"/>
    <n v="0"/>
    <n v="0"/>
    <n v="0"/>
    <n v="0"/>
    <n v="0"/>
    <n v="50"/>
    <n v="50"/>
    <s v="1 PG"/>
  </r>
  <r>
    <n v="3538"/>
    <s v="VIETNAM"/>
    <x v="1"/>
    <x v="5"/>
    <x v="24"/>
    <x v="59"/>
    <x v="4"/>
    <x v="1"/>
    <x v="8"/>
    <x v="182"/>
    <x v="0"/>
    <n v="1200"/>
    <n v="200"/>
    <m/>
    <n v="216"/>
    <n v="80"/>
    <n v="23"/>
    <n v="25"/>
    <n v="52.8"/>
    <n v="11.5"/>
    <n v="13"/>
    <n v="0.51041666666666663"/>
    <n v="0.24"/>
    <n v="0.15211640211640212"/>
    <n v="0.16534391534391535"/>
    <n v="270"/>
    <n v="0.7"/>
    <n v="0"/>
    <n v="10"/>
    <n v="0"/>
    <n v="18"/>
    <n v="0"/>
    <n v="0"/>
    <n v="0"/>
    <n v="18"/>
    <n v="0"/>
    <n v="17"/>
    <n v="0"/>
    <n v="0"/>
    <n v="0"/>
    <n v="0"/>
    <n v="0"/>
    <n v="50"/>
    <n v="50"/>
    <s v="1 PG"/>
  </r>
  <r>
    <n v="3539"/>
    <s v="VIETNAM"/>
    <x v="1"/>
    <x v="5"/>
    <x v="24"/>
    <x v="59"/>
    <x v="2"/>
    <x v="0"/>
    <x v="5"/>
    <x v="23"/>
    <x v="1"/>
    <n v="1200"/>
    <n v="336"/>
    <m/>
    <n v="352"/>
    <n v="134.4"/>
    <n v="28"/>
    <n v="75"/>
    <n v="88.703999999999994"/>
    <n v="16.5"/>
    <n v="40.5"/>
    <n v="0.55339805825242716"/>
    <n v="0.4"/>
    <n v="0.11363636363636365"/>
    <n v="0.30438311688311692"/>
    <n v="370"/>
    <n v="0.7"/>
    <n v="11"/>
    <n v="0"/>
    <n v="0"/>
    <n v="11"/>
    <n v="0"/>
    <n v="0"/>
    <n v="32"/>
    <n v="0"/>
    <n v="0"/>
    <n v="17"/>
    <n v="0"/>
    <n v="0"/>
    <n v="0"/>
    <n v="0"/>
    <n v="0"/>
    <n v="50"/>
    <n v="50"/>
    <s v="2 PG"/>
  </r>
  <r>
    <n v="3540"/>
    <s v="VIETNAM"/>
    <x v="1"/>
    <x v="5"/>
    <x v="24"/>
    <x v="59"/>
    <x v="2"/>
    <x v="1"/>
    <x v="8"/>
    <x v="118"/>
    <x v="1"/>
    <n v="1200"/>
    <n v="240"/>
    <m/>
    <n v="256"/>
    <n v="96"/>
    <n v="15"/>
    <n v="37"/>
    <n v="63.36"/>
    <n v="14.75"/>
    <n v="22.25"/>
    <n v="0.71153846153846156"/>
    <n v="0.24"/>
    <n v="8.3705357142857151E-2"/>
    <n v="0.2064732142857143"/>
    <n v="260"/>
    <n v="0.6"/>
    <n v="8"/>
    <n v="3"/>
    <n v="0"/>
    <n v="12"/>
    <n v="0"/>
    <n v="0"/>
    <n v="17"/>
    <n v="3"/>
    <n v="0"/>
    <n v="9"/>
    <n v="0"/>
    <n v="0"/>
    <n v="0"/>
    <n v="0"/>
    <n v="0"/>
    <n v="50"/>
    <n v="50"/>
    <s v="1 PG"/>
  </r>
  <r>
    <n v="3541"/>
    <s v="VIETNAM"/>
    <x v="1"/>
    <x v="5"/>
    <x v="24"/>
    <x v="59"/>
    <x v="6"/>
    <x v="1"/>
    <x v="18"/>
    <x v="143"/>
    <x v="1"/>
    <n v="1250"/>
    <n v="250"/>
    <m/>
    <n v="250"/>
    <n v="100"/>
    <n v="13"/>
    <n v="33"/>
    <n v="92"/>
    <n v="7"/>
    <n v="12.5"/>
    <n v="0.42391304347826086"/>
    <n v="0.24"/>
    <n v="7.4285714285714288E-2"/>
    <n v="0.18857142857142858"/>
    <n v="300"/>
    <n v="0.7"/>
    <n v="0"/>
    <n v="0"/>
    <n v="0"/>
    <n v="14"/>
    <n v="0"/>
    <n v="0"/>
    <n v="0"/>
    <n v="12"/>
    <n v="0"/>
    <n v="19"/>
    <n v="0"/>
    <n v="0"/>
    <n v="0"/>
    <n v="0"/>
    <n v="0"/>
    <n v="50"/>
    <n v="50"/>
    <s v="1 PG"/>
  </r>
  <r>
    <n v="3542"/>
    <s v="VIETNAM"/>
    <x v="2"/>
    <x v="5"/>
    <x v="24"/>
    <x v="59"/>
    <x v="3"/>
    <x v="0"/>
    <x v="6"/>
    <x v="24"/>
    <x v="1"/>
    <n v="2700"/>
    <n v="567"/>
    <m/>
    <n v="612"/>
    <n v="226"/>
    <n v="46"/>
    <n v="156"/>
    <n v="147"/>
    <n v="61.35"/>
    <n v="126.85"/>
    <n v="0.93168316831683162"/>
    <n v="0.4"/>
    <n v="0.10737628384687209"/>
    <n v="0.36414565826330536"/>
    <n v="613"/>
    <n v="0.7"/>
    <n v="52.1"/>
    <n v="4"/>
    <n v="2"/>
    <n v="15"/>
    <n v="0"/>
    <n v="0"/>
    <n v="114.6"/>
    <n v="7"/>
    <n v="0"/>
    <n v="21"/>
    <n v="0"/>
    <n v="0"/>
    <n v="0"/>
    <n v="0"/>
    <n v="0"/>
    <n v="250"/>
    <n v="250"/>
    <s v="2 PG"/>
  </r>
  <r>
    <n v="3543"/>
    <s v="VIETNAM"/>
    <x v="2"/>
    <x v="5"/>
    <x v="24"/>
    <x v="59"/>
    <x v="3"/>
    <x v="0"/>
    <x v="6"/>
    <x v="121"/>
    <x v="1"/>
    <n v="2700"/>
    <n v="567"/>
    <m/>
    <n v="640"/>
    <n v="226"/>
    <n v="35"/>
    <n v="103"/>
    <n v="147"/>
    <n v="26.3"/>
    <n v="90.75"/>
    <n v="0.84818840579710142"/>
    <n v="0.4"/>
    <n v="7.8125E-2"/>
    <n v="0.22991071428571427"/>
    <n v="620"/>
    <n v="0.7"/>
    <n v="24.8"/>
    <n v="0"/>
    <n v="0"/>
    <n v="3"/>
    <n v="0"/>
    <n v="0"/>
    <n v="85"/>
    <n v="3"/>
    <n v="0"/>
    <n v="10"/>
    <n v="0"/>
    <n v="0"/>
    <n v="0"/>
    <n v="0"/>
    <n v="0"/>
    <n v="250"/>
    <n v="250"/>
    <s v="2 PG"/>
  </r>
  <r>
    <n v="3544"/>
    <s v="VIETNAM"/>
    <x v="2"/>
    <x v="5"/>
    <x v="24"/>
    <x v="59"/>
    <x v="2"/>
    <x v="0"/>
    <x v="6"/>
    <x v="30"/>
    <x v="1"/>
    <n v="1200"/>
    <n v="336"/>
    <m/>
    <n v="240"/>
    <n v="96"/>
    <n v="23"/>
    <n v="38"/>
    <n v="88"/>
    <n v="39"/>
    <n v="41.5"/>
    <n v="1.319672131147541"/>
    <n v="0.4"/>
    <n v="0.13690476190476192"/>
    <n v="0.22619047619047619"/>
    <n v="280"/>
    <n v="0.65"/>
    <n v="21"/>
    <n v="0"/>
    <n v="0"/>
    <n v="36"/>
    <n v="0"/>
    <n v="0"/>
    <n v="35"/>
    <n v="0"/>
    <n v="0"/>
    <n v="13"/>
    <n v="0"/>
    <n v="0"/>
    <n v="0"/>
    <n v="0"/>
    <n v="0"/>
    <n v="150"/>
    <n v="150"/>
    <s v="2 PG"/>
  </r>
  <r>
    <n v="3545"/>
    <s v="VIETNAM"/>
    <x v="2"/>
    <x v="5"/>
    <x v="24"/>
    <x v="59"/>
    <x v="2"/>
    <x v="0"/>
    <x v="6"/>
    <x v="29"/>
    <x v="1"/>
    <n v="1200"/>
    <n v="336"/>
    <m/>
    <n v="260"/>
    <n v="96"/>
    <n v="36"/>
    <n v="45"/>
    <n v="88"/>
    <n v="36.700000000000003"/>
    <n v="37.799999999999997"/>
    <n v="0.91975308641975306"/>
    <n v="0.4"/>
    <n v="0.19780219780219779"/>
    <n v="0.24725274725274726"/>
    <n v="308"/>
    <n v="0.65"/>
    <n v="24.7"/>
    <n v="0"/>
    <n v="0"/>
    <n v="24"/>
    <n v="0"/>
    <n v="0"/>
    <n v="31.3"/>
    <n v="0"/>
    <n v="0"/>
    <n v="13"/>
    <n v="0"/>
    <n v="0"/>
    <n v="0"/>
    <n v="0"/>
    <n v="0"/>
    <n v="150"/>
    <n v="150"/>
    <s v="2 PG"/>
  </r>
  <r>
    <n v="3546"/>
    <s v="VIETNAM"/>
    <x v="2"/>
    <x v="5"/>
    <x v="24"/>
    <x v="59"/>
    <x v="2"/>
    <x v="0"/>
    <x v="6"/>
    <x v="31"/>
    <x v="1"/>
    <n v="1200"/>
    <n v="336"/>
    <m/>
    <n v="256"/>
    <n v="96"/>
    <n v="32"/>
    <n v="39"/>
    <n v="88"/>
    <n v="25"/>
    <n v="39.5"/>
    <n v="0.90845070422535212"/>
    <n v="0.4"/>
    <n v="0.17857142857142858"/>
    <n v="0.21763392857142858"/>
    <n v="272"/>
    <n v="0.65"/>
    <n v="21"/>
    <n v="0"/>
    <n v="0"/>
    <n v="8"/>
    <n v="0"/>
    <n v="0"/>
    <n v="39.5"/>
    <n v="0"/>
    <n v="0"/>
    <n v="0"/>
    <n v="0"/>
    <n v="0"/>
    <n v="0"/>
    <n v="0"/>
    <n v="0"/>
    <n v="150"/>
    <n v="150"/>
    <s v="2 PG"/>
  </r>
  <r>
    <n v="3547"/>
    <s v="VIETNAM"/>
    <x v="2"/>
    <x v="5"/>
    <x v="24"/>
    <x v="59"/>
    <x v="6"/>
    <x v="0"/>
    <x v="6"/>
    <x v="79"/>
    <x v="1"/>
    <n v="1250"/>
    <n v="350"/>
    <m/>
    <n v="352"/>
    <n v="140"/>
    <n v="30"/>
    <n v="76"/>
    <n v="92"/>
    <n v="29"/>
    <n v="73.25"/>
    <n v="0.964622641509434"/>
    <n v="0.4"/>
    <n v="0.12175324675324677"/>
    <n v="0.30844155844155846"/>
    <n v="392"/>
    <n v="0.65"/>
    <n v="27"/>
    <n v="1"/>
    <n v="2"/>
    <n v="2"/>
    <n v="0"/>
    <n v="0"/>
    <n v="71"/>
    <n v="1"/>
    <n v="0"/>
    <n v="4"/>
    <n v="0"/>
    <n v="0"/>
    <n v="0"/>
    <n v="0"/>
    <n v="0"/>
    <n v="150"/>
    <n v="150"/>
    <s v="2 PG"/>
  </r>
  <r>
    <n v="3548"/>
    <s v="VIETNAM"/>
    <x v="2"/>
    <x v="5"/>
    <x v="24"/>
    <x v="59"/>
    <x v="6"/>
    <x v="0"/>
    <x v="6"/>
    <x v="80"/>
    <x v="1"/>
    <n v="1250"/>
    <n v="250"/>
    <m/>
    <n v="300"/>
    <n v="100"/>
    <n v="14"/>
    <n v="34"/>
    <n v="66"/>
    <n v="15.95"/>
    <n v="31.8"/>
    <n v="0.99479166666666663"/>
    <n v="0.4"/>
    <n v="6.6666666666666666E-2"/>
    <n v="0.16190476190476191"/>
    <n v="304"/>
    <n v="0.65"/>
    <n v="15.7"/>
    <n v="1"/>
    <n v="0"/>
    <n v="0"/>
    <n v="0"/>
    <n v="0"/>
    <n v="31.8"/>
    <n v="0"/>
    <n v="0"/>
    <n v="0"/>
    <n v="0"/>
    <n v="0"/>
    <n v="0"/>
    <n v="0"/>
    <n v="0"/>
    <n v="150"/>
    <n v="150"/>
    <s v="1 PG"/>
  </r>
  <r>
    <n v="3549"/>
    <s v="VIETNAM"/>
    <x v="2"/>
    <x v="5"/>
    <x v="24"/>
    <x v="59"/>
    <x v="7"/>
    <x v="0"/>
    <x v="6"/>
    <x v="125"/>
    <x v="0"/>
    <n v="1000"/>
    <n v="200"/>
    <m/>
    <n v="200"/>
    <n v="80"/>
    <n v="3"/>
    <n v="23"/>
    <n v="52"/>
    <n v="2.2000000000000002"/>
    <n v="20.5"/>
    <n v="0.87307692307692308"/>
    <n v="0.4"/>
    <n v="2.1428571428571429E-2"/>
    <n v="0.16428571428571428"/>
    <n v="230"/>
    <n v="0.65"/>
    <n v="2.2000000000000002"/>
    <n v="0"/>
    <n v="0"/>
    <n v="0"/>
    <n v="0"/>
    <n v="0"/>
    <n v="20"/>
    <n v="0"/>
    <n v="0"/>
    <n v="1"/>
    <n v="0"/>
    <n v="0"/>
    <n v="0"/>
    <n v="0"/>
    <n v="0"/>
    <n v="150"/>
    <n v="150"/>
    <s v="1 PG"/>
  </r>
  <r>
    <n v="3550"/>
    <s v="VIETNAM"/>
    <x v="2"/>
    <x v="5"/>
    <x v="24"/>
    <x v="59"/>
    <x v="7"/>
    <x v="0"/>
    <x v="6"/>
    <x v="96"/>
    <x v="0"/>
    <n v="1000"/>
    <n v="200"/>
    <m/>
    <n v="228"/>
    <n v="80"/>
    <n v="13"/>
    <n v="31"/>
    <n v="52"/>
    <n v="9.8000000000000007"/>
    <n v="25.8"/>
    <n v="0.80909090909090908"/>
    <n v="0.4"/>
    <n v="8.1453634085213042E-2"/>
    <n v="0.19423558897243109"/>
    <n v="303"/>
    <n v="0.65"/>
    <n v="7.3"/>
    <n v="0"/>
    <n v="0"/>
    <n v="5"/>
    <n v="0"/>
    <n v="0"/>
    <n v="24.8"/>
    <n v="0"/>
    <n v="0"/>
    <n v="2"/>
    <n v="0"/>
    <n v="0"/>
    <n v="0"/>
    <n v="0"/>
    <n v="0"/>
    <n v="150"/>
    <n v="150"/>
    <s v="1 PG"/>
  </r>
  <r>
    <n v="3551"/>
    <s v="VIETNAM"/>
    <x v="2"/>
    <x v="5"/>
    <x v="24"/>
    <x v="59"/>
    <x v="7"/>
    <x v="0"/>
    <x v="6"/>
    <x v="84"/>
    <x v="0"/>
    <n v="1000"/>
    <n v="200"/>
    <m/>
    <n v="216"/>
    <n v="80"/>
    <n v="18"/>
    <n v="24"/>
    <n v="52"/>
    <n v="14.05"/>
    <n v="22.5"/>
    <n v="0.87023809523809514"/>
    <n v="0.4"/>
    <n v="0.11904761904761905"/>
    <n v="0.15873015873015875"/>
    <n v="230"/>
    <n v="0.65"/>
    <n v="13.3"/>
    <n v="0"/>
    <n v="2"/>
    <n v="0"/>
    <n v="0"/>
    <n v="0"/>
    <n v="22.5"/>
    <n v="0"/>
    <n v="0"/>
    <n v="0"/>
    <n v="0"/>
    <n v="0"/>
    <n v="0"/>
    <n v="0"/>
    <n v="0"/>
    <n v="150"/>
    <n v="150"/>
    <s v="1 PG"/>
  </r>
  <r>
    <n v="3552"/>
    <s v="VIETNAM"/>
    <x v="2"/>
    <x v="5"/>
    <x v="24"/>
    <x v="59"/>
    <x v="7"/>
    <x v="0"/>
    <x v="6"/>
    <x v="86"/>
    <x v="0"/>
    <n v="1000"/>
    <n v="280"/>
    <m/>
    <n v="280"/>
    <n v="112"/>
    <n v="29"/>
    <n v="41"/>
    <n v="73"/>
    <n v="26"/>
    <n v="43.5"/>
    <n v="0.99285714285714288"/>
    <n v="0.4"/>
    <n v="0.14795918367346939"/>
    <n v="0.20918367346938777"/>
    <n v="328"/>
    <n v="0.7"/>
    <n v="24"/>
    <n v="0"/>
    <n v="0"/>
    <n v="4"/>
    <n v="0"/>
    <n v="0"/>
    <n v="42"/>
    <n v="0"/>
    <n v="0"/>
    <n v="3"/>
    <n v="0"/>
    <n v="0"/>
    <n v="0"/>
    <n v="0"/>
    <n v="0"/>
    <n v="150"/>
    <n v="150"/>
    <s v="1 PG"/>
  </r>
  <r>
    <n v="3553"/>
    <s v="VIETNAM"/>
    <x v="2"/>
    <x v="5"/>
    <x v="24"/>
    <x v="59"/>
    <x v="7"/>
    <x v="0"/>
    <x v="6"/>
    <x v="88"/>
    <x v="0"/>
    <n v="1000"/>
    <n v="280"/>
    <m/>
    <n v="440"/>
    <n v="112"/>
    <n v="75"/>
    <n v="9"/>
    <n v="73"/>
    <n v="7"/>
    <n v="63"/>
    <n v="0.83333333333333337"/>
    <n v="0.4"/>
    <n v="0.2435064935064935"/>
    <n v="2.922077922077922E-2"/>
    <n v="478"/>
    <n v="0.7"/>
    <n v="7"/>
    <n v="0"/>
    <n v="0"/>
    <n v="0"/>
    <n v="0"/>
    <n v="0"/>
    <n v="63"/>
    <n v="0"/>
    <n v="0"/>
    <n v="0"/>
    <n v="0"/>
    <n v="0"/>
    <n v="0"/>
    <n v="0"/>
    <n v="0"/>
    <n v="150"/>
    <n v="150"/>
    <s v="2 PG"/>
  </r>
  <r>
    <n v="3554"/>
    <s v="VIETNAM"/>
    <x v="2"/>
    <x v="5"/>
    <x v="24"/>
    <x v="59"/>
    <x v="7"/>
    <x v="0"/>
    <x v="6"/>
    <x v="90"/>
    <x v="0"/>
    <n v="1000"/>
    <n v="200"/>
    <m/>
    <n v="240"/>
    <n v="80"/>
    <n v="11"/>
    <n v="34"/>
    <n v="52"/>
    <n v="9"/>
    <n v="34"/>
    <n v="0.9555555555555556"/>
    <n v="0.4"/>
    <n v="6.5476190476190479E-2"/>
    <n v="0.20238095238095238"/>
    <n v="250"/>
    <n v="0.7"/>
    <n v="9"/>
    <n v="0"/>
    <n v="0"/>
    <n v="0"/>
    <n v="0"/>
    <n v="0"/>
    <n v="34"/>
    <n v="0"/>
    <n v="0"/>
    <n v="0"/>
    <n v="0"/>
    <n v="0"/>
    <n v="0"/>
    <n v="0"/>
    <n v="0"/>
    <n v="150"/>
    <n v="150"/>
    <s v="2 PG"/>
  </r>
  <r>
    <n v="3555"/>
    <s v="VIETNAM"/>
    <x v="2"/>
    <x v="5"/>
    <x v="24"/>
    <x v="59"/>
    <x v="7"/>
    <x v="0"/>
    <x v="6"/>
    <x v="87"/>
    <x v="0"/>
    <n v="1000"/>
    <n v="280"/>
    <m/>
    <n v="240"/>
    <n v="112"/>
    <n v="10"/>
    <n v="35"/>
    <n v="73"/>
    <n v="11.5"/>
    <n v="38"/>
    <n v="1.1000000000000001"/>
    <n v="0.4"/>
    <n v="5.9523809523809521E-2"/>
    <n v="0.20833333333333334"/>
    <n v="310"/>
    <n v="0.65"/>
    <n v="9"/>
    <n v="0"/>
    <n v="0"/>
    <n v="5"/>
    <n v="0"/>
    <n v="0"/>
    <n v="35"/>
    <n v="0"/>
    <n v="0"/>
    <n v="6"/>
    <n v="0"/>
    <n v="0"/>
    <n v="0"/>
    <n v="0"/>
    <n v="0"/>
    <n v="150"/>
    <n v="150"/>
    <s v="1 PG"/>
  </r>
  <r>
    <n v="3556"/>
    <s v="VIETNAM"/>
    <x v="2"/>
    <x v="5"/>
    <x v="24"/>
    <x v="59"/>
    <x v="7"/>
    <x v="0"/>
    <x v="6"/>
    <x v="131"/>
    <x v="0"/>
    <n v="1000"/>
    <n v="200"/>
    <m/>
    <n v="206"/>
    <n v="80"/>
    <n v="28"/>
    <n v="49"/>
    <n v="52"/>
    <n v="18.5"/>
    <n v="37.5"/>
    <n v="0.72727272727272729"/>
    <n v="0.4"/>
    <n v="0.19417475728155342"/>
    <n v="0.33980582524271846"/>
    <n v="300"/>
    <n v="0.65"/>
    <n v="16"/>
    <n v="2"/>
    <n v="0"/>
    <n v="4"/>
    <n v="0"/>
    <n v="0"/>
    <n v="34"/>
    <n v="4"/>
    <n v="0"/>
    <n v="5"/>
    <n v="0"/>
    <n v="0"/>
    <n v="0"/>
    <n v="0"/>
    <n v="0"/>
    <n v="150"/>
    <n v="150"/>
    <s v="1 PG"/>
  </r>
  <r>
    <n v="3557"/>
    <s v="VIETNAM"/>
    <x v="2"/>
    <x v="5"/>
    <x v="24"/>
    <x v="59"/>
    <x v="7"/>
    <x v="0"/>
    <x v="6"/>
    <x v="85"/>
    <x v="0"/>
    <n v="1000"/>
    <n v="280"/>
    <m/>
    <n v="292"/>
    <n v="112"/>
    <n v="21"/>
    <n v="31"/>
    <n v="73"/>
    <n v="26.5"/>
    <n v="36"/>
    <n v="1.2019230769230769"/>
    <n v="0.4"/>
    <n v="0.10273972602739727"/>
    <n v="0.15166340508806264"/>
    <n v="350"/>
    <n v="0.65"/>
    <n v="25"/>
    <n v="2"/>
    <n v="0"/>
    <n v="2"/>
    <n v="0"/>
    <n v="0"/>
    <n v="35"/>
    <n v="0"/>
    <n v="0"/>
    <n v="2"/>
    <n v="0"/>
    <n v="0"/>
    <n v="0"/>
    <n v="0"/>
    <n v="0"/>
    <n v="250"/>
    <n v="250"/>
    <s v="2 PG"/>
  </r>
  <r>
    <n v="3558"/>
    <s v="VIETNAM"/>
    <x v="2"/>
    <x v="5"/>
    <x v="24"/>
    <x v="59"/>
    <x v="7"/>
    <x v="0"/>
    <x v="6"/>
    <x v="89"/>
    <x v="0"/>
    <n v="1000"/>
    <n v="280"/>
    <m/>
    <n v="468"/>
    <n v="112"/>
    <n v="21"/>
    <n v="71"/>
    <n v="73"/>
    <n v="20"/>
    <n v="85.5"/>
    <n v="1.1467391304347827"/>
    <n v="0.4"/>
    <n v="6.4102564102564111E-2"/>
    <n v="0.21672771672771676"/>
    <n v="589"/>
    <n v="0.65"/>
    <n v="17"/>
    <n v="2"/>
    <n v="0"/>
    <n v="5"/>
    <n v="0"/>
    <n v="0"/>
    <n v="76"/>
    <n v="8"/>
    <n v="0"/>
    <n v="15"/>
    <n v="0"/>
    <n v="0"/>
    <n v="0"/>
    <n v="0"/>
    <n v="0"/>
    <n v="150"/>
    <n v="150"/>
    <s v="2 PG"/>
  </r>
  <r>
    <n v="3559"/>
    <s v="VIETNAM"/>
    <x v="2"/>
    <x v="5"/>
    <x v="24"/>
    <x v="59"/>
    <x v="7"/>
    <x v="0"/>
    <x v="6"/>
    <x v="222"/>
    <x v="0"/>
    <n v="1000"/>
    <n v="200"/>
    <m/>
    <n v="200"/>
    <n v="80"/>
    <n v="8"/>
    <n v="40"/>
    <n v="52"/>
    <n v="6.1"/>
    <n v="42.8"/>
    <n v="1.01875"/>
    <n v="0.4"/>
    <n v="5.7142857142857141E-2"/>
    <n v="0.2857142857142857"/>
    <n v="200"/>
    <n v="0.7"/>
    <n v="4.0999999999999996"/>
    <n v="0"/>
    <n v="0"/>
    <n v="4"/>
    <n v="0"/>
    <n v="0"/>
    <n v="41.8"/>
    <n v="0"/>
    <n v="0"/>
    <n v="2"/>
    <n v="0"/>
    <n v="0"/>
    <n v="0"/>
    <n v="0"/>
    <n v="0"/>
    <n v="150"/>
    <n v="150"/>
    <s v="1 PG"/>
  </r>
  <r>
    <n v="3560"/>
    <s v="VIETNAM"/>
    <x v="2"/>
    <x v="5"/>
    <x v="24"/>
    <x v="59"/>
    <x v="7"/>
    <x v="0"/>
    <x v="6"/>
    <x v="130"/>
    <x v="0"/>
    <n v="1000"/>
    <n v="280"/>
    <m/>
    <n v="200"/>
    <n v="112"/>
    <n v="11"/>
    <n v="25"/>
    <n v="73"/>
    <n v="9.25"/>
    <n v="25.6"/>
    <n v="0.96805555555555556"/>
    <n v="0.4"/>
    <n v="7.857142857142857E-2"/>
    <n v="0.17857142857142858"/>
    <n v="255"/>
    <n v="0.65"/>
    <n v="8.5"/>
    <n v="3"/>
    <n v="0"/>
    <n v="0"/>
    <n v="0"/>
    <n v="0"/>
    <n v="24.6"/>
    <n v="2"/>
    <n v="0"/>
    <n v="1"/>
    <n v="0"/>
    <n v="0"/>
    <n v="0"/>
    <n v="0"/>
    <n v="0"/>
    <n v="150"/>
    <n v="150"/>
    <s v="1 PG"/>
  </r>
  <r>
    <n v="3561"/>
    <s v="VIETNAM"/>
    <x v="2"/>
    <x v="5"/>
    <x v="24"/>
    <x v="59"/>
    <x v="7"/>
    <x v="0"/>
    <x v="6"/>
    <x v="126"/>
    <x v="0"/>
    <n v="1000"/>
    <n v="200"/>
    <m/>
    <n v="212"/>
    <n v="80"/>
    <n v="12"/>
    <n v="44"/>
    <n v="52"/>
    <n v="8.3000000000000007"/>
    <n v="35"/>
    <n v="0.77321428571428563"/>
    <n v="0.4"/>
    <n v="8.086253369272238E-2"/>
    <n v="0.29649595687331542"/>
    <n v="287"/>
    <n v="0.6"/>
    <n v="8.3000000000000007"/>
    <n v="0"/>
    <n v="0"/>
    <n v="0"/>
    <n v="0"/>
    <n v="0"/>
    <n v="34.5"/>
    <n v="0"/>
    <n v="0"/>
    <n v="1"/>
    <n v="0"/>
    <n v="0"/>
    <n v="0"/>
    <n v="0"/>
    <n v="0"/>
    <n v="150"/>
    <n v="150"/>
    <s v="1 PG"/>
  </r>
  <r>
    <n v="3562"/>
    <s v="VIETNAM"/>
    <x v="2"/>
    <x v="5"/>
    <x v="24"/>
    <x v="59"/>
    <x v="4"/>
    <x v="0"/>
    <x v="9"/>
    <x v="124"/>
    <x v="0"/>
    <n v="1000"/>
    <n v="200"/>
    <m/>
    <n v="256"/>
    <n v="40"/>
    <n v="14"/>
    <n v="64"/>
    <n v="52"/>
    <n v="17.3"/>
    <n v="60.6"/>
    <n v="0.99871794871794883"/>
    <n v="0.4"/>
    <n v="7.8125E-2"/>
    <n v="0.35714285714285715"/>
    <n v="321"/>
    <n v="0.6"/>
    <n v="17.3"/>
    <n v="0"/>
    <n v="0"/>
    <n v="0"/>
    <n v="0"/>
    <n v="0"/>
    <n v="58.6"/>
    <n v="0"/>
    <n v="0"/>
    <n v="4"/>
    <n v="0"/>
    <n v="0"/>
    <n v="0"/>
    <n v="0"/>
    <n v="0"/>
    <n v="150"/>
    <n v="150"/>
    <s v="1 PG"/>
  </r>
  <r>
    <n v="3563"/>
    <s v="VIETNAM"/>
    <x v="0"/>
    <x v="5"/>
    <x v="24"/>
    <x v="60"/>
    <x v="3"/>
    <x v="0"/>
    <x v="0"/>
    <x v="10"/>
    <x v="1"/>
    <n v="2700"/>
    <n v="567"/>
    <n v="560"/>
    <m/>
    <n v="226.8"/>
    <n v="105"/>
    <n v="179"/>
    <n v="149.68799999999999"/>
    <n v="75"/>
    <n v="136.5"/>
    <n v="0.74471830985915488"/>
    <n v="0.4"/>
    <n v="0.26785714285714285"/>
    <n v="0.45663265306122447"/>
    <n v="728"/>
    <n v="0.8"/>
    <n v="70"/>
    <n v="6"/>
    <n v="0"/>
    <n v="7"/>
    <n v="0"/>
    <n v="0"/>
    <n v="135"/>
    <n v="6"/>
    <n v="0"/>
    <n v="0"/>
    <n v="0"/>
    <n v="0"/>
    <n v="0"/>
    <n v="0"/>
    <n v="0"/>
    <n v="100"/>
    <n v="100"/>
    <s v="2 PG"/>
  </r>
  <r>
    <n v="3564"/>
    <s v="VIETNAM"/>
    <x v="0"/>
    <x v="5"/>
    <x v="24"/>
    <x v="60"/>
    <x v="3"/>
    <x v="0"/>
    <x v="0"/>
    <x v="32"/>
    <x v="1"/>
    <n v="2700"/>
    <n v="567"/>
    <n v="566"/>
    <m/>
    <n v="226.8"/>
    <n v="65"/>
    <n v="95"/>
    <n v="149.68799999999999"/>
    <n v="38.75"/>
    <n v="86.5"/>
    <n v="0.78281250000000002"/>
    <n v="0.4"/>
    <n v="0.1640585562847047"/>
    <n v="0.23977788995456842"/>
    <n v="510"/>
    <n v="0.8"/>
    <n v="28"/>
    <n v="5"/>
    <n v="0"/>
    <n v="19"/>
    <n v="0"/>
    <n v="0"/>
    <n v="69"/>
    <n v="6"/>
    <n v="0"/>
    <n v="32"/>
    <n v="0"/>
    <n v="0"/>
    <n v="0"/>
    <n v="0"/>
    <n v="0"/>
    <n v="100"/>
    <n v="100"/>
    <s v="2 PG"/>
  </r>
  <r>
    <n v="3565"/>
    <s v="VIETNAM"/>
    <x v="0"/>
    <x v="5"/>
    <x v="24"/>
    <x v="60"/>
    <x v="3"/>
    <x v="0"/>
    <x v="1"/>
    <x v="11"/>
    <x v="1"/>
    <n v="2700"/>
    <n v="567"/>
    <n v="552"/>
    <m/>
    <n v="226.8"/>
    <n v="76"/>
    <n v="91"/>
    <n v="149.68799999999999"/>
    <n v="36.25"/>
    <n v="86.375"/>
    <n v="0.73428143712574845"/>
    <n v="0.4"/>
    <n v="0.19668737060041408"/>
    <n v="0.23550724637681161"/>
    <n v="828"/>
    <n v="0.8"/>
    <n v="22.5"/>
    <n v="21"/>
    <n v="0"/>
    <n v="17"/>
    <n v="0"/>
    <n v="0"/>
    <n v="68.5"/>
    <n v="22"/>
    <n v="0"/>
    <n v="15"/>
    <n v="0"/>
    <n v="0"/>
    <n v="0"/>
    <n v="13"/>
    <n v="0"/>
    <n v="100"/>
    <n v="100"/>
    <s v="2 PG"/>
  </r>
  <r>
    <n v="3566"/>
    <s v="VIETNAM"/>
    <x v="0"/>
    <x v="5"/>
    <x v="24"/>
    <x v="60"/>
    <x v="0"/>
    <x v="0"/>
    <x v="0"/>
    <x v="0"/>
    <x v="0"/>
    <n v="1200"/>
    <n v="336"/>
    <n v="336"/>
    <m/>
    <n v="134.4"/>
    <n v="60"/>
    <n v="56"/>
    <n v="88.703999999999994"/>
    <n v="48"/>
    <n v="29"/>
    <n v="0.66379310344827591"/>
    <n v="0.4"/>
    <n v="0.25510204081632654"/>
    <n v="0.23809523809523811"/>
    <n v="400"/>
    <n v="0.7"/>
    <n v="48"/>
    <n v="0"/>
    <n v="0"/>
    <n v="0"/>
    <n v="0"/>
    <n v="0"/>
    <n v="19"/>
    <n v="24"/>
    <n v="0"/>
    <n v="8"/>
    <n v="0"/>
    <n v="0"/>
    <n v="0"/>
    <n v="0"/>
    <n v="0"/>
    <n v="100"/>
    <n v="100"/>
    <s v="2 PG"/>
  </r>
  <r>
    <n v="3567"/>
    <s v="VIETNAM"/>
    <x v="0"/>
    <x v="5"/>
    <x v="24"/>
    <x v="60"/>
    <x v="0"/>
    <x v="0"/>
    <x v="0"/>
    <x v="13"/>
    <x v="0"/>
    <n v="1200"/>
    <n v="336"/>
    <n v="370"/>
    <m/>
    <n v="134.4"/>
    <n v="42"/>
    <n v="86"/>
    <n v="89.703999999999994"/>
    <n v="37.75"/>
    <n v="42.75"/>
    <n v="0.62890625"/>
    <n v="0.4"/>
    <n v="0.16216216216216217"/>
    <n v="0.33204633204633205"/>
    <n v="450"/>
    <n v="0.7"/>
    <n v="28"/>
    <n v="9"/>
    <n v="0"/>
    <n v="15"/>
    <n v="0"/>
    <n v="0"/>
    <n v="32"/>
    <n v="5"/>
    <n v="0"/>
    <n v="19"/>
    <n v="0"/>
    <n v="0"/>
    <n v="0"/>
    <n v="0"/>
    <n v="0"/>
    <n v="100"/>
    <n v="100"/>
    <s v="2 PG"/>
  </r>
  <r>
    <n v="3568"/>
    <s v="VIETNAM"/>
    <x v="0"/>
    <x v="5"/>
    <x v="24"/>
    <x v="60"/>
    <x v="0"/>
    <x v="0"/>
    <x v="0"/>
    <x v="14"/>
    <x v="0"/>
    <n v="1200"/>
    <n v="336"/>
    <n v="336"/>
    <m/>
    <n v="134.4"/>
    <n v="60"/>
    <n v="89"/>
    <n v="90.703999999999994"/>
    <n v="41.75"/>
    <n v="61"/>
    <n v="0.68959731543624159"/>
    <n v="0.4"/>
    <n v="0.25510204081632654"/>
    <n v="0.37840136054421769"/>
    <n v="623"/>
    <n v="0.7"/>
    <n v="30"/>
    <n v="11"/>
    <n v="0"/>
    <n v="18"/>
    <n v="0"/>
    <n v="0"/>
    <n v="45"/>
    <n v="24"/>
    <n v="0"/>
    <n v="20"/>
    <n v="0"/>
    <n v="0"/>
    <n v="0"/>
    <n v="0"/>
    <n v="0"/>
    <n v="100"/>
    <n v="100"/>
    <s v="2 PG"/>
  </r>
  <r>
    <n v="3569"/>
    <s v="VIETNAM"/>
    <x v="0"/>
    <x v="5"/>
    <x v="24"/>
    <x v="60"/>
    <x v="0"/>
    <x v="0"/>
    <x v="4"/>
    <x v="18"/>
    <x v="0"/>
    <n v="1200"/>
    <n v="240"/>
    <n v="220"/>
    <m/>
    <n v="96"/>
    <n v="20"/>
    <n v="40"/>
    <n v="63.36"/>
    <n v="20"/>
    <n v="47"/>
    <n v="1.1166666666666667"/>
    <n v="0.4"/>
    <n v="0.12987012987012986"/>
    <n v="0.25974025974025972"/>
    <n v="300"/>
    <n v="0.8"/>
    <n v="20"/>
    <n v="0"/>
    <n v="0"/>
    <n v="0"/>
    <n v="0"/>
    <n v="0"/>
    <n v="45"/>
    <n v="0"/>
    <n v="0"/>
    <n v="4"/>
    <n v="0"/>
    <n v="0"/>
    <n v="0"/>
    <n v="0"/>
    <n v="0"/>
    <n v="50"/>
    <n v="50"/>
    <s v="1 PG"/>
  </r>
  <r>
    <n v="3570"/>
    <s v="VIETNAM"/>
    <x v="0"/>
    <x v="5"/>
    <x v="24"/>
    <x v="60"/>
    <x v="0"/>
    <x v="0"/>
    <x v="4"/>
    <x v="19"/>
    <x v="0"/>
    <n v="1200"/>
    <n v="240"/>
    <n v="220"/>
    <m/>
    <n v="96"/>
    <n v="30"/>
    <n v="60"/>
    <n v="64.36"/>
    <n v="20"/>
    <n v="60"/>
    <n v="0.88888888888888884"/>
    <n v="0.4"/>
    <n v="0.19480519480519481"/>
    <n v="0.38961038961038963"/>
    <n v="600"/>
    <n v="0.8"/>
    <n v="20"/>
    <n v="0"/>
    <n v="0"/>
    <n v="0"/>
    <n v="0"/>
    <n v="0"/>
    <n v="60"/>
    <n v="0"/>
    <n v="0"/>
    <n v="0"/>
    <n v="0"/>
    <n v="0"/>
    <n v="0"/>
    <n v="0"/>
    <n v="0"/>
    <n v="50"/>
    <n v="50"/>
    <s v="1 PG"/>
  </r>
  <r>
    <n v="3571"/>
    <s v="VIETNAM"/>
    <x v="0"/>
    <x v="5"/>
    <x v="24"/>
    <x v="60"/>
    <x v="0"/>
    <x v="0"/>
    <x v="3"/>
    <x v="6"/>
    <x v="0"/>
    <n v="1200"/>
    <n v="240"/>
    <n v="240"/>
    <m/>
    <n v="96"/>
    <n v="20"/>
    <n v="40"/>
    <n v="65.36"/>
    <n v="20"/>
    <n v="51"/>
    <n v="1.1833333333333333"/>
    <n v="0.4"/>
    <n v="0.11904761904761904"/>
    <n v="0.23809523809523808"/>
    <n v="363"/>
    <n v="0.8"/>
    <n v="20"/>
    <n v="0"/>
    <n v="0"/>
    <n v="0"/>
    <n v="0"/>
    <n v="0"/>
    <n v="51"/>
    <n v="0"/>
    <n v="0"/>
    <n v="0"/>
    <n v="0"/>
    <n v="0"/>
    <n v="0"/>
    <n v="0"/>
    <n v="0"/>
    <n v="50"/>
    <n v="50"/>
    <s v="1 PG"/>
  </r>
  <r>
    <n v="3572"/>
    <s v="VIETNAM"/>
    <x v="0"/>
    <x v="5"/>
    <x v="24"/>
    <x v="60"/>
    <x v="0"/>
    <x v="0"/>
    <x v="2"/>
    <x v="5"/>
    <x v="0"/>
    <n v="1200"/>
    <n v="240"/>
    <n v="240"/>
    <m/>
    <n v="96"/>
    <n v="28"/>
    <n v="48"/>
    <n v="66.36"/>
    <n v="19.75"/>
    <n v="24.75"/>
    <n v="0.58552631578947367"/>
    <n v="0.4"/>
    <n v="0.16666666666666666"/>
    <n v="0.2857142857142857"/>
    <n v="466"/>
    <n v="0.8"/>
    <n v="14"/>
    <n v="13"/>
    <n v="0"/>
    <n v="5"/>
    <n v="0"/>
    <n v="0"/>
    <n v="19"/>
    <n v="13"/>
    <n v="0"/>
    <n v="5"/>
    <n v="0"/>
    <n v="0"/>
    <n v="0"/>
    <n v="0"/>
    <n v="0"/>
    <n v="50"/>
    <n v="50"/>
    <s v="1 PG"/>
  </r>
  <r>
    <n v="3573"/>
    <s v="VIETNAM"/>
    <x v="0"/>
    <x v="5"/>
    <x v="24"/>
    <x v="60"/>
    <x v="4"/>
    <x v="0"/>
    <x v="0"/>
    <x v="33"/>
    <x v="0"/>
    <n v="1200"/>
    <n v="200"/>
    <n v="224"/>
    <m/>
    <n v="80"/>
    <n v="61"/>
    <n v="58"/>
    <n v="52.8"/>
    <n v="31.75"/>
    <n v="29.25"/>
    <n v="0.51260504201680668"/>
    <n v="0.4"/>
    <n v="0.38903061224489799"/>
    <n v="0.36989795918367352"/>
    <n v="542"/>
    <n v="0.7"/>
    <n v="0"/>
    <n v="11"/>
    <n v="0"/>
    <n v="58"/>
    <n v="0"/>
    <n v="0"/>
    <n v="1.5"/>
    <n v="11"/>
    <n v="0"/>
    <n v="50"/>
    <n v="0"/>
    <n v="0"/>
    <n v="0"/>
    <n v="0"/>
    <n v="0"/>
    <n v="50"/>
    <n v="50"/>
    <s v="1 PG"/>
  </r>
  <r>
    <n v="3574"/>
    <s v="VIETNAM"/>
    <x v="0"/>
    <x v="5"/>
    <x v="24"/>
    <x v="60"/>
    <x v="4"/>
    <x v="0"/>
    <x v="0"/>
    <x v="34"/>
    <x v="0"/>
    <n v="1200"/>
    <n v="200"/>
    <n v="224"/>
    <m/>
    <n v="80"/>
    <n v="18"/>
    <n v="19"/>
    <n v="52.8"/>
    <n v="9.35"/>
    <n v="9.1"/>
    <n v="0.49864864864864861"/>
    <n v="0.4"/>
    <n v="0.11479591836734696"/>
    <n v="0.12117346938775511"/>
    <n v="559"/>
    <n v="0.7"/>
    <n v="8.1"/>
    <n v="1"/>
    <n v="0"/>
    <n v="2"/>
    <n v="0"/>
    <n v="0"/>
    <n v="7.6"/>
    <n v="4"/>
    <n v="0"/>
    <n v="1"/>
    <n v="0"/>
    <n v="0"/>
    <n v="0"/>
    <n v="0"/>
    <n v="0"/>
    <n v="50"/>
    <n v="50"/>
    <s v="1 PG"/>
  </r>
  <r>
    <n v="3575"/>
    <s v="VIETNAM"/>
    <x v="0"/>
    <x v="5"/>
    <x v="24"/>
    <x v="60"/>
    <x v="1"/>
    <x v="0"/>
    <x v="0"/>
    <x v="7"/>
    <x v="1"/>
    <n v="2700"/>
    <n v="630"/>
    <n v="688"/>
    <m/>
    <n v="353"/>
    <n v="73"/>
    <n v="132"/>
    <n v="166"/>
    <n v="47"/>
    <n v="98"/>
    <n v="0.70731707317073167"/>
    <n v="0.4"/>
    <n v="0.151578073089701"/>
    <n v="0.27408637873754155"/>
    <n v="832"/>
    <n v="0.8"/>
    <n v="37"/>
    <n v="0"/>
    <n v="0"/>
    <n v="20"/>
    <n v="0"/>
    <n v="0"/>
    <n v="76"/>
    <n v="2"/>
    <n v="0"/>
    <n v="43"/>
    <n v="0"/>
    <n v="0"/>
    <n v="0"/>
    <n v="0"/>
    <n v="0"/>
    <n v="50"/>
    <n v="50"/>
    <s v="2 PG"/>
  </r>
  <r>
    <n v="3576"/>
    <s v="VIETNAM"/>
    <x v="0"/>
    <x v="5"/>
    <x v="24"/>
    <x v="60"/>
    <x v="2"/>
    <x v="0"/>
    <x v="0"/>
    <x v="20"/>
    <x v="1"/>
    <n v="1200"/>
    <n v="336"/>
    <n v="336"/>
    <m/>
    <n v="134.4"/>
    <n v="70"/>
    <n v="35"/>
    <n v="88.703999999999994"/>
    <n v="38.5"/>
    <n v="38"/>
    <n v="0.72857142857142854"/>
    <n v="0.4"/>
    <n v="0.29761904761904762"/>
    <n v="0.14880952380952381"/>
    <n v="622"/>
    <n v="0.8"/>
    <n v="7"/>
    <n v="0"/>
    <n v="0"/>
    <n v="63"/>
    <n v="0"/>
    <n v="0"/>
    <n v="27"/>
    <n v="0"/>
    <n v="0"/>
    <n v="22"/>
    <n v="0"/>
    <n v="0"/>
    <n v="0"/>
    <n v="0"/>
    <n v="0"/>
    <n v="100"/>
    <n v="100"/>
    <s v="2 PG"/>
  </r>
  <r>
    <n v="3577"/>
    <s v="VIETNAM"/>
    <x v="0"/>
    <x v="5"/>
    <x v="24"/>
    <x v="60"/>
    <x v="2"/>
    <x v="0"/>
    <x v="0"/>
    <x v="8"/>
    <x v="1"/>
    <n v="1200"/>
    <n v="336"/>
    <n v="336"/>
    <m/>
    <n v="134.4"/>
    <n v="103"/>
    <n v="65"/>
    <n v="88.703999999999994"/>
    <n v="88.5"/>
    <n v="63.5"/>
    <n v="0.90476190476190477"/>
    <n v="0.4"/>
    <n v="0.43792517006802723"/>
    <n v="0.27636054421768708"/>
    <n v="327"/>
    <n v="0.6"/>
    <n v="47"/>
    <n v="0"/>
    <n v="0"/>
    <n v="83"/>
    <n v="0"/>
    <n v="0"/>
    <n v="46"/>
    <n v="0"/>
    <n v="0"/>
    <n v="35"/>
    <n v="0"/>
    <n v="0"/>
    <n v="0"/>
    <n v="0"/>
    <n v="0"/>
    <n v="100"/>
    <n v="100"/>
    <s v="2 PG"/>
  </r>
  <r>
    <n v="3578"/>
    <s v="VIETNAM"/>
    <x v="0"/>
    <x v="5"/>
    <x v="24"/>
    <x v="60"/>
    <x v="2"/>
    <x v="0"/>
    <x v="17"/>
    <x v="112"/>
    <x v="1"/>
    <n v="1200"/>
    <n v="240"/>
    <n v="224"/>
    <m/>
    <n v="96"/>
    <n v="30"/>
    <n v="40"/>
    <n v="63.36"/>
    <n v="28"/>
    <n v="48"/>
    <n v="1.0857142857142856"/>
    <n v="0.4"/>
    <n v="0.19132653061224492"/>
    <n v="0.25510204081632654"/>
    <n v="650"/>
    <n v="0.6"/>
    <n v="18"/>
    <n v="0"/>
    <n v="0"/>
    <n v="20"/>
    <n v="0"/>
    <n v="0"/>
    <n v="30"/>
    <n v="20"/>
    <n v="0"/>
    <n v="26"/>
    <n v="0"/>
    <n v="0"/>
    <n v="0"/>
    <n v="0"/>
    <n v="0"/>
    <n v="50"/>
    <n v="50"/>
    <s v="1 PG"/>
  </r>
  <r>
    <n v="3579"/>
    <s v="VIETNAM"/>
    <x v="0"/>
    <x v="5"/>
    <x v="24"/>
    <x v="60"/>
    <x v="2"/>
    <x v="1"/>
    <x v="2"/>
    <x v="113"/>
    <x v="1"/>
    <n v="1200"/>
    <n v="240"/>
    <n v="240"/>
    <m/>
    <n v="96"/>
    <n v="12"/>
    <n v="63"/>
    <n v="63.36"/>
    <n v="7.25"/>
    <n v="14.75"/>
    <n v="0.29333333333333333"/>
    <n v="0.24"/>
    <n v="7.1428571428571425E-2"/>
    <n v="0.375"/>
    <n v="430"/>
    <n v="0.6"/>
    <n v="5"/>
    <n v="9"/>
    <n v="0"/>
    <n v="0"/>
    <n v="0"/>
    <n v="0"/>
    <n v="11"/>
    <n v="9"/>
    <n v="0"/>
    <n v="3"/>
    <n v="0"/>
    <n v="0"/>
    <n v="0"/>
    <n v="0"/>
    <n v="0"/>
    <n v="50"/>
    <n v="50"/>
    <s v="1 PG"/>
  </r>
  <r>
    <n v="3580"/>
    <s v="VIETNAM"/>
    <x v="0"/>
    <x v="5"/>
    <x v="24"/>
    <x v="60"/>
    <x v="6"/>
    <x v="0"/>
    <x v="0"/>
    <x v="48"/>
    <x v="1"/>
    <n v="1250"/>
    <n v="250"/>
    <n v="256"/>
    <m/>
    <n v="100"/>
    <n v="22"/>
    <n v="28"/>
    <n v="92"/>
    <n v="19"/>
    <n v="28.25"/>
    <n v="0.94499999999999995"/>
    <n v="0.4"/>
    <n v="0.12276785714285715"/>
    <n v="0.15625"/>
    <n v="313"/>
    <n v="0.7"/>
    <n v="14"/>
    <n v="6"/>
    <n v="0"/>
    <n v="7"/>
    <n v="0"/>
    <n v="0"/>
    <n v="19"/>
    <n v="5"/>
    <n v="0"/>
    <n v="16"/>
    <n v="0"/>
    <n v="0"/>
    <n v="0"/>
    <n v="0"/>
    <n v="0"/>
    <n v="50"/>
    <n v="50"/>
    <s v="1 PG"/>
  </r>
  <r>
    <n v="3581"/>
    <s v="VIETNAM"/>
    <x v="0"/>
    <x v="5"/>
    <x v="24"/>
    <x v="60"/>
    <x v="7"/>
    <x v="0"/>
    <x v="0"/>
    <x v="57"/>
    <x v="0"/>
    <n v="1000"/>
    <n v="200"/>
    <n v="208"/>
    <m/>
    <n v="80"/>
    <n v="22"/>
    <n v="39"/>
    <n v="52.8"/>
    <n v="9.5"/>
    <n v="33"/>
    <n v="0.69672131147540983"/>
    <n v="0.4"/>
    <n v="0.15109890109890112"/>
    <n v="0.26785714285714285"/>
    <n v="397"/>
    <n v="0.7"/>
    <n v="9.5"/>
    <n v="0"/>
    <n v="0"/>
    <n v="0"/>
    <n v="0"/>
    <n v="0"/>
    <n v="19.5"/>
    <n v="4"/>
    <n v="0"/>
    <n v="25"/>
    <n v="0"/>
    <n v="0"/>
    <n v="0"/>
    <n v="0"/>
    <n v="0"/>
    <n v="50"/>
    <n v="50"/>
    <s v="1 PG"/>
  </r>
  <r>
    <n v="3582"/>
    <s v="VIETNAM"/>
    <x v="0"/>
    <x v="5"/>
    <x v="24"/>
    <x v="60"/>
    <x v="7"/>
    <x v="0"/>
    <x v="0"/>
    <x v="52"/>
    <x v="0"/>
    <n v="1000"/>
    <n v="200"/>
    <n v="226"/>
    <m/>
    <n v="80"/>
    <n v="26"/>
    <n v="24"/>
    <n v="52.8"/>
    <n v="27.75"/>
    <n v="21.25"/>
    <n v="0.98"/>
    <n v="0.4"/>
    <n v="0.16434892541087232"/>
    <n v="0.15170670037926676"/>
    <n v="680"/>
    <n v="0.65"/>
    <n v="22"/>
    <n v="3"/>
    <n v="0"/>
    <n v="10"/>
    <n v="0"/>
    <n v="0"/>
    <n v="19"/>
    <n v="1"/>
    <n v="0"/>
    <n v="4"/>
    <n v="0"/>
    <n v="0"/>
    <n v="0"/>
    <n v="0"/>
    <n v="0"/>
    <n v="50"/>
    <n v="50"/>
    <s v="1 PG"/>
  </r>
  <r>
    <n v="3583"/>
    <s v="VIETNAM"/>
    <x v="0"/>
    <x v="5"/>
    <x v="24"/>
    <x v="60"/>
    <x v="7"/>
    <x v="0"/>
    <x v="0"/>
    <x v="58"/>
    <x v="0"/>
    <n v="1000"/>
    <n v="280"/>
    <n v="288"/>
    <m/>
    <n v="111"/>
    <n v="35"/>
    <n v="63"/>
    <n v="72.92"/>
    <n v="19.75"/>
    <n v="48"/>
    <n v="0.69132653061224492"/>
    <n v="0.4"/>
    <n v="0.1736111111111111"/>
    <n v="0.3125"/>
    <n v="391"/>
    <n v="0.7"/>
    <n v="17"/>
    <n v="5"/>
    <n v="0"/>
    <n v="3"/>
    <n v="0"/>
    <n v="0"/>
    <n v="43"/>
    <n v="10"/>
    <n v="0"/>
    <n v="5"/>
    <n v="0"/>
    <n v="0"/>
    <n v="0"/>
    <n v="0"/>
    <n v="0"/>
    <n v="100"/>
    <n v="100"/>
    <s v="2 PG"/>
  </r>
  <r>
    <n v="3584"/>
    <s v="VIETNAM"/>
    <x v="0"/>
    <x v="5"/>
    <x v="24"/>
    <x v="60"/>
    <x v="7"/>
    <x v="0"/>
    <x v="0"/>
    <x v="54"/>
    <x v="0"/>
    <n v="1000"/>
    <n v="280"/>
    <n v="288"/>
    <m/>
    <n v="111"/>
    <n v="65"/>
    <n v="92"/>
    <n v="73.919999999999987"/>
    <n v="77.5"/>
    <n v="85.875"/>
    <n v="1.0406050955414012"/>
    <n v="0.4"/>
    <n v="0.32242063492063494"/>
    <n v="0.45634920634920634"/>
    <n v="930"/>
    <n v="0.7"/>
    <n v="65"/>
    <n v="10"/>
    <n v="0"/>
    <n v="20"/>
    <n v="0"/>
    <n v="0"/>
    <n v="70"/>
    <n v="12"/>
    <n v="0"/>
    <n v="22"/>
    <n v="0"/>
    <n v="0"/>
    <n v="0"/>
    <n v="5"/>
    <n v="0"/>
    <n v="100"/>
    <n v="100"/>
    <s v="2 PG"/>
  </r>
  <r>
    <n v="3585"/>
    <s v="VIETNAM"/>
    <x v="0"/>
    <x v="5"/>
    <x v="24"/>
    <x v="60"/>
    <x v="10"/>
    <x v="1"/>
    <x v="0"/>
    <x v="181"/>
    <x v="2"/>
    <n v="320"/>
    <n v="144"/>
    <n v="144"/>
    <m/>
    <n v="34.56"/>
    <n v="24"/>
    <n v="15"/>
    <n v="25.344000000000001"/>
    <n v="4"/>
    <n v="7"/>
    <n v="0.28205128205128205"/>
    <n v="0.24"/>
    <n v="0.23809523809523811"/>
    <n v="0.14880952380952381"/>
    <n v="179"/>
    <n v="0.7"/>
    <n v="4"/>
    <n v="0"/>
    <n v="0"/>
    <n v="0"/>
    <n v="0"/>
    <n v="0"/>
    <n v="7"/>
    <n v="0"/>
    <n v="0"/>
    <n v="0"/>
    <n v="0"/>
    <n v="0"/>
    <n v="0"/>
    <n v="0"/>
    <n v="0"/>
    <n v="50"/>
    <n v="50"/>
    <s v="1 PG"/>
  </r>
  <r>
    <n v="3586"/>
    <s v="VIETNAM"/>
    <x v="1"/>
    <x v="5"/>
    <x v="24"/>
    <x v="60"/>
    <x v="0"/>
    <x v="0"/>
    <x v="5"/>
    <x v="61"/>
    <x v="0"/>
    <n v="1200"/>
    <n v="336"/>
    <n v="346"/>
    <m/>
    <n v="134.4"/>
    <n v="55"/>
    <n v="93"/>
    <n v="88.703999999999994"/>
    <n v="21.43"/>
    <n v="53.75"/>
    <n v="0.50797297297297306"/>
    <n v="0.4"/>
    <n v="0.22708505367464907"/>
    <n v="0.38398018166804293"/>
    <n v="929"/>
    <n v="0.7"/>
    <n v="17.68"/>
    <n v="15"/>
    <n v="0"/>
    <n v="0"/>
    <n v="0"/>
    <n v="0"/>
    <n v="35"/>
    <n v="13"/>
    <n v="0"/>
    <n v="31"/>
    <n v="0"/>
    <n v="0"/>
    <n v="0"/>
    <n v="0"/>
    <n v="0"/>
    <n v="50"/>
    <n v="50"/>
    <s v="2 PG"/>
  </r>
  <r>
    <n v="3587"/>
    <s v="VIETNAM"/>
    <x v="1"/>
    <x v="5"/>
    <x v="24"/>
    <x v="60"/>
    <x v="4"/>
    <x v="1"/>
    <x v="5"/>
    <x v="117"/>
    <x v="0"/>
    <n v="1200"/>
    <n v="200"/>
    <n v="218"/>
    <m/>
    <n v="80"/>
    <n v="34"/>
    <n v="37"/>
    <n v="52.8"/>
    <n v="17.3"/>
    <n v="21"/>
    <n v="0.53943661971830981"/>
    <n v="0.24"/>
    <n v="0.22280471821756226"/>
    <n v="0.24246395806028834"/>
    <n v="380"/>
    <n v="0.7"/>
    <n v="13.3"/>
    <n v="0"/>
    <n v="0"/>
    <n v="8"/>
    <n v="0"/>
    <n v="0"/>
    <n v="15"/>
    <n v="0"/>
    <n v="0"/>
    <n v="12"/>
    <n v="0"/>
    <n v="0"/>
    <n v="0"/>
    <n v="0"/>
    <n v="0"/>
    <n v="50"/>
    <n v="50"/>
    <s v="1 PG"/>
  </r>
  <r>
    <n v="3588"/>
    <s v="VIETNAM"/>
    <x v="1"/>
    <x v="5"/>
    <x v="24"/>
    <x v="60"/>
    <x v="4"/>
    <x v="1"/>
    <x v="8"/>
    <x v="182"/>
    <x v="0"/>
    <n v="1200"/>
    <n v="200"/>
    <n v="216"/>
    <m/>
    <n v="80"/>
    <n v="16"/>
    <n v="32"/>
    <n v="52.8"/>
    <n v="10.75"/>
    <n v="14.75"/>
    <n v="0.53125"/>
    <n v="0.24"/>
    <n v="0.10582010582010583"/>
    <n v="0.21164021164021166"/>
    <n v="275"/>
    <n v="0.7"/>
    <n v="0"/>
    <n v="9"/>
    <n v="0"/>
    <n v="17"/>
    <n v="0"/>
    <n v="0"/>
    <n v="0"/>
    <n v="27"/>
    <n v="0"/>
    <n v="16"/>
    <n v="0"/>
    <n v="0"/>
    <n v="0"/>
    <n v="0"/>
    <n v="0"/>
    <n v="50"/>
    <n v="50"/>
    <s v="1 PG"/>
  </r>
  <r>
    <n v="3589"/>
    <s v="VIETNAM"/>
    <x v="1"/>
    <x v="5"/>
    <x v="24"/>
    <x v="60"/>
    <x v="2"/>
    <x v="0"/>
    <x v="5"/>
    <x v="23"/>
    <x v="1"/>
    <n v="1200"/>
    <n v="336"/>
    <n v="368"/>
    <m/>
    <n v="134.4"/>
    <n v="84"/>
    <n v="28"/>
    <n v="88.703999999999994"/>
    <n v="56.2"/>
    <n v="29.8"/>
    <n v="0.7678571428571429"/>
    <n v="0.4"/>
    <n v="0.32608695652173919"/>
    <n v="0.10869565217391305"/>
    <n v="380"/>
    <n v="0.7"/>
    <n v="14.2"/>
    <n v="0"/>
    <n v="0"/>
    <n v="84"/>
    <n v="0"/>
    <n v="0"/>
    <n v="17.8"/>
    <n v="0"/>
    <n v="0"/>
    <n v="24"/>
    <n v="0"/>
    <n v="0"/>
    <n v="0"/>
    <n v="0"/>
    <n v="0"/>
    <n v="50"/>
    <n v="50"/>
    <s v="2 PG"/>
  </r>
  <r>
    <n v="3590"/>
    <s v="VIETNAM"/>
    <x v="1"/>
    <x v="5"/>
    <x v="24"/>
    <x v="60"/>
    <x v="2"/>
    <x v="1"/>
    <x v="8"/>
    <x v="118"/>
    <x v="1"/>
    <n v="1200"/>
    <n v="240"/>
    <n v="256"/>
    <m/>
    <n v="96"/>
    <n v="18"/>
    <n v="25"/>
    <n v="63.36"/>
    <n v="9.75"/>
    <n v="23.25"/>
    <n v="0.76744186046511631"/>
    <n v="0.24"/>
    <n v="0.10044642857142858"/>
    <n v="0.13950892857142858"/>
    <n v="260"/>
    <n v="0.6"/>
    <n v="8"/>
    <n v="3"/>
    <n v="0"/>
    <n v="2"/>
    <n v="0"/>
    <n v="0"/>
    <n v="17"/>
    <n v="3"/>
    <n v="0"/>
    <n v="11"/>
    <n v="0"/>
    <n v="0"/>
    <n v="0"/>
    <n v="0"/>
    <n v="0"/>
    <n v="50"/>
    <n v="50"/>
    <s v="1 PG"/>
  </r>
  <r>
    <n v="3591"/>
    <s v="VIETNAM"/>
    <x v="1"/>
    <x v="5"/>
    <x v="24"/>
    <x v="60"/>
    <x v="6"/>
    <x v="1"/>
    <x v="18"/>
    <x v="143"/>
    <x v="1"/>
    <n v="1250"/>
    <n v="250"/>
    <n v="220"/>
    <m/>
    <n v="100"/>
    <n v="15"/>
    <n v="25"/>
    <n v="92"/>
    <n v="5"/>
    <n v="9.75"/>
    <n v="0.36875000000000002"/>
    <n v="0.24"/>
    <n v="9.7402597402597407E-2"/>
    <n v="0.16233766233766234"/>
    <n v="360"/>
    <n v="0.7"/>
    <n v="0"/>
    <n v="0"/>
    <n v="0"/>
    <n v="10"/>
    <n v="0"/>
    <n v="0"/>
    <n v="0"/>
    <n v="15"/>
    <n v="0"/>
    <n v="12"/>
    <n v="0"/>
    <n v="0"/>
    <n v="0"/>
    <n v="0"/>
    <n v="0"/>
    <n v="50"/>
    <n v="50"/>
    <s v="1 PG"/>
  </r>
  <r>
    <n v="3592"/>
    <s v="VIETNAM"/>
    <x v="2"/>
    <x v="5"/>
    <x v="24"/>
    <x v="60"/>
    <x v="3"/>
    <x v="0"/>
    <x v="6"/>
    <x v="24"/>
    <x v="1"/>
    <n v="2700"/>
    <n v="567"/>
    <n v="488"/>
    <m/>
    <n v="226"/>
    <n v="92"/>
    <n v="194"/>
    <n v="147"/>
    <n v="80.75"/>
    <n v="166.75"/>
    <n v="0.86538461538461542"/>
    <n v="0.4"/>
    <n v="0.26932084309133492"/>
    <n v="0.56791569086651061"/>
    <n v="549"/>
    <n v="0.7"/>
    <n v="68.5"/>
    <n v="7"/>
    <n v="0"/>
    <n v="21"/>
    <n v="0"/>
    <n v="0"/>
    <n v="153"/>
    <n v="9"/>
    <n v="0"/>
    <n v="23"/>
    <n v="0"/>
    <n v="0"/>
    <n v="0"/>
    <n v="7"/>
    <n v="0"/>
    <n v="250"/>
    <n v="250"/>
    <s v="2 PG"/>
  </r>
  <r>
    <n v="3593"/>
    <s v="VIETNAM"/>
    <x v="2"/>
    <x v="5"/>
    <x v="24"/>
    <x v="60"/>
    <x v="3"/>
    <x v="0"/>
    <x v="6"/>
    <x v="121"/>
    <x v="1"/>
    <n v="2700"/>
    <n v="567"/>
    <n v="440"/>
    <m/>
    <n v="226"/>
    <n v="46"/>
    <n v="102"/>
    <n v="147"/>
    <n v="33"/>
    <n v="89.05"/>
    <n v="0.82466216216216215"/>
    <n v="0.4"/>
    <n v="0.14935064935064934"/>
    <n v="0.33116883116883117"/>
    <n v="698"/>
    <n v="0.7"/>
    <n v="29"/>
    <n v="4"/>
    <n v="0"/>
    <n v="6"/>
    <n v="0"/>
    <n v="0"/>
    <n v="85.8"/>
    <n v="3"/>
    <n v="0"/>
    <n v="5"/>
    <n v="0"/>
    <n v="0"/>
    <n v="0"/>
    <n v="0"/>
    <n v="0"/>
    <n v="250"/>
    <n v="250"/>
    <s v="2 PG"/>
  </r>
  <r>
    <n v="3594"/>
    <s v="VIETNAM"/>
    <x v="2"/>
    <x v="5"/>
    <x v="24"/>
    <x v="60"/>
    <x v="2"/>
    <x v="0"/>
    <x v="6"/>
    <x v="30"/>
    <x v="1"/>
    <n v="1200"/>
    <n v="336"/>
    <n v="240"/>
    <m/>
    <n v="96"/>
    <n v="29"/>
    <n v="41"/>
    <n v="88"/>
    <n v="37"/>
    <n v="42.25"/>
    <n v="1.1321428571428571"/>
    <n v="0.4"/>
    <n v="0.17261904761904762"/>
    <n v="0.24404761904761904"/>
    <n v="310"/>
    <n v="0.65"/>
    <n v="20"/>
    <n v="0"/>
    <n v="0"/>
    <n v="34"/>
    <n v="0"/>
    <n v="0"/>
    <n v="37"/>
    <n v="3"/>
    <n v="0"/>
    <n v="9"/>
    <n v="0"/>
    <n v="0"/>
    <n v="0"/>
    <n v="4"/>
    <n v="0"/>
    <n v="150"/>
    <n v="150"/>
    <s v="2 PG"/>
  </r>
  <r>
    <n v="3595"/>
    <s v="VIETNAM"/>
    <x v="2"/>
    <x v="5"/>
    <x v="24"/>
    <x v="60"/>
    <x v="2"/>
    <x v="0"/>
    <x v="6"/>
    <x v="29"/>
    <x v="1"/>
    <n v="1200"/>
    <n v="336"/>
    <n v="240"/>
    <m/>
    <n v="96"/>
    <n v="42"/>
    <n v="48"/>
    <n v="88"/>
    <n v="30.6"/>
    <n v="35.5"/>
    <n v="0.73444444444444434"/>
    <n v="0.4"/>
    <n v="0.25"/>
    <n v="0.2857142857142857"/>
    <n v="290"/>
    <n v="0.65"/>
    <n v="13.6"/>
    <n v="0"/>
    <n v="0"/>
    <n v="34"/>
    <n v="0"/>
    <n v="0"/>
    <n v="25"/>
    <n v="0"/>
    <n v="0"/>
    <n v="21"/>
    <n v="0"/>
    <n v="0"/>
    <n v="0"/>
    <n v="0"/>
    <n v="0"/>
    <n v="150"/>
    <n v="150"/>
    <s v="2 PG"/>
  </r>
  <r>
    <n v="3596"/>
    <s v="VIETNAM"/>
    <x v="2"/>
    <x v="5"/>
    <x v="24"/>
    <x v="60"/>
    <x v="2"/>
    <x v="0"/>
    <x v="6"/>
    <x v="31"/>
    <x v="1"/>
    <n v="1200"/>
    <n v="336"/>
    <n v="240"/>
    <m/>
    <n v="96"/>
    <n v="32"/>
    <n v="56"/>
    <n v="88"/>
    <n v="25.8"/>
    <n v="48.3"/>
    <n v="0.84204545454545443"/>
    <n v="0.4"/>
    <n v="0.19047619047619047"/>
    <n v="0.33333333333333331"/>
    <n v="287"/>
    <n v="0.65"/>
    <n v="21.8"/>
    <n v="0"/>
    <n v="0"/>
    <n v="8"/>
    <n v="0"/>
    <n v="0"/>
    <n v="41.8"/>
    <n v="0"/>
    <n v="0"/>
    <n v="13"/>
    <n v="0"/>
    <n v="0"/>
    <n v="0"/>
    <n v="0"/>
    <n v="0"/>
    <n v="150"/>
    <n v="150"/>
    <s v="2 PG"/>
  </r>
  <r>
    <n v="3597"/>
    <s v="VIETNAM"/>
    <x v="2"/>
    <x v="5"/>
    <x v="24"/>
    <x v="60"/>
    <x v="6"/>
    <x v="0"/>
    <x v="6"/>
    <x v="79"/>
    <x v="1"/>
    <n v="1250"/>
    <n v="350"/>
    <n v="352"/>
    <m/>
    <n v="140"/>
    <n v="42"/>
    <n v="55"/>
    <n v="92"/>
    <n v="53.875"/>
    <n v="58.5"/>
    <n v="1.1585051546391754"/>
    <n v="0.4"/>
    <n v="0.17045454545454547"/>
    <n v="0.22321428571428573"/>
    <n v="497"/>
    <n v="0.65"/>
    <n v="51"/>
    <n v="2"/>
    <n v="1"/>
    <n v="4"/>
    <n v="0"/>
    <n v="0"/>
    <n v="57"/>
    <n v="2"/>
    <n v="0"/>
    <n v="2"/>
    <n v="0"/>
    <n v="0"/>
    <n v="0"/>
    <n v="0"/>
    <n v="0"/>
    <n v="150"/>
    <n v="150"/>
    <s v="2 PG"/>
  </r>
  <r>
    <n v="3598"/>
    <s v="VIETNAM"/>
    <x v="2"/>
    <x v="5"/>
    <x v="24"/>
    <x v="60"/>
    <x v="6"/>
    <x v="0"/>
    <x v="6"/>
    <x v="80"/>
    <x v="1"/>
    <n v="1250"/>
    <n v="250"/>
    <n v="260"/>
    <m/>
    <n v="100"/>
    <n v="12"/>
    <n v="31"/>
    <n v="66"/>
    <n v="10.5"/>
    <n v="27.5"/>
    <n v="0.88372093023255816"/>
    <n v="0.4"/>
    <n v="6.5934065934065936E-2"/>
    <n v="0.17032967032967034"/>
    <n v="271"/>
    <n v="0.65"/>
    <n v="10.5"/>
    <n v="0"/>
    <n v="0"/>
    <n v="0"/>
    <n v="0"/>
    <n v="0"/>
    <n v="27.5"/>
    <n v="0"/>
    <n v="0"/>
    <n v="0"/>
    <n v="0"/>
    <n v="0"/>
    <n v="0"/>
    <n v="2"/>
    <n v="0"/>
    <n v="150"/>
    <n v="150"/>
    <s v="1 PG"/>
  </r>
  <r>
    <n v="3599"/>
    <s v="VIETNAM"/>
    <x v="2"/>
    <x v="5"/>
    <x v="24"/>
    <x v="60"/>
    <x v="7"/>
    <x v="0"/>
    <x v="6"/>
    <x v="125"/>
    <x v="0"/>
    <n v="1000"/>
    <n v="200"/>
    <n v="228"/>
    <m/>
    <n v="80"/>
    <n v="7"/>
    <n v="23"/>
    <n v="52"/>
    <n v="5.5"/>
    <n v="21.1"/>
    <n v="0.88666666666666671"/>
    <n v="0.4"/>
    <n v="4.3859649122807022E-2"/>
    <n v="0.14411027568922305"/>
    <n v="240"/>
    <n v="0.65"/>
    <n v="5.5"/>
    <n v="0"/>
    <n v="0"/>
    <n v="0"/>
    <n v="0"/>
    <n v="0"/>
    <n v="20.6"/>
    <n v="0"/>
    <n v="0"/>
    <n v="1"/>
    <n v="0"/>
    <n v="0"/>
    <n v="0"/>
    <n v="0"/>
    <n v="0"/>
    <n v="150"/>
    <n v="150"/>
    <s v="1 PG"/>
  </r>
  <r>
    <n v="3600"/>
    <s v="VIETNAM"/>
    <x v="2"/>
    <x v="5"/>
    <x v="24"/>
    <x v="60"/>
    <x v="7"/>
    <x v="0"/>
    <x v="6"/>
    <x v="96"/>
    <x v="0"/>
    <n v="1000"/>
    <n v="200"/>
    <n v="244"/>
    <m/>
    <n v="80"/>
    <n v="26"/>
    <n v="38"/>
    <n v="52"/>
    <n v="25.3"/>
    <n v="41.5"/>
    <n v="1.04375"/>
    <n v="0.4"/>
    <n v="0.1522248243559719"/>
    <n v="0.22248243559718972"/>
    <n v="288"/>
    <n v="0.65"/>
    <n v="20.8"/>
    <n v="0"/>
    <n v="0"/>
    <n v="9"/>
    <n v="0"/>
    <n v="0"/>
    <n v="38"/>
    <n v="0"/>
    <n v="0"/>
    <n v="7"/>
    <n v="0"/>
    <n v="0"/>
    <n v="0"/>
    <n v="0"/>
    <n v="0"/>
    <n v="150"/>
    <n v="150"/>
    <s v="1 PG"/>
  </r>
  <r>
    <n v="3601"/>
    <s v="VIETNAM"/>
    <x v="2"/>
    <x v="5"/>
    <x v="24"/>
    <x v="60"/>
    <x v="7"/>
    <x v="0"/>
    <x v="6"/>
    <x v="84"/>
    <x v="0"/>
    <n v="1000"/>
    <n v="200"/>
    <n v="228"/>
    <m/>
    <n v="80"/>
    <n v="16"/>
    <n v="30"/>
    <n v="52"/>
    <n v="14.975"/>
    <n v="38"/>
    <n v="1.1516304347826087"/>
    <n v="0.4"/>
    <n v="0.10025062656641605"/>
    <n v="0.18796992481203009"/>
    <n v="250"/>
    <n v="0.65"/>
    <n v="14.1"/>
    <n v="0"/>
    <n v="1"/>
    <n v="1"/>
    <n v="0"/>
    <n v="0"/>
    <n v="37.5"/>
    <n v="0"/>
    <n v="0"/>
    <n v="1"/>
    <n v="0"/>
    <n v="0"/>
    <n v="0"/>
    <n v="0"/>
    <n v="0"/>
    <n v="150"/>
    <n v="150"/>
    <s v="1 PG"/>
  </r>
  <r>
    <n v="3602"/>
    <s v="VIETNAM"/>
    <x v="2"/>
    <x v="5"/>
    <x v="24"/>
    <x v="60"/>
    <x v="7"/>
    <x v="0"/>
    <x v="6"/>
    <x v="86"/>
    <x v="0"/>
    <n v="1000"/>
    <n v="280"/>
    <n v="280"/>
    <m/>
    <n v="112"/>
    <n v="30"/>
    <n v="50"/>
    <n v="73"/>
    <n v="31.5"/>
    <n v="46.5"/>
    <n v="0.97499999999999998"/>
    <n v="0.4"/>
    <n v="0.15306122448979592"/>
    <n v="0.25510204081632654"/>
    <n v="339"/>
    <n v="0.7"/>
    <n v="29"/>
    <n v="0"/>
    <n v="0"/>
    <n v="5"/>
    <n v="0"/>
    <n v="0"/>
    <n v="45"/>
    <n v="0"/>
    <n v="0"/>
    <n v="3"/>
    <n v="0"/>
    <n v="0"/>
    <n v="0"/>
    <n v="0"/>
    <n v="0"/>
    <n v="150"/>
    <n v="150"/>
    <s v="1 PG"/>
  </r>
  <r>
    <n v="3603"/>
    <s v="VIETNAM"/>
    <x v="2"/>
    <x v="5"/>
    <x v="24"/>
    <x v="60"/>
    <x v="7"/>
    <x v="0"/>
    <x v="6"/>
    <x v="88"/>
    <x v="0"/>
    <n v="1000"/>
    <n v="280"/>
    <n v="440"/>
    <m/>
    <n v="112"/>
    <n v="18"/>
    <n v="86"/>
    <n v="73"/>
    <n v="11"/>
    <n v="62"/>
    <n v="0.70192307692307687"/>
    <n v="0.4"/>
    <n v="5.844155844155844E-2"/>
    <n v="0.2792207792207792"/>
    <n v="451"/>
    <n v="0.7"/>
    <n v="11"/>
    <n v="0"/>
    <n v="0"/>
    <n v="0"/>
    <n v="0"/>
    <n v="0"/>
    <n v="62"/>
    <n v="0"/>
    <n v="0"/>
    <n v="0"/>
    <n v="0"/>
    <n v="0"/>
    <n v="0"/>
    <n v="0"/>
    <n v="0"/>
    <n v="150"/>
    <n v="150"/>
    <s v="2 PG"/>
  </r>
  <r>
    <n v="3604"/>
    <s v="VIETNAM"/>
    <x v="2"/>
    <x v="5"/>
    <x v="24"/>
    <x v="60"/>
    <x v="7"/>
    <x v="0"/>
    <x v="6"/>
    <x v="90"/>
    <x v="0"/>
    <n v="1000"/>
    <n v="200"/>
    <n v="240"/>
    <m/>
    <n v="80"/>
    <n v="20"/>
    <n v="39"/>
    <n v="52"/>
    <n v="21"/>
    <n v="44"/>
    <n v="1.1016949152542372"/>
    <n v="0.4"/>
    <n v="0.11904761904761904"/>
    <n v="0.23214285714285715"/>
    <n v="350"/>
    <n v="0.7"/>
    <n v="21"/>
    <n v="0"/>
    <n v="0"/>
    <n v="0"/>
    <n v="0"/>
    <n v="0"/>
    <n v="44"/>
    <n v="0"/>
    <n v="0"/>
    <n v="0"/>
    <n v="0"/>
    <n v="0"/>
    <n v="0"/>
    <n v="0"/>
    <n v="0"/>
    <n v="150"/>
    <n v="150"/>
    <s v="2 PG"/>
  </r>
  <r>
    <n v="3605"/>
    <s v="VIETNAM"/>
    <x v="2"/>
    <x v="5"/>
    <x v="24"/>
    <x v="60"/>
    <x v="7"/>
    <x v="0"/>
    <x v="6"/>
    <x v="87"/>
    <x v="0"/>
    <n v="1000"/>
    <n v="280"/>
    <n v="240"/>
    <m/>
    <n v="112"/>
    <n v="15"/>
    <n v="32"/>
    <n v="73"/>
    <n v="23"/>
    <n v="40.5"/>
    <n v="1.3510638297872339"/>
    <n v="0.4"/>
    <n v="8.9285714285714288E-2"/>
    <n v="0.19047619047619047"/>
    <n v="370"/>
    <n v="0.65"/>
    <n v="22"/>
    <n v="0"/>
    <n v="0"/>
    <n v="2"/>
    <n v="0"/>
    <n v="0"/>
    <n v="35"/>
    <n v="0"/>
    <n v="0"/>
    <n v="11"/>
    <n v="0"/>
    <n v="0"/>
    <n v="0"/>
    <n v="0"/>
    <n v="0"/>
    <n v="150"/>
    <n v="150"/>
    <s v="1 PG"/>
  </r>
  <r>
    <n v="3606"/>
    <s v="VIETNAM"/>
    <x v="2"/>
    <x v="5"/>
    <x v="24"/>
    <x v="60"/>
    <x v="7"/>
    <x v="0"/>
    <x v="6"/>
    <x v="131"/>
    <x v="0"/>
    <n v="1000"/>
    <n v="200"/>
    <n v="276"/>
    <m/>
    <n v="80"/>
    <n v="22"/>
    <n v="29"/>
    <n v="52"/>
    <n v="10"/>
    <n v="20.75"/>
    <n v="0.6029411764705882"/>
    <n v="0.4"/>
    <n v="0.11387163561076605"/>
    <n v="0.15010351966873706"/>
    <n v="300"/>
    <n v="0.65"/>
    <n v="8"/>
    <n v="4"/>
    <n v="0"/>
    <n v="2"/>
    <n v="0"/>
    <n v="0"/>
    <n v="18"/>
    <n v="3"/>
    <n v="0"/>
    <n v="4"/>
    <n v="0"/>
    <n v="0"/>
    <n v="0"/>
    <n v="0"/>
    <n v="0"/>
    <n v="150"/>
    <n v="150"/>
    <s v="1 PG"/>
  </r>
  <r>
    <n v="3607"/>
    <s v="VIETNAM"/>
    <x v="2"/>
    <x v="5"/>
    <x v="24"/>
    <x v="60"/>
    <x v="7"/>
    <x v="0"/>
    <x v="6"/>
    <x v="85"/>
    <x v="0"/>
    <n v="1000"/>
    <n v="280"/>
    <n v="272"/>
    <m/>
    <n v="112"/>
    <n v="12"/>
    <n v="24"/>
    <n v="73"/>
    <n v="13"/>
    <n v="29"/>
    <n v="1.1666666666666667"/>
    <n v="0.4"/>
    <n v="6.3025210084033625E-2"/>
    <n v="0.12605042016806725"/>
    <n v="300"/>
    <n v="0.65"/>
    <n v="12"/>
    <n v="0"/>
    <n v="0"/>
    <n v="2"/>
    <n v="0"/>
    <n v="0"/>
    <n v="28"/>
    <n v="2"/>
    <n v="0"/>
    <n v="1"/>
    <n v="0"/>
    <n v="0"/>
    <n v="0"/>
    <n v="0"/>
    <n v="0"/>
    <n v="250"/>
    <n v="250"/>
    <s v="2 PG"/>
  </r>
  <r>
    <n v="3608"/>
    <s v="VIETNAM"/>
    <x v="2"/>
    <x v="5"/>
    <x v="24"/>
    <x v="60"/>
    <x v="7"/>
    <x v="0"/>
    <x v="6"/>
    <x v="89"/>
    <x v="0"/>
    <n v="1000"/>
    <n v="280"/>
    <n v="440"/>
    <m/>
    <n v="112"/>
    <n v="49"/>
    <n v="103"/>
    <n v="73"/>
    <n v="36.125"/>
    <n v="95.75"/>
    <n v="0.86759868421052633"/>
    <n v="0.4"/>
    <n v="0.15909090909090909"/>
    <n v="0.33441558441558439"/>
    <n v="580"/>
    <n v="0.65"/>
    <n v="29"/>
    <n v="9"/>
    <n v="13"/>
    <n v="0"/>
    <n v="0"/>
    <n v="0"/>
    <n v="87"/>
    <n v="13"/>
    <n v="0"/>
    <n v="11"/>
    <n v="0"/>
    <n v="0"/>
    <n v="0"/>
    <n v="0"/>
    <n v="0"/>
    <n v="150"/>
    <n v="150"/>
    <s v="2 PG"/>
  </r>
  <r>
    <n v="3609"/>
    <s v="VIETNAM"/>
    <x v="2"/>
    <x v="5"/>
    <x v="24"/>
    <x v="60"/>
    <x v="7"/>
    <x v="0"/>
    <x v="6"/>
    <x v="222"/>
    <x v="0"/>
    <n v="1000"/>
    <n v="200"/>
    <n v="260"/>
    <m/>
    <n v="80"/>
    <n v="9"/>
    <n v="39"/>
    <n v="52"/>
    <n v="7.6"/>
    <n v="42.3"/>
    <n v="1.0395833333333333"/>
    <n v="0.4"/>
    <n v="4.9450549450549448E-2"/>
    <n v="0.21428571428571427"/>
    <n v="299"/>
    <n v="0.7"/>
    <n v="5.6"/>
    <n v="0"/>
    <n v="0"/>
    <n v="4"/>
    <n v="0"/>
    <n v="0"/>
    <n v="41.3"/>
    <n v="0"/>
    <n v="0"/>
    <n v="2"/>
    <n v="0"/>
    <n v="0"/>
    <n v="0"/>
    <n v="0"/>
    <n v="0"/>
    <n v="150"/>
    <n v="150"/>
    <s v="1 PG"/>
  </r>
  <r>
    <n v="3610"/>
    <s v="VIETNAM"/>
    <x v="2"/>
    <x v="5"/>
    <x v="24"/>
    <x v="60"/>
    <x v="7"/>
    <x v="0"/>
    <x v="6"/>
    <x v="130"/>
    <x v="0"/>
    <n v="1000"/>
    <n v="280"/>
    <n v="228"/>
    <m/>
    <n v="112"/>
    <n v="17"/>
    <n v="27"/>
    <n v="73"/>
    <n v="16.5"/>
    <n v="27.25"/>
    <n v="0.99431818181818177"/>
    <n v="0.4"/>
    <n v="0.10651629072681705"/>
    <n v="0.16917293233082709"/>
    <n v="262"/>
    <n v="0.65"/>
    <n v="14"/>
    <n v="2"/>
    <n v="0"/>
    <n v="4"/>
    <n v="0"/>
    <n v="0"/>
    <n v="25.5"/>
    <n v="3"/>
    <n v="0"/>
    <n v="2"/>
    <n v="0"/>
    <n v="0"/>
    <n v="0"/>
    <n v="0"/>
    <n v="0"/>
    <n v="150"/>
    <n v="150"/>
    <s v="1 PG"/>
  </r>
  <r>
    <n v="3611"/>
    <s v="VIETNAM"/>
    <x v="2"/>
    <x v="5"/>
    <x v="24"/>
    <x v="60"/>
    <x v="7"/>
    <x v="0"/>
    <x v="6"/>
    <x v="126"/>
    <x v="0"/>
    <n v="1000"/>
    <n v="200"/>
    <n v="260"/>
    <m/>
    <n v="80"/>
    <n v="10"/>
    <n v="43"/>
    <n v="52"/>
    <n v="10"/>
    <n v="32.1"/>
    <n v="0.79433962264150948"/>
    <n v="0.24"/>
    <n v="5.4945054945054944E-2"/>
    <n v="0.23626373626373626"/>
    <n v="349"/>
    <n v="0.6"/>
    <n v="10"/>
    <n v="0"/>
    <n v="0"/>
    <n v="0"/>
    <n v="0"/>
    <n v="0"/>
    <n v="30.1"/>
    <n v="0"/>
    <n v="0"/>
    <n v="4"/>
    <n v="0"/>
    <n v="0"/>
    <n v="0"/>
    <n v="0"/>
    <n v="0"/>
    <n v="150"/>
    <n v="150"/>
    <s v="1 PG"/>
  </r>
  <r>
    <n v="3612"/>
    <s v="VIETNAM"/>
    <x v="2"/>
    <x v="5"/>
    <x v="24"/>
    <x v="60"/>
    <x v="4"/>
    <x v="0"/>
    <x v="9"/>
    <x v="124"/>
    <x v="0"/>
    <n v="1000"/>
    <n v="200"/>
    <n v="256"/>
    <m/>
    <n v="40"/>
    <n v="14"/>
    <n v="60"/>
    <n v="52"/>
    <n v="11"/>
    <n v="53"/>
    <n v="0.86486486486486491"/>
    <n v="0.24"/>
    <n v="7.8125E-2"/>
    <n v="0.3348214285714286"/>
    <n v="321"/>
    <n v="0.6"/>
    <n v="11"/>
    <n v="0"/>
    <n v="0"/>
    <n v="0"/>
    <n v="0"/>
    <n v="0"/>
    <n v="51"/>
    <n v="0"/>
    <n v="0"/>
    <n v="4"/>
    <n v="0"/>
    <n v="0"/>
    <n v="0"/>
    <n v="0"/>
    <n v="0"/>
    <n v="150"/>
    <n v="150"/>
    <s v="1 PG"/>
  </r>
  <r>
    <n v="3613"/>
    <s v="VIETNAM"/>
    <x v="0"/>
    <x v="5"/>
    <x v="25"/>
    <x v="61"/>
    <x v="3"/>
    <x v="0"/>
    <x v="0"/>
    <x v="10"/>
    <x v="1"/>
    <n v="2700"/>
    <n v="567"/>
    <m/>
    <n v="564"/>
    <n v="226.8"/>
    <n v="82"/>
    <n v="145"/>
    <n v="149.68799999999999"/>
    <n v="43.75"/>
    <n v="85"/>
    <n v="0.56718061674008813"/>
    <n v="0.4"/>
    <n v="0.2077001013171226"/>
    <n v="0.36727456940222902"/>
    <n v="479"/>
    <n v="0.8"/>
    <n v="39"/>
    <n v="3"/>
    <n v="0"/>
    <n v="8"/>
    <n v="0"/>
    <n v="0"/>
    <n v="81"/>
    <n v="4"/>
    <n v="0"/>
    <n v="6"/>
    <n v="0"/>
    <n v="0"/>
    <n v="0"/>
    <n v="0"/>
    <n v="0"/>
    <n v="100"/>
    <n v="100"/>
    <s v="2 PG"/>
  </r>
  <r>
    <n v="3614"/>
    <s v="VIETNAM"/>
    <x v="0"/>
    <x v="5"/>
    <x v="25"/>
    <x v="61"/>
    <x v="3"/>
    <x v="0"/>
    <x v="0"/>
    <x v="32"/>
    <x v="1"/>
    <n v="2700"/>
    <n v="567"/>
    <m/>
    <n v="576"/>
    <n v="226.8"/>
    <n v="30"/>
    <n v="90"/>
    <n v="149.68799999999999"/>
    <n v="32"/>
    <n v="79.875"/>
    <n v="0.93229166666666663"/>
    <n v="0.4"/>
    <n v="7.4404761904761904E-2"/>
    <n v="0.22321428571428573"/>
    <n v="700"/>
    <n v="0.8"/>
    <n v="31"/>
    <n v="4"/>
    <n v="0"/>
    <n v="0"/>
    <n v="0"/>
    <n v="0"/>
    <n v="75"/>
    <n v="5"/>
    <n v="0"/>
    <n v="5"/>
    <n v="0"/>
    <n v="0"/>
    <n v="0"/>
    <n v="3"/>
    <n v="0"/>
    <n v="100"/>
    <n v="100"/>
    <s v="2 PG"/>
  </r>
  <r>
    <n v="3615"/>
    <s v="VIETNAM"/>
    <x v="0"/>
    <x v="5"/>
    <x v="25"/>
    <x v="61"/>
    <x v="3"/>
    <x v="0"/>
    <x v="1"/>
    <x v="11"/>
    <x v="1"/>
    <n v="2700"/>
    <n v="567"/>
    <m/>
    <n v="580"/>
    <n v="226.8"/>
    <n v="52"/>
    <n v="109"/>
    <n v="149.68799999999999"/>
    <n v="27"/>
    <n v="78.7"/>
    <n v="0.65652173913043477"/>
    <n v="0.4"/>
    <n v="0.12807881773399016"/>
    <n v="0.26847290640394089"/>
    <n v="547"/>
    <n v="0.8"/>
    <n v="21"/>
    <n v="6"/>
    <n v="0"/>
    <n v="9"/>
    <n v="0"/>
    <n v="0"/>
    <n v="68.7"/>
    <n v="0"/>
    <n v="0"/>
    <n v="20"/>
    <n v="0"/>
    <n v="0"/>
    <n v="0"/>
    <n v="0"/>
    <n v="0"/>
    <n v="100"/>
    <n v="100"/>
    <s v="2 PG"/>
  </r>
  <r>
    <n v="3616"/>
    <s v="VIETNAM"/>
    <x v="0"/>
    <x v="5"/>
    <x v="25"/>
    <x v="61"/>
    <x v="8"/>
    <x v="0"/>
    <x v="0"/>
    <x v="135"/>
    <x v="1"/>
    <n v="2700"/>
    <n v="504"/>
    <m/>
    <n v="476"/>
    <n v="201"/>
    <n v="14"/>
    <n v="77"/>
    <n v="133"/>
    <n v="13.5"/>
    <n v="76.5"/>
    <n v="0.98901098901098905"/>
    <n v="0.4"/>
    <n v="4.2016806722689079E-2"/>
    <n v="0.23109243697478993"/>
    <n v="400"/>
    <n v="0.8"/>
    <n v="13"/>
    <n v="0"/>
    <n v="0"/>
    <n v="1"/>
    <n v="0"/>
    <n v="0"/>
    <n v="76"/>
    <n v="0"/>
    <n v="0"/>
    <n v="1"/>
    <n v="0"/>
    <n v="0"/>
    <n v="0"/>
    <n v="0"/>
    <n v="0"/>
    <n v="100"/>
    <n v="100"/>
    <s v="2 PG"/>
  </r>
  <r>
    <n v="3617"/>
    <s v="VIETNAM"/>
    <x v="0"/>
    <x v="5"/>
    <x v="25"/>
    <x v="61"/>
    <x v="0"/>
    <x v="0"/>
    <x v="0"/>
    <x v="1"/>
    <x v="1"/>
    <n v="1200"/>
    <n v="336"/>
    <m/>
    <n v="324"/>
    <n v="134.4"/>
    <n v="60"/>
    <n v="99"/>
    <n v="88.703999999999994"/>
    <n v="46"/>
    <n v="84.75"/>
    <n v="0.82232704402515722"/>
    <n v="0.4"/>
    <n v="0.26455026455026459"/>
    <n v="0.43650793650793657"/>
    <n v="389"/>
    <n v="0.8"/>
    <n v="40"/>
    <n v="10"/>
    <n v="0"/>
    <n v="7"/>
    <n v="0"/>
    <n v="0"/>
    <n v="78"/>
    <n v="11"/>
    <n v="0"/>
    <n v="8"/>
    <n v="0"/>
    <n v="0"/>
    <n v="0"/>
    <n v="0"/>
    <n v="0"/>
    <n v="100"/>
    <n v="100"/>
    <s v="2 PG"/>
  </r>
  <r>
    <n v="3618"/>
    <s v="VIETNAM"/>
    <x v="0"/>
    <x v="5"/>
    <x v="25"/>
    <x v="61"/>
    <x v="0"/>
    <x v="0"/>
    <x v="0"/>
    <x v="12"/>
    <x v="1"/>
    <n v="1200"/>
    <n v="240"/>
    <m/>
    <n v="220"/>
    <n v="96"/>
    <n v="27"/>
    <n v="39"/>
    <n v="63.36"/>
    <n v="22.25"/>
    <n v="31.25"/>
    <n v="0.81060606060606055"/>
    <n v="0.4"/>
    <n v="0.17532467532467533"/>
    <n v="0.25324675324675322"/>
    <n v="368"/>
    <n v="0.8"/>
    <n v="17"/>
    <n v="9"/>
    <n v="0"/>
    <n v="6"/>
    <n v="0"/>
    <n v="0"/>
    <n v="27"/>
    <n v="1"/>
    <n v="0"/>
    <n v="5"/>
    <n v="0"/>
    <n v="0"/>
    <n v="0"/>
    <n v="4"/>
    <n v="0"/>
    <n v="100"/>
    <n v="100"/>
    <s v="1 PG"/>
  </r>
  <r>
    <n v="3619"/>
    <s v="VIETNAM"/>
    <x v="0"/>
    <x v="5"/>
    <x v="25"/>
    <x v="61"/>
    <x v="0"/>
    <x v="0"/>
    <x v="0"/>
    <x v="14"/>
    <x v="0"/>
    <n v="1200"/>
    <n v="336"/>
    <m/>
    <n v="320"/>
    <n v="134.4"/>
    <n v="39"/>
    <n v="82"/>
    <n v="88.703999999999994"/>
    <n v="33.5"/>
    <n v="60.75"/>
    <n v="0.77892561983471076"/>
    <n v="0.4"/>
    <n v="0.17410714285714285"/>
    <n v="0.36607142857142855"/>
    <n v="711"/>
    <n v="0.7"/>
    <n v="23"/>
    <n v="8"/>
    <n v="0"/>
    <n v="17"/>
    <n v="0"/>
    <n v="0"/>
    <n v="48"/>
    <n v="9"/>
    <n v="0"/>
    <n v="21"/>
    <n v="0"/>
    <n v="0"/>
    <n v="0"/>
    <n v="0"/>
    <n v="0"/>
    <n v="50"/>
    <n v="50"/>
    <s v="2 PG"/>
  </r>
  <r>
    <n v="3620"/>
    <s v="VIETNAM"/>
    <x v="0"/>
    <x v="5"/>
    <x v="25"/>
    <x v="61"/>
    <x v="0"/>
    <x v="0"/>
    <x v="0"/>
    <x v="15"/>
    <x v="0"/>
    <n v="1200"/>
    <n v="240"/>
    <m/>
    <n v="216"/>
    <n v="96"/>
    <n v="40"/>
    <n v="35"/>
    <n v="63.36"/>
    <n v="24.25"/>
    <n v="19.75"/>
    <n v="0.58666666666666667"/>
    <n v="0.4"/>
    <n v="0.26455026455026459"/>
    <n v="0.23148148148148151"/>
    <n v="410"/>
    <n v="0.7"/>
    <n v="20"/>
    <n v="5"/>
    <n v="0"/>
    <n v="6"/>
    <n v="0"/>
    <n v="0"/>
    <n v="15"/>
    <n v="7"/>
    <n v="0"/>
    <n v="6"/>
    <n v="0"/>
    <n v="0"/>
    <n v="0"/>
    <n v="0"/>
    <n v="0"/>
    <n v="50"/>
    <n v="50"/>
    <s v="1 PG"/>
  </r>
  <r>
    <n v="3621"/>
    <s v="VIETNAM"/>
    <x v="0"/>
    <x v="5"/>
    <x v="25"/>
    <x v="61"/>
    <x v="0"/>
    <x v="0"/>
    <x v="0"/>
    <x v="3"/>
    <x v="0"/>
    <n v="1200"/>
    <n v="240"/>
    <m/>
    <n v="256"/>
    <n v="96"/>
    <n v="19"/>
    <n v="44"/>
    <n v="63.36"/>
    <n v="7"/>
    <n v="22.625"/>
    <n v="0.47023809523809523"/>
    <n v="0.4"/>
    <n v="0.10602678571428573"/>
    <n v="0.2455357142857143"/>
    <n v="431"/>
    <n v="0.7"/>
    <n v="3"/>
    <n v="0"/>
    <n v="0"/>
    <n v="8"/>
    <n v="0"/>
    <n v="0"/>
    <n v="12"/>
    <n v="16"/>
    <n v="0"/>
    <n v="11"/>
    <n v="0"/>
    <n v="0"/>
    <n v="0"/>
    <n v="3"/>
    <n v="0"/>
    <n v="50"/>
    <n v="50"/>
    <s v="1 PG"/>
  </r>
  <r>
    <n v="3622"/>
    <s v="VIETNAM"/>
    <x v="0"/>
    <x v="5"/>
    <x v="25"/>
    <x v="61"/>
    <x v="0"/>
    <x v="0"/>
    <x v="1"/>
    <x v="17"/>
    <x v="0"/>
    <n v="1200"/>
    <n v="240"/>
    <m/>
    <n v="276"/>
    <n v="96"/>
    <n v="21"/>
    <n v="57"/>
    <n v="63.36"/>
    <n v="14.75"/>
    <n v="14"/>
    <n v="0.36858974358974361"/>
    <n v="0.4"/>
    <n v="0.10869565217391305"/>
    <n v="0.29503105590062112"/>
    <n v="392"/>
    <n v="0.7"/>
    <n v="14"/>
    <n v="3"/>
    <n v="0"/>
    <n v="0"/>
    <n v="0"/>
    <n v="0"/>
    <n v="13.5"/>
    <n v="2"/>
    <n v="0"/>
    <n v="0"/>
    <n v="0"/>
    <n v="0"/>
    <n v="0"/>
    <n v="0"/>
    <n v="0"/>
    <n v="50"/>
    <n v="50"/>
    <s v="1 PG"/>
  </r>
  <r>
    <n v="3623"/>
    <s v="VIETNAM"/>
    <x v="0"/>
    <x v="5"/>
    <x v="25"/>
    <x v="61"/>
    <x v="0"/>
    <x v="0"/>
    <x v="1"/>
    <x v="4"/>
    <x v="0"/>
    <n v="1200"/>
    <n v="240"/>
    <m/>
    <n v="240"/>
    <n v="96"/>
    <n v="31"/>
    <n v="50"/>
    <n v="63.36"/>
    <n v="39"/>
    <n v="34"/>
    <n v="0.90123456790123457"/>
    <n v="0.4"/>
    <n v="0.18452380952380953"/>
    <n v="0.29761904761904762"/>
    <n v="305"/>
    <n v="0.7"/>
    <n v="34"/>
    <n v="12"/>
    <n v="0"/>
    <n v="4"/>
    <n v="0"/>
    <n v="0"/>
    <n v="27.5"/>
    <n v="10"/>
    <n v="0"/>
    <n v="8"/>
    <n v="0"/>
    <n v="0"/>
    <n v="0"/>
    <n v="0"/>
    <n v="0"/>
    <n v="50"/>
    <n v="50"/>
    <s v="1 PG"/>
  </r>
  <r>
    <n v="3624"/>
    <s v="VIETNAM"/>
    <x v="0"/>
    <x v="5"/>
    <x v="25"/>
    <x v="61"/>
    <x v="0"/>
    <x v="0"/>
    <x v="0"/>
    <x v="16"/>
    <x v="0"/>
    <n v="1200"/>
    <n v="240"/>
    <m/>
    <n v="196"/>
    <n v="96"/>
    <n v="43"/>
    <n v="91"/>
    <n v="63.36"/>
    <n v="26.75"/>
    <n v="50.75"/>
    <n v="0.57835820895522383"/>
    <n v="0.4"/>
    <n v="0.3134110787172012"/>
    <n v="0.66326530612244905"/>
    <n v="347"/>
    <n v="0.8"/>
    <n v="23"/>
    <n v="1"/>
    <n v="0"/>
    <n v="7"/>
    <n v="0"/>
    <n v="0"/>
    <n v="44"/>
    <n v="5"/>
    <n v="0"/>
    <n v="11"/>
    <n v="0"/>
    <n v="0"/>
    <n v="0"/>
    <n v="0"/>
    <n v="0"/>
    <n v="50"/>
    <n v="50"/>
    <s v="1 PG"/>
  </r>
  <r>
    <n v="3625"/>
    <s v="VIETNAM"/>
    <x v="0"/>
    <x v="5"/>
    <x v="25"/>
    <x v="61"/>
    <x v="0"/>
    <x v="1"/>
    <x v="30"/>
    <x v="207"/>
    <x v="0"/>
    <n v="1200"/>
    <n v="240"/>
    <m/>
    <n v="240"/>
    <n v="96"/>
    <n v="21"/>
    <n v="44"/>
    <n v="63.36"/>
    <n v="12.25"/>
    <n v="28"/>
    <n v="0.61923076923076925"/>
    <n v="0.24"/>
    <n v="0.125"/>
    <n v="0.26190476190476192"/>
    <n v="480"/>
    <n v="0.8"/>
    <n v="12"/>
    <n v="1"/>
    <n v="0"/>
    <n v="0"/>
    <n v="0"/>
    <n v="0"/>
    <n v="22"/>
    <n v="6"/>
    <n v="0"/>
    <n v="9"/>
    <n v="0"/>
    <n v="0"/>
    <n v="0"/>
    <n v="0"/>
    <n v="0"/>
    <n v="50"/>
    <n v="50"/>
    <s v="1 PG"/>
  </r>
  <r>
    <n v="3626"/>
    <s v="VIETNAM"/>
    <x v="0"/>
    <x v="5"/>
    <x v="25"/>
    <x v="61"/>
    <x v="4"/>
    <x v="0"/>
    <x v="0"/>
    <x v="35"/>
    <x v="0"/>
    <n v="1200"/>
    <n v="200"/>
    <m/>
    <n v="208"/>
    <n v="80"/>
    <n v="28"/>
    <n v="32"/>
    <n v="52.8"/>
    <n v="22.5"/>
    <n v="20"/>
    <n v="0.70833333333333337"/>
    <n v="0.4"/>
    <n v="0.19230769230769232"/>
    <n v="0.21978021978021978"/>
    <n v="528"/>
    <n v="0.7"/>
    <n v="14"/>
    <n v="8"/>
    <n v="0"/>
    <n v="13"/>
    <n v="0"/>
    <n v="0"/>
    <n v="12"/>
    <n v="8"/>
    <n v="0"/>
    <n v="12"/>
    <n v="0"/>
    <n v="0"/>
    <n v="0"/>
    <n v="0"/>
    <n v="0"/>
    <n v="50"/>
    <n v="50"/>
    <s v="1 PG"/>
  </r>
  <r>
    <n v="3627"/>
    <s v="VIETNAM"/>
    <x v="0"/>
    <x v="5"/>
    <x v="25"/>
    <x v="61"/>
    <x v="4"/>
    <x v="0"/>
    <x v="0"/>
    <x v="36"/>
    <x v="0"/>
    <n v="1200"/>
    <n v="200"/>
    <m/>
    <n v="208"/>
    <n v="80"/>
    <n v="51"/>
    <n v="50"/>
    <n v="52.8"/>
    <n v="28.5"/>
    <n v="29.33"/>
    <n v="0.57257425742574253"/>
    <n v="0.4"/>
    <n v="0.35027472527472531"/>
    <n v="0.34340659340659341"/>
    <n v="316"/>
    <n v="0.7"/>
    <n v="22.5"/>
    <n v="0"/>
    <n v="0"/>
    <n v="12"/>
    <n v="0"/>
    <n v="0"/>
    <n v="23.83"/>
    <n v="0"/>
    <n v="0"/>
    <n v="11"/>
    <n v="0"/>
    <n v="0"/>
    <n v="0"/>
    <n v="0"/>
    <n v="0"/>
    <n v="50"/>
    <n v="50"/>
    <s v="1 PG"/>
  </r>
  <r>
    <n v="3628"/>
    <s v="VIETNAM"/>
    <x v="0"/>
    <x v="5"/>
    <x v="25"/>
    <x v="61"/>
    <x v="4"/>
    <x v="0"/>
    <x v="0"/>
    <x v="37"/>
    <x v="0"/>
    <n v="1200"/>
    <n v="200"/>
    <m/>
    <n v="208"/>
    <n v="80"/>
    <n v="40"/>
    <n v="50"/>
    <n v="52.8"/>
    <n v="24.25"/>
    <n v="35.375"/>
    <n v="0.66249999999999998"/>
    <n v="0.4"/>
    <n v="0.27472527472527475"/>
    <n v="0.34340659340659341"/>
    <n v="576"/>
    <n v="0.7"/>
    <n v="18"/>
    <n v="5"/>
    <n v="0"/>
    <n v="10"/>
    <n v="0"/>
    <n v="0"/>
    <n v="25"/>
    <n v="10"/>
    <n v="0"/>
    <n v="12"/>
    <n v="0"/>
    <n v="0"/>
    <n v="0"/>
    <n v="5"/>
    <n v="0"/>
    <n v="50"/>
    <n v="50"/>
    <s v="1 PG"/>
  </r>
  <r>
    <n v="3629"/>
    <s v="VIETNAM"/>
    <x v="0"/>
    <x v="5"/>
    <x v="25"/>
    <x v="61"/>
    <x v="4"/>
    <x v="0"/>
    <x v="0"/>
    <x v="38"/>
    <x v="0"/>
    <n v="1200"/>
    <n v="200"/>
    <m/>
    <n v="228"/>
    <n v="80"/>
    <n v="14"/>
    <n v="35"/>
    <n v="52.8"/>
    <n v="15.5"/>
    <n v="26.75"/>
    <n v="0.86224489795918369"/>
    <n v="0.4"/>
    <n v="8.7719298245614044E-2"/>
    <n v="0.2192982456140351"/>
    <n v="337"/>
    <n v="0.7"/>
    <n v="12"/>
    <n v="0"/>
    <n v="0"/>
    <n v="7"/>
    <n v="0"/>
    <n v="0"/>
    <n v="19"/>
    <n v="1"/>
    <n v="0"/>
    <n v="12"/>
    <n v="0"/>
    <n v="0"/>
    <n v="0"/>
    <n v="4"/>
    <n v="0"/>
    <n v="50"/>
    <n v="50"/>
    <s v="1 PG"/>
  </r>
  <r>
    <n v="3630"/>
    <s v="VIETNAM"/>
    <x v="0"/>
    <x v="5"/>
    <x v="25"/>
    <x v="61"/>
    <x v="4"/>
    <x v="0"/>
    <x v="0"/>
    <x v="39"/>
    <x v="0"/>
    <n v="1200"/>
    <n v="200"/>
    <m/>
    <n v="336"/>
    <n v="80"/>
    <n v="42"/>
    <n v="67"/>
    <n v="52.8"/>
    <n v="30"/>
    <n v="40.125"/>
    <n v="0.64334862385321101"/>
    <n v="0.4"/>
    <n v="0.17857142857142858"/>
    <n v="0.2848639455782313"/>
    <n v="344"/>
    <n v="0.7"/>
    <n v="9"/>
    <n v="18"/>
    <n v="0"/>
    <n v="33"/>
    <n v="0"/>
    <n v="0"/>
    <n v="12"/>
    <n v="20"/>
    <n v="0"/>
    <n v="44"/>
    <n v="0"/>
    <n v="0"/>
    <n v="0"/>
    <n v="3"/>
    <n v="0"/>
    <n v="50"/>
    <n v="50"/>
    <s v="1 PG"/>
  </r>
  <r>
    <n v="3631"/>
    <s v="VIETNAM"/>
    <x v="0"/>
    <x v="5"/>
    <x v="25"/>
    <x v="61"/>
    <x v="4"/>
    <x v="0"/>
    <x v="0"/>
    <x v="40"/>
    <x v="0"/>
    <n v="1200"/>
    <n v="200"/>
    <m/>
    <n v="192"/>
    <n v="80"/>
    <n v="21"/>
    <n v="38"/>
    <n v="52.8"/>
    <n v="12.5"/>
    <n v="22"/>
    <n v="0.5847457627118644"/>
    <n v="0.4"/>
    <n v="0.15625000000000003"/>
    <n v="0.28273809523809529"/>
    <n v="415"/>
    <n v="0.7"/>
    <n v="10"/>
    <n v="0"/>
    <n v="0"/>
    <n v="5"/>
    <n v="0"/>
    <n v="0"/>
    <n v="18"/>
    <n v="0"/>
    <n v="0"/>
    <n v="8"/>
    <n v="0"/>
    <n v="0"/>
    <n v="0"/>
    <n v="0"/>
    <n v="0"/>
    <n v="50"/>
    <n v="50"/>
    <s v="1 PG"/>
  </r>
  <r>
    <n v="3632"/>
    <s v="VIETNAM"/>
    <x v="0"/>
    <x v="5"/>
    <x v="25"/>
    <x v="61"/>
    <x v="4"/>
    <x v="0"/>
    <x v="0"/>
    <x v="41"/>
    <x v="0"/>
    <n v="1200"/>
    <n v="200"/>
    <m/>
    <n v="208"/>
    <n v="80"/>
    <n v="50"/>
    <n v="80"/>
    <n v="52.8"/>
    <n v="27.5"/>
    <n v="46.5"/>
    <n v="0.56923076923076921"/>
    <n v="0.4"/>
    <n v="0.34340659340659341"/>
    <n v="0.5494505494505495"/>
    <n v="478"/>
    <n v="0.7"/>
    <n v="12"/>
    <n v="0"/>
    <n v="0"/>
    <n v="31"/>
    <n v="0"/>
    <n v="0"/>
    <n v="18"/>
    <n v="0"/>
    <n v="0"/>
    <n v="57"/>
    <n v="0"/>
    <n v="0"/>
    <n v="0"/>
    <n v="0"/>
    <n v="0"/>
    <n v="50"/>
    <n v="50"/>
    <s v="1 PG"/>
  </r>
  <r>
    <n v="3633"/>
    <s v="VIETNAM"/>
    <x v="0"/>
    <x v="5"/>
    <x v="25"/>
    <x v="61"/>
    <x v="4"/>
    <x v="1"/>
    <x v="0"/>
    <x v="150"/>
    <x v="0"/>
    <n v="1200"/>
    <n v="200"/>
    <m/>
    <n v="176"/>
    <n v="80"/>
    <n v="18"/>
    <n v="26"/>
    <n v="52.8"/>
    <n v="20"/>
    <n v="14.5"/>
    <n v="0.78409090909090906"/>
    <n v="0.4"/>
    <n v="0.14610389610389612"/>
    <n v="0.21103896103896105"/>
    <n v="326"/>
    <n v="0.7"/>
    <n v="19"/>
    <n v="0"/>
    <n v="0"/>
    <n v="2"/>
    <n v="0"/>
    <n v="0"/>
    <n v="14"/>
    <n v="0"/>
    <n v="0"/>
    <n v="1"/>
    <n v="0"/>
    <n v="0"/>
    <n v="0"/>
    <n v="0"/>
    <n v="0"/>
    <n v="50"/>
    <n v="50"/>
    <s v="1 PG"/>
  </r>
  <r>
    <n v="3634"/>
    <s v="VIETNAM"/>
    <x v="0"/>
    <x v="5"/>
    <x v="25"/>
    <x v="61"/>
    <x v="5"/>
    <x v="0"/>
    <x v="0"/>
    <x v="42"/>
    <x v="0"/>
    <n v="1500"/>
    <n v="420"/>
    <m/>
    <n v="420"/>
    <n v="168"/>
    <n v="46"/>
    <n v="78"/>
    <n v="110.88"/>
    <n v="36.17"/>
    <n v="77"/>
    <n v="0.9126612903225807"/>
    <n v="0.4"/>
    <n v="0.15646258503401361"/>
    <n v="0.26530612244897961"/>
    <n v="778"/>
    <n v="0.8"/>
    <n v="8.67"/>
    <n v="0"/>
    <n v="0"/>
    <n v="55"/>
    <n v="0"/>
    <n v="0"/>
    <n v="47.5"/>
    <n v="0"/>
    <n v="0"/>
    <n v="59"/>
    <n v="0"/>
    <n v="0"/>
    <n v="0"/>
    <n v="0"/>
    <n v="0"/>
    <n v="50"/>
    <n v="50"/>
    <s v="2 PG"/>
  </r>
  <r>
    <n v="3635"/>
    <s v="VIETNAM"/>
    <x v="0"/>
    <x v="5"/>
    <x v="25"/>
    <x v="61"/>
    <x v="5"/>
    <x v="0"/>
    <x v="0"/>
    <x v="44"/>
    <x v="1"/>
    <n v="1500"/>
    <n v="420"/>
    <m/>
    <n v="418"/>
    <n v="168"/>
    <n v="43"/>
    <n v="91"/>
    <n v="110.88"/>
    <n v="29.5"/>
    <n v="49.5"/>
    <n v="0.58955223880597019"/>
    <n v="0.4"/>
    <n v="0.1469583048530417"/>
    <n v="0.31100478468899523"/>
    <n v="430"/>
    <n v="0.6"/>
    <n v="17"/>
    <n v="0"/>
    <n v="0"/>
    <n v="25"/>
    <n v="0"/>
    <n v="0"/>
    <n v="16"/>
    <n v="0"/>
    <n v="0"/>
    <n v="67"/>
    <n v="0"/>
    <n v="0"/>
    <n v="0"/>
    <n v="0"/>
    <n v="0"/>
    <n v="50"/>
    <n v="50"/>
    <s v="2 PG"/>
  </r>
  <r>
    <n v="3636"/>
    <s v="VIETNAM"/>
    <x v="0"/>
    <x v="5"/>
    <x v="25"/>
    <x v="61"/>
    <x v="5"/>
    <x v="0"/>
    <x v="0"/>
    <x v="45"/>
    <x v="1"/>
    <n v="1500"/>
    <n v="420"/>
    <m/>
    <n v="452"/>
    <n v="168"/>
    <n v="86"/>
    <n v="99"/>
    <n v="110.88"/>
    <n v="21.5"/>
    <n v="26"/>
    <n v="0.25675675675675674"/>
    <n v="0.4"/>
    <n v="0.27180783817951959"/>
    <n v="0.31289506953223772"/>
    <n v="298"/>
    <n v="0.6"/>
    <n v="7"/>
    <n v="0"/>
    <n v="0"/>
    <n v="29"/>
    <n v="0"/>
    <n v="0"/>
    <n v="11"/>
    <n v="0"/>
    <n v="0"/>
    <n v="30"/>
    <n v="0"/>
    <n v="0"/>
    <n v="0"/>
    <n v="0"/>
    <n v="0"/>
    <n v="50"/>
    <n v="50"/>
    <s v="2 PG"/>
  </r>
  <r>
    <n v="3637"/>
    <s v="VIETNAM"/>
    <x v="0"/>
    <x v="5"/>
    <x v="25"/>
    <x v="61"/>
    <x v="2"/>
    <x v="0"/>
    <x v="0"/>
    <x v="20"/>
    <x v="1"/>
    <n v="1200"/>
    <n v="336"/>
    <m/>
    <n v="336"/>
    <n v="134.4"/>
    <n v="30"/>
    <n v="67"/>
    <n v="88.703999999999994"/>
    <n v="24"/>
    <n v="42.5"/>
    <n v="0.68556701030927836"/>
    <n v="0.4"/>
    <n v="0.12755102040816327"/>
    <n v="0.2848639455782313"/>
    <n v="666"/>
    <n v="0.8"/>
    <n v="15"/>
    <n v="0"/>
    <n v="0"/>
    <n v="18"/>
    <n v="0"/>
    <n v="0"/>
    <n v="35"/>
    <n v="0"/>
    <n v="0"/>
    <n v="15"/>
    <n v="0"/>
    <n v="0"/>
    <n v="0"/>
    <n v="0"/>
    <n v="0"/>
    <n v="100"/>
    <n v="100"/>
    <s v="2 PG"/>
  </r>
  <r>
    <n v="3638"/>
    <s v="VIETNAM"/>
    <x v="0"/>
    <x v="5"/>
    <x v="25"/>
    <x v="61"/>
    <x v="2"/>
    <x v="0"/>
    <x v="0"/>
    <x v="8"/>
    <x v="1"/>
    <n v="1200"/>
    <n v="336"/>
    <m/>
    <n v="328"/>
    <n v="134.4"/>
    <n v="57"/>
    <n v="84"/>
    <n v="88.703999999999994"/>
    <n v="27"/>
    <n v="52.5"/>
    <n v="0.56382978723404253"/>
    <n v="0.4"/>
    <n v="0.24825783972125437"/>
    <n v="0.36585365853658536"/>
    <n v="341"/>
    <n v="0.6"/>
    <n v="22"/>
    <n v="0"/>
    <n v="0"/>
    <n v="10"/>
    <n v="0"/>
    <n v="0"/>
    <n v="45"/>
    <n v="0"/>
    <n v="0"/>
    <n v="15"/>
    <n v="0"/>
    <n v="0"/>
    <n v="0"/>
    <n v="0"/>
    <n v="0"/>
    <n v="100"/>
    <n v="100"/>
    <s v="2 PG"/>
  </r>
  <r>
    <n v="3639"/>
    <s v="VIETNAM"/>
    <x v="0"/>
    <x v="5"/>
    <x v="25"/>
    <x v="61"/>
    <x v="6"/>
    <x v="0"/>
    <x v="1"/>
    <x v="49"/>
    <x v="1"/>
    <n v="1250"/>
    <n v="250"/>
    <m/>
    <n v="244"/>
    <n v="100"/>
    <n v="15"/>
    <n v="42"/>
    <n v="92"/>
    <n v="16"/>
    <n v="31"/>
    <n v="0.82456140350877194"/>
    <n v="0.4"/>
    <n v="8.7822014051522262E-2"/>
    <n v="0.24590163934426232"/>
    <n v="247"/>
    <n v="0.7"/>
    <n v="12"/>
    <n v="0"/>
    <n v="0"/>
    <n v="8"/>
    <n v="0"/>
    <n v="0"/>
    <n v="31"/>
    <n v="0"/>
    <n v="0"/>
    <n v="0"/>
    <n v="0"/>
    <n v="0"/>
    <n v="0"/>
    <n v="0"/>
    <n v="0"/>
    <n v="50"/>
    <n v="50"/>
    <s v="1 PG"/>
  </r>
  <r>
    <n v="3640"/>
    <s v="VIETNAM"/>
    <x v="0"/>
    <x v="5"/>
    <x v="25"/>
    <x v="61"/>
    <x v="6"/>
    <x v="0"/>
    <x v="4"/>
    <x v="50"/>
    <x v="1"/>
    <n v="1250"/>
    <n v="250"/>
    <m/>
    <n v="240"/>
    <n v="100"/>
    <n v="50"/>
    <n v="70"/>
    <n v="92"/>
    <n v="16"/>
    <n v="32.25"/>
    <n v="0.40208333333333335"/>
    <n v="0.4"/>
    <n v="0.29761904761904762"/>
    <n v="0.41666666666666669"/>
    <n v="650"/>
    <n v="0.7"/>
    <n v="16"/>
    <n v="0"/>
    <n v="0"/>
    <n v="0"/>
    <n v="0"/>
    <n v="0"/>
    <n v="21"/>
    <n v="15"/>
    <n v="0"/>
    <n v="15"/>
    <n v="0"/>
    <n v="0"/>
    <n v="0"/>
    <n v="0"/>
    <n v="0"/>
    <n v="50"/>
    <n v="50"/>
    <s v="1 PG"/>
  </r>
  <r>
    <n v="3641"/>
    <s v="VIETNAM"/>
    <x v="0"/>
    <x v="5"/>
    <x v="25"/>
    <x v="61"/>
    <x v="6"/>
    <x v="1"/>
    <x v="2"/>
    <x v="136"/>
    <x v="1"/>
    <n v="1250"/>
    <n v="250"/>
    <m/>
    <n v="240"/>
    <n v="60"/>
    <n v="12"/>
    <n v="35"/>
    <n v="22"/>
    <n v="16.5"/>
    <n v="29"/>
    <n v="0.96808510638297873"/>
    <n v="0.24"/>
    <n v="7.1428571428571425E-2"/>
    <n v="0.20833333333333334"/>
    <n v="252"/>
    <n v="0.7"/>
    <n v="14"/>
    <n v="0"/>
    <n v="0"/>
    <n v="5"/>
    <n v="0"/>
    <n v="0"/>
    <n v="22"/>
    <n v="0"/>
    <n v="0"/>
    <n v="14"/>
    <n v="0"/>
    <n v="0"/>
    <n v="0"/>
    <n v="0"/>
    <n v="0"/>
    <n v="50"/>
    <n v="50"/>
    <s v="1 PG"/>
  </r>
  <r>
    <n v="3642"/>
    <s v="VIETNAM"/>
    <x v="0"/>
    <x v="5"/>
    <x v="25"/>
    <x v="61"/>
    <x v="6"/>
    <x v="1"/>
    <x v="23"/>
    <x v="137"/>
    <x v="1"/>
    <n v="1250"/>
    <n v="250"/>
    <m/>
    <n v="240"/>
    <n v="60"/>
    <n v="13"/>
    <n v="32"/>
    <n v="22"/>
    <n v="4"/>
    <n v="19.75"/>
    <n v="0.52777777777777779"/>
    <n v="0.24"/>
    <n v="7.7380952380952384E-2"/>
    <n v="0.19047619047619047"/>
    <n v="624"/>
    <n v="0.7"/>
    <n v="3"/>
    <n v="0"/>
    <n v="0"/>
    <n v="2"/>
    <n v="0"/>
    <n v="0"/>
    <n v="16"/>
    <n v="5"/>
    <n v="0"/>
    <n v="5"/>
    <n v="0"/>
    <n v="0"/>
    <n v="0"/>
    <n v="0"/>
    <n v="0"/>
    <n v="50"/>
    <n v="50"/>
    <s v="1 PG"/>
  </r>
  <r>
    <n v="3643"/>
    <s v="VIETNAM"/>
    <x v="0"/>
    <x v="5"/>
    <x v="25"/>
    <x v="61"/>
    <x v="6"/>
    <x v="1"/>
    <x v="24"/>
    <x v="138"/>
    <x v="1"/>
    <n v="1250"/>
    <n v="250"/>
    <m/>
    <n v="240"/>
    <n v="60"/>
    <n v="0"/>
    <n v="35"/>
    <n v="22"/>
    <n v="0"/>
    <n v="26"/>
    <n v="0.74285714285714288"/>
    <n v="0.24"/>
    <n v="0"/>
    <n v="0.20833333333333334"/>
    <n v="248"/>
    <n v="0.7"/>
    <n v="0"/>
    <n v="0"/>
    <n v="0"/>
    <n v="0"/>
    <n v="0"/>
    <n v="0"/>
    <n v="19"/>
    <n v="6"/>
    <n v="0"/>
    <n v="11"/>
    <n v="0"/>
    <n v="0"/>
    <n v="0"/>
    <n v="0"/>
    <n v="0"/>
    <n v="50"/>
    <n v="50"/>
    <s v="1 PG"/>
  </r>
  <r>
    <n v="3644"/>
    <s v="VIETNAM"/>
    <x v="0"/>
    <x v="5"/>
    <x v="25"/>
    <x v="61"/>
    <x v="6"/>
    <x v="1"/>
    <x v="17"/>
    <x v="139"/>
    <x v="1"/>
    <n v="1250"/>
    <n v="250"/>
    <m/>
    <n v="270"/>
    <n v="60"/>
    <n v="24"/>
    <n v="31"/>
    <n v="22"/>
    <n v="11.5"/>
    <n v="22"/>
    <n v="0.60909090909090913"/>
    <n v="0.24"/>
    <n v="0.12698412698412698"/>
    <n v="0.16402116402116401"/>
    <n v="360"/>
    <n v="0.7"/>
    <n v="10"/>
    <n v="0"/>
    <n v="0"/>
    <n v="3"/>
    <n v="0"/>
    <n v="0"/>
    <n v="20"/>
    <n v="0"/>
    <n v="0"/>
    <n v="4"/>
    <n v="0"/>
    <n v="0"/>
    <n v="0"/>
    <n v="0"/>
    <n v="0"/>
    <n v="50"/>
    <n v="50"/>
    <s v="1 PG"/>
  </r>
  <r>
    <n v="3645"/>
    <s v="VIETNAM"/>
    <x v="0"/>
    <x v="5"/>
    <x v="25"/>
    <x v="61"/>
    <x v="7"/>
    <x v="0"/>
    <x v="0"/>
    <x v="51"/>
    <x v="0"/>
    <n v="1000"/>
    <n v="200"/>
    <m/>
    <n v="216"/>
    <n v="80"/>
    <n v="14"/>
    <n v="29"/>
    <n v="52.8"/>
    <n v="16.5"/>
    <n v="16.25"/>
    <n v="0.76162790697674421"/>
    <n v="0.4"/>
    <n v="9.2592592592592601E-2"/>
    <n v="0.1917989417989418"/>
    <n v="587"/>
    <n v="0.7"/>
    <n v="9"/>
    <n v="4"/>
    <n v="0"/>
    <n v="13"/>
    <n v="0"/>
    <n v="0"/>
    <n v="12"/>
    <n v="3"/>
    <n v="0"/>
    <n v="7"/>
    <n v="0"/>
    <n v="0"/>
    <n v="0"/>
    <n v="0"/>
    <n v="0"/>
    <n v="50"/>
    <n v="50"/>
    <s v="1 PG"/>
  </r>
  <r>
    <n v="3646"/>
    <s v="VIETNAM"/>
    <x v="0"/>
    <x v="5"/>
    <x v="25"/>
    <x v="61"/>
    <x v="7"/>
    <x v="0"/>
    <x v="0"/>
    <x v="53"/>
    <x v="0"/>
    <n v="1000"/>
    <n v="200"/>
    <m/>
    <n v="208"/>
    <n v="80"/>
    <n v="18"/>
    <n v="41"/>
    <n v="52.8"/>
    <n v="8.5"/>
    <n v="26.08"/>
    <n v="0.58610169491525421"/>
    <n v="0.4"/>
    <n v="0.12362637362637363"/>
    <n v="0.28159340659340659"/>
    <n v="329"/>
    <n v="0.7"/>
    <n v="7"/>
    <n v="2"/>
    <n v="0"/>
    <n v="2"/>
    <n v="0"/>
    <n v="0"/>
    <n v="23.33"/>
    <n v="3"/>
    <n v="0"/>
    <n v="4"/>
    <n v="0"/>
    <n v="0"/>
    <n v="0"/>
    <n v="0"/>
    <n v="0"/>
    <n v="50"/>
    <n v="50"/>
    <s v="1 PG"/>
  </r>
  <r>
    <n v="3647"/>
    <s v="VIETNAM"/>
    <x v="0"/>
    <x v="5"/>
    <x v="25"/>
    <x v="61"/>
    <x v="7"/>
    <x v="0"/>
    <x v="0"/>
    <x v="55"/>
    <x v="0"/>
    <n v="1000"/>
    <n v="200"/>
    <m/>
    <n v="208"/>
    <n v="80"/>
    <n v="32"/>
    <n v="54"/>
    <n v="52.8"/>
    <n v="11.75"/>
    <n v="33.5"/>
    <n v="0.52616279069767447"/>
    <n v="0.4"/>
    <n v="0.21978021978021978"/>
    <n v="0.37087912087912089"/>
    <n v="346"/>
    <n v="0.7"/>
    <n v="9"/>
    <n v="5"/>
    <n v="0"/>
    <n v="3"/>
    <n v="0"/>
    <n v="0"/>
    <n v="29"/>
    <n v="8"/>
    <n v="0"/>
    <n v="5"/>
    <n v="0"/>
    <n v="0"/>
    <n v="0"/>
    <n v="0"/>
    <n v="0"/>
    <n v="50"/>
    <n v="50"/>
    <s v="1 PG"/>
  </r>
  <r>
    <n v="3648"/>
    <s v="VIETNAM"/>
    <x v="0"/>
    <x v="5"/>
    <x v="25"/>
    <x v="61"/>
    <x v="7"/>
    <x v="0"/>
    <x v="0"/>
    <x v="56"/>
    <x v="0"/>
    <n v="1000"/>
    <n v="200"/>
    <m/>
    <n v="196"/>
    <n v="80"/>
    <n v="14"/>
    <n v="34"/>
    <n v="52.8"/>
    <n v="12"/>
    <n v="26.5"/>
    <n v="0.80208333333333337"/>
    <n v="0.4"/>
    <n v="0.10204081632653061"/>
    <n v="0.24781341107871721"/>
    <n v="320"/>
    <n v="0.7"/>
    <n v="12"/>
    <n v="0"/>
    <n v="0"/>
    <n v="0"/>
    <n v="0"/>
    <n v="0"/>
    <n v="24"/>
    <n v="0"/>
    <n v="0"/>
    <n v="5"/>
    <n v="0"/>
    <n v="0"/>
    <n v="0"/>
    <n v="0"/>
    <n v="0"/>
    <n v="50"/>
    <n v="50"/>
    <s v="1 PG"/>
  </r>
  <r>
    <n v="3649"/>
    <s v="VIETNAM"/>
    <x v="0"/>
    <x v="5"/>
    <x v="25"/>
    <x v="61"/>
    <x v="7"/>
    <x v="0"/>
    <x v="0"/>
    <x v="250"/>
    <x v="0"/>
    <n v="1000"/>
    <n v="200"/>
    <m/>
    <n v="198"/>
    <n v="80"/>
    <n v="23"/>
    <n v="19"/>
    <n v="52.8"/>
    <n v="15"/>
    <n v="12"/>
    <n v="0.6428571428571429"/>
    <n v="0.4"/>
    <n v="0.16594516594516595"/>
    <n v="0.13708513708513709"/>
    <n v="350"/>
    <n v="0.7"/>
    <n v="8"/>
    <n v="0"/>
    <n v="0"/>
    <n v="14"/>
    <n v="0"/>
    <n v="0"/>
    <n v="9"/>
    <n v="0"/>
    <n v="0"/>
    <n v="6"/>
    <n v="0"/>
    <n v="0"/>
    <n v="0"/>
    <n v="0"/>
    <n v="0"/>
    <n v="50"/>
    <n v="50"/>
    <s v="1 PG"/>
  </r>
  <r>
    <n v="3650"/>
    <s v="VIETNAM"/>
    <x v="0"/>
    <x v="5"/>
    <x v="25"/>
    <x v="61"/>
    <x v="7"/>
    <x v="0"/>
    <x v="0"/>
    <x v="251"/>
    <x v="0"/>
    <n v="1000"/>
    <n v="200"/>
    <m/>
    <n v="160"/>
    <n v="80"/>
    <n v="12"/>
    <n v="38"/>
    <n v="52.8"/>
    <n v="9"/>
    <n v="23"/>
    <n v="0.64"/>
    <n v="0.4"/>
    <n v="0.10714285714285714"/>
    <n v="0.3392857142857143"/>
    <n v="293"/>
    <n v="0.7"/>
    <n v="9"/>
    <n v="0"/>
    <n v="0"/>
    <n v="0"/>
    <n v="0"/>
    <n v="0"/>
    <n v="17"/>
    <n v="0"/>
    <n v="0"/>
    <n v="12"/>
    <n v="0"/>
    <n v="0"/>
    <n v="0"/>
    <n v="0"/>
    <n v="0"/>
    <n v="50"/>
    <n v="50"/>
    <s v="1 PG"/>
  </r>
  <r>
    <n v="3651"/>
    <s v="VIETNAM"/>
    <x v="0"/>
    <x v="5"/>
    <x v="25"/>
    <x v="61"/>
    <x v="7"/>
    <x v="0"/>
    <x v="0"/>
    <x v="252"/>
    <x v="0"/>
    <n v="1000"/>
    <n v="200"/>
    <m/>
    <n v="160"/>
    <n v="80"/>
    <n v="10"/>
    <n v="25"/>
    <n v="52.8"/>
    <n v="10.83"/>
    <n v="13.5"/>
    <n v="0.69514285714285706"/>
    <n v="0.4"/>
    <n v="8.9285714285714288E-2"/>
    <n v="0.22321428571428573"/>
    <n v="324"/>
    <n v="0.7"/>
    <n v="6.83"/>
    <n v="0"/>
    <n v="0"/>
    <n v="8"/>
    <n v="0"/>
    <n v="0"/>
    <n v="13"/>
    <n v="2"/>
    <n v="0"/>
    <n v="0"/>
    <n v="0"/>
    <n v="0"/>
    <n v="0"/>
    <n v="0"/>
    <n v="0"/>
    <n v="50"/>
    <n v="50"/>
    <s v="1 PG"/>
  </r>
  <r>
    <n v="3652"/>
    <s v="VIETNAM"/>
    <x v="0"/>
    <x v="5"/>
    <x v="25"/>
    <x v="61"/>
    <x v="7"/>
    <x v="0"/>
    <x v="0"/>
    <x v="293"/>
    <x v="0"/>
    <n v="1000"/>
    <n v="200"/>
    <m/>
    <n v="198"/>
    <n v="80"/>
    <n v="18"/>
    <n v="25"/>
    <n v="52.8"/>
    <n v="9"/>
    <n v="19"/>
    <n v="0.65116279069767447"/>
    <n v="0.4"/>
    <n v="0.12987012987012989"/>
    <n v="0.18037518037518038"/>
    <n v="245"/>
    <n v="0.7"/>
    <n v="9"/>
    <n v="0"/>
    <n v="0"/>
    <n v="0"/>
    <n v="0"/>
    <n v="0"/>
    <n v="18"/>
    <n v="0"/>
    <n v="0"/>
    <n v="2"/>
    <n v="0"/>
    <n v="0"/>
    <n v="0"/>
    <n v="0"/>
    <n v="0"/>
    <n v="50"/>
    <n v="50"/>
    <s v="1 PG"/>
  </r>
  <r>
    <n v="3653"/>
    <s v="VIETNAM"/>
    <x v="0"/>
    <x v="5"/>
    <x v="25"/>
    <x v="61"/>
    <x v="7"/>
    <x v="0"/>
    <x v="0"/>
    <x v="294"/>
    <x v="0"/>
    <n v="1000"/>
    <n v="200"/>
    <m/>
    <n v="218"/>
    <n v="80"/>
    <n v="9"/>
    <n v="24"/>
    <n v="52.8"/>
    <n v="18.75"/>
    <n v="15"/>
    <n v="1.0227272727272727"/>
    <n v="0.4"/>
    <n v="5.8977719528178249E-2"/>
    <n v="0.15727391874180865"/>
    <n v="330"/>
    <n v="0.7"/>
    <n v="18"/>
    <n v="1"/>
    <n v="0"/>
    <n v="1"/>
    <n v="0"/>
    <n v="0"/>
    <n v="14"/>
    <n v="0"/>
    <n v="0"/>
    <n v="1"/>
    <n v="0"/>
    <n v="0"/>
    <n v="0"/>
    <n v="0"/>
    <n v="1"/>
    <n v="50"/>
    <n v="50"/>
    <s v="1 PG"/>
  </r>
  <r>
    <n v="3654"/>
    <s v="VIETNAM"/>
    <x v="0"/>
    <x v="5"/>
    <x v="25"/>
    <x v="61"/>
    <x v="7"/>
    <x v="0"/>
    <x v="0"/>
    <x v="295"/>
    <x v="0"/>
    <n v="1000"/>
    <n v="200"/>
    <m/>
    <n v="192"/>
    <n v="80"/>
    <n v="13"/>
    <n v="17"/>
    <n v="52.8"/>
    <n v="4.75"/>
    <n v="16.625"/>
    <n v="0.71250000000000002"/>
    <n v="0.4"/>
    <n v="9.6726190476190493E-2"/>
    <n v="0.12648809523809526"/>
    <n v="256"/>
    <n v="0.7"/>
    <n v="3"/>
    <n v="7"/>
    <n v="0"/>
    <n v="0"/>
    <n v="0"/>
    <n v="0"/>
    <n v="13"/>
    <n v="0"/>
    <n v="0"/>
    <n v="5"/>
    <n v="0"/>
    <n v="0"/>
    <n v="0"/>
    <n v="3"/>
    <n v="0"/>
    <n v="50"/>
    <n v="50"/>
    <s v="1 PG"/>
  </r>
  <r>
    <n v="3655"/>
    <s v="VIETNAM"/>
    <x v="0"/>
    <x v="5"/>
    <x v="25"/>
    <x v="61"/>
    <x v="7"/>
    <x v="0"/>
    <x v="0"/>
    <x v="307"/>
    <x v="0"/>
    <n v="1000"/>
    <n v="200"/>
    <m/>
    <n v="196"/>
    <n v="80"/>
    <n v="11"/>
    <n v="34"/>
    <n v="52.8"/>
    <n v="11"/>
    <n v="17"/>
    <n v="0.62222222222222223"/>
    <n v="0.4"/>
    <n v="8.0174927113702624E-2"/>
    <n v="0.24781341107871721"/>
    <n v="270"/>
    <n v="0.7"/>
    <n v="11"/>
    <n v="0"/>
    <n v="0"/>
    <n v="0"/>
    <n v="0"/>
    <n v="0"/>
    <n v="17"/>
    <n v="0"/>
    <n v="0"/>
    <n v="0"/>
    <n v="0"/>
    <n v="0"/>
    <n v="0"/>
    <n v="0"/>
    <n v="0"/>
    <n v="50"/>
    <n v="50"/>
    <s v="1 PG"/>
  </r>
  <r>
    <n v="3656"/>
    <s v="VIETNAM"/>
    <x v="0"/>
    <x v="5"/>
    <x v="25"/>
    <x v="61"/>
    <x v="7"/>
    <x v="1"/>
    <x v="4"/>
    <x v="219"/>
    <x v="0"/>
    <n v="1000"/>
    <n v="200"/>
    <m/>
    <n v="192"/>
    <n v="80"/>
    <n v="30"/>
    <n v="45"/>
    <n v="52.8"/>
    <n v="32.5"/>
    <n v="52.5"/>
    <n v="1.1333333333333333"/>
    <n v="0.4"/>
    <n v="0.22321428571428575"/>
    <n v="0.3348214285714286"/>
    <n v="600"/>
    <n v="0.7"/>
    <n v="30"/>
    <n v="10"/>
    <n v="0"/>
    <n v="0"/>
    <n v="0"/>
    <n v="0"/>
    <n v="50"/>
    <n v="10"/>
    <n v="0"/>
    <n v="0"/>
    <n v="0"/>
    <n v="0"/>
    <n v="0"/>
    <n v="0"/>
    <n v="0"/>
    <n v="50"/>
    <n v="50"/>
    <s v="1 PG"/>
  </r>
  <r>
    <n v="3657"/>
    <s v="VIETNAM"/>
    <x v="0"/>
    <x v="5"/>
    <x v="25"/>
    <x v="61"/>
    <x v="7"/>
    <x v="0"/>
    <x v="1"/>
    <x v="59"/>
    <x v="0"/>
    <n v="1000"/>
    <n v="200"/>
    <m/>
    <n v="180"/>
    <n v="80"/>
    <n v="20"/>
    <n v="46"/>
    <n v="52.8"/>
    <n v="15.3"/>
    <n v="32.5"/>
    <n v="0.72424242424242424"/>
    <n v="0.4"/>
    <n v="0.15873015873015875"/>
    <n v="0.36507936507936511"/>
    <n v="236"/>
    <n v="0.65"/>
    <n v="15.3"/>
    <n v="0"/>
    <n v="0"/>
    <n v="0"/>
    <n v="0"/>
    <n v="0"/>
    <n v="32.5"/>
    <n v="0"/>
    <n v="0"/>
    <n v="0"/>
    <n v="0"/>
    <n v="0"/>
    <n v="0"/>
    <n v="0"/>
    <n v="0"/>
    <n v="50"/>
    <n v="50"/>
    <s v="1 PG"/>
  </r>
  <r>
    <n v="3658"/>
    <s v="VIETNAM"/>
    <x v="0"/>
    <x v="5"/>
    <x v="25"/>
    <x v="61"/>
    <x v="7"/>
    <x v="0"/>
    <x v="0"/>
    <x v="60"/>
    <x v="0"/>
    <n v="1000"/>
    <n v="200"/>
    <m/>
    <n v="190"/>
    <n v="80"/>
    <n v="30"/>
    <n v="50"/>
    <n v="52.8"/>
    <n v="20"/>
    <n v="52.5"/>
    <n v="0.90625"/>
    <n v="0.4"/>
    <n v="0.22556390977443608"/>
    <n v="0.37593984962406013"/>
    <n v="400"/>
    <n v="0.7"/>
    <n v="20"/>
    <n v="0"/>
    <n v="0"/>
    <n v="0"/>
    <n v="0"/>
    <n v="0"/>
    <n v="50"/>
    <n v="10"/>
    <n v="0"/>
    <n v="0"/>
    <n v="0"/>
    <n v="0"/>
    <n v="0"/>
    <n v="0"/>
    <n v="0"/>
    <n v="100"/>
    <n v="100"/>
    <s v="1 PG"/>
  </r>
  <r>
    <n v="3659"/>
    <s v="VIETNAM"/>
    <x v="0"/>
    <x v="5"/>
    <x v="25"/>
    <x v="61"/>
    <x v="10"/>
    <x v="1"/>
    <x v="0"/>
    <x v="260"/>
    <x v="2"/>
    <n v="320"/>
    <n v="144"/>
    <m/>
    <n v="132"/>
    <n v="34.56"/>
    <n v="16"/>
    <n v="12"/>
    <n v="25.344000000000001"/>
    <n v="7"/>
    <n v="12"/>
    <n v="0.6785714285714286"/>
    <n v="0.24"/>
    <n v="0.17316017316017318"/>
    <n v="0.12987012987012989"/>
    <n v="190"/>
    <n v="0.7"/>
    <n v="7"/>
    <n v="0"/>
    <n v="0"/>
    <n v="0"/>
    <n v="0"/>
    <n v="0"/>
    <n v="12"/>
    <n v="0"/>
    <n v="0"/>
    <n v="0"/>
    <n v="0"/>
    <n v="0"/>
    <n v="0"/>
    <n v="0"/>
    <n v="0"/>
    <n v="50"/>
    <n v="50"/>
    <s v="1 PG"/>
  </r>
  <r>
    <n v="3660"/>
    <s v="VIETNAM"/>
    <x v="1"/>
    <x v="5"/>
    <x v="25"/>
    <x v="61"/>
    <x v="0"/>
    <x v="0"/>
    <x v="7"/>
    <x v="62"/>
    <x v="0"/>
    <n v="1200"/>
    <n v="336"/>
    <m/>
    <n v="324"/>
    <n v="134.4"/>
    <n v="15"/>
    <n v="56"/>
    <n v="88.703999999999994"/>
    <n v="12.5"/>
    <n v="21.8"/>
    <n v="0.48309859154929574"/>
    <n v="0.4"/>
    <n v="6.6137566137566148E-2"/>
    <n v="0.24691358024691359"/>
    <n v="100"/>
    <n v="0.7"/>
    <n v="5"/>
    <n v="10"/>
    <n v="0"/>
    <n v="10"/>
    <n v="0"/>
    <n v="0"/>
    <n v="13.3"/>
    <n v="10"/>
    <n v="0"/>
    <n v="12"/>
    <n v="0"/>
    <n v="0"/>
    <n v="0"/>
    <n v="0"/>
    <n v="0"/>
    <n v="50"/>
    <n v="50"/>
    <s v="1 PG"/>
  </r>
  <r>
    <n v="3661"/>
    <s v="VIETNAM"/>
    <x v="1"/>
    <x v="5"/>
    <x v="25"/>
    <x v="61"/>
    <x v="0"/>
    <x v="1"/>
    <x v="25"/>
    <x v="261"/>
    <x v="0"/>
    <n v="1200"/>
    <n v="200"/>
    <m/>
    <n v="256"/>
    <n v="80"/>
    <n v="40"/>
    <n v="28"/>
    <n v="52.8"/>
    <n v="23.25"/>
    <n v="17"/>
    <n v="0.59191176470588236"/>
    <n v="0.24"/>
    <n v="0.22321428571428573"/>
    <n v="0.15625"/>
    <n v="350"/>
    <n v="0.7"/>
    <n v="18"/>
    <n v="5"/>
    <n v="0"/>
    <n v="8"/>
    <n v="0"/>
    <n v="0"/>
    <n v="14"/>
    <n v="2"/>
    <n v="0"/>
    <n v="5"/>
    <n v="0"/>
    <n v="0"/>
    <n v="0"/>
    <n v="0"/>
    <n v="0"/>
    <n v="50"/>
    <n v="50"/>
    <s v="1 PG"/>
  </r>
  <r>
    <n v="3662"/>
    <s v="VIETNAM"/>
    <x v="1"/>
    <x v="5"/>
    <x v="25"/>
    <x v="61"/>
    <x v="0"/>
    <x v="1"/>
    <x v="19"/>
    <x v="116"/>
    <x v="0"/>
    <n v="1200"/>
    <n v="200"/>
    <m/>
    <n v="220"/>
    <n v="80"/>
    <n v="11"/>
    <n v="47"/>
    <n v="52.8"/>
    <n v="11.25"/>
    <n v="18.55"/>
    <n v="0.51379310344827589"/>
    <n v="0.24"/>
    <n v="7.1428571428571425E-2"/>
    <n v="0.30519480519480519"/>
    <n v="348"/>
    <n v="0.7"/>
    <n v="5.5"/>
    <n v="9"/>
    <n v="0"/>
    <n v="7"/>
    <n v="0"/>
    <n v="0"/>
    <n v="12.3"/>
    <n v="11"/>
    <n v="0"/>
    <n v="7"/>
    <n v="0"/>
    <n v="0"/>
    <n v="0"/>
    <n v="0"/>
    <n v="0"/>
    <n v="50"/>
    <n v="50"/>
    <s v="1 PG"/>
  </r>
  <r>
    <n v="3663"/>
    <s v="VIETNAM"/>
    <x v="1"/>
    <x v="5"/>
    <x v="25"/>
    <x v="61"/>
    <x v="2"/>
    <x v="0"/>
    <x v="5"/>
    <x v="23"/>
    <x v="1"/>
    <n v="1200"/>
    <n v="336"/>
    <m/>
    <n v="282"/>
    <n v="134.4"/>
    <n v="42"/>
    <n v="48"/>
    <n v="88.703999999999994"/>
    <n v="22.8"/>
    <n v="24"/>
    <n v="0.52"/>
    <n v="0.4"/>
    <n v="0.21276595744680854"/>
    <n v="0.24316109422492405"/>
    <n v="290"/>
    <n v="0.7"/>
    <n v="12.8"/>
    <n v="0"/>
    <n v="0"/>
    <n v="20"/>
    <n v="0"/>
    <n v="0"/>
    <n v="13"/>
    <n v="0"/>
    <n v="0"/>
    <n v="22"/>
    <n v="0"/>
    <n v="0"/>
    <n v="0"/>
    <n v="0"/>
    <n v="0"/>
    <n v="50"/>
    <n v="50"/>
    <s v="2 PG"/>
  </r>
  <r>
    <n v="3664"/>
    <s v="VIETNAM"/>
    <x v="1"/>
    <x v="5"/>
    <x v="25"/>
    <x v="61"/>
    <x v="7"/>
    <x v="0"/>
    <x v="5"/>
    <x v="120"/>
    <x v="0"/>
    <n v="1000"/>
    <n v="200"/>
    <m/>
    <n v="224"/>
    <n v="80"/>
    <n v="16"/>
    <n v="57"/>
    <n v="52.8"/>
    <n v="9.1"/>
    <n v="36.049999999999997"/>
    <n v="0.61849315068493149"/>
    <n v="0.24"/>
    <n v="0.10204081632653063"/>
    <n v="0.36352040816326536"/>
    <n v="801"/>
    <n v="0.65"/>
    <n v="8.1"/>
    <n v="4"/>
    <n v="0"/>
    <n v="0"/>
    <n v="0"/>
    <n v="0"/>
    <n v="31.8"/>
    <n v="1"/>
    <n v="0"/>
    <n v="8"/>
    <n v="0"/>
    <n v="0"/>
    <n v="0"/>
    <n v="0"/>
    <n v="0"/>
    <n v="50"/>
    <n v="50"/>
    <s v="1 PG"/>
  </r>
  <r>
    <n v="3665"/>
    <s v="VIETNAM"/>
    <x v="1"/>
    <x v="5"/>
    <x v="25"/>
    <x v="61"/>
    <x v="7"/>
    <x v="0"/>
    <x v="7"/>
    <x v="63"/>
    <x v="0"/>
    <n v="1000"/>
    <n v="200"/>
    <m/>
    <n v="224"/>
    <n v="80"/>
    <n v="7"/>
    <n v="50"/>
    <n v="52.8"/>
    <n v="2"/>
    <n v="34"/>
    <n v="0.63157894736842102"/>
    <n v="0.24"/>
    <n v="4.4642857142857151E-2"/>
    <n v="0.31887755102040821"/>
    <n v="350"/>
    <n v="0.7"/>
    <n v="0"/>
    <n v="0"/>
    <n v="0"/>
    <n v="4"/>
    <n v="0"/>
    <n v="0"/>
    <n v="28"/>
    <n v="0"/>
    <n v="0"/>
    <n v="12"/>
    <n v="0"/>
    <n v="0"/>
    <n v="0"/>
    <n v="0"/>
    <n v="0"/>
    <n v="100"/>
    <n v="100"/>
    <s v="1 PG"/>
  </r>
  <r>
    <n v="3666"/>
    <s v="VIETNAM"/>
    <x v="2"/>
    <x v="5"/>
    <x v="25"/>
    <x v="61"/>
    <x v="3"/>
    <x v="0"/>
    <x v="6"/>
    <x v="24"/>
    <x v="1"/>
    <n v="2700"/>
    <n v="567"/>
    <m/>
    <n v="420"/>
    <n v="226"/>
    <n v="36"/>
    <n v="90"/>
    <n v="147"/>
    <n v="36.799999999999997"/>
    <n v="120.3"/>
    <n v="1.2468253968253968"/>
    <n v="0.4"/>
    <n v="0.12244897959183673"/>
    <n v="0.30612244897959184"/>
    <n v="480"/>
    <n v="0.7"/>
    <n v="32.299999999999997"/>
    <n v="0"/>
    <n v="0"/>
    <n v="9"/>
    <n v="0"/>
    <n v="0"/>
    <n v="108.3"/>
    <n v="0"/>
    <n v="0"/>
    <n v="24"/>
    <n v="0"/>
    <n v="0"/>
    <n v="0"/>
    <n v="0"/>
    <n v="0"/>
    <n v="250"/>
    <n v="250"/>
    <s v="2 PG"/>
  </r>
  <r>
    <n v="3667"/>
    <s v="VIETNAM"/>
    <x v="2"/>
    <x v="5"/>
    <x v="25"/>
    <x v="61"/>
    <x v="3"/>
    <x v="0"/>
    <x v="6"/>
    <x v="121"/>
    <x v="1"/>
    <n v="2700"/>
    <n v="567"/>
    <m/>
    <n v="440"/>
    <n v="226"/>
    <n v="22"/>
    <n v="109"/>
    <n v="147"/>
    <n v="31.5"/>
    <n v="134.55000000000001"/>
    <n v="1.2675572519083971"/>
    <n v="0.4"/>
    <n v="7.1428571428571425E-2"/>
    <n v="0.35389610389610388"/>
    <n v="512"/>
    <n v="0.7"/>
    <n v="28"/>
    <n v="0"/>
    <n v="0"/>
    <n v="7"/>
    <n v="0"/>
    <n v="0"/>
    <n v="127.3"/>
    <n v="9"/>
    <n v="0"/>
    <n v="10"/>
    <n v="0"/>
    <n v="0"/>
    <n v="0"/>
    <n v="0"/>
    <n v="0"/>
    <n v="150"/>
    <n v="150"/>
    <s v="2 PG"/>
  </r>
  <r>
    <n v="3668"/>
    <s v="VIETNAM"/>
    <x v="2"/>
    <x v="5"/>
    <x v="25"/>
    <x v="61"/>
    <x v="0"/>
    <x v="0"/>
    <x v="6"/>
    <x v="25"/>
    <x v="0"/>
    <n v="1200"/>
    <n v="336"/>
    <m/>
    <n v="400"/>
    <n v="134"/>
    <n v="74"/>
    <n v="106"/>
    <n v="88"/>
    <n v="73.5"/>
    <n v="102.25"/>
    <n v="0.97638888888888886"/>
    <n v="0.4"/>
    <n v="0.26428571428571429"/>
    <n v="0.37857142857142856"/>
    <n v="397"/>
    <n v="0.7"/>
    <n v="71"/>
    <n v="2"/>
    <n v="0"/>
    <n v="4"/>
    <n v="0"/>
    <n v="0"/>
    <n v="100"/>
    <n v="3"/>
    <n v="0"/>
    <n v="3"/>
    <n v="0"/>
    <n v="0"/>
    <n v="0"/>
    <n v="0"/>
    <n v="0"/>
    <n v="150"/>
    <n v="150"/>
    <s v="2 PG"/>
  </r>
  <r>
    <n v="3669"/>
    <s v="VIETNAM"/>
    <x v="2"/>
    <x v="5"/>
    <x v="25"/>
    <x v="61"/>
    <x v="0"/>
    <x v="0"/>
    <x v="6"/>
    <x v="26"/>
    <x v="0"/>
    <n v="1200"/>
    <n v="336"/>
    <m/>
    <n v="240"/>
    <n v="134"/>
    <n v="29"/>
    <n v="73"/>
    <n v="88"/>
    <n v="27.25"/>
    <n v="88.1"/>
    <n v="1.1308823529411764"/>
    <n v="0.4"/>
    <n v="0.17261904761904762"/>
    <n v="0.43452380952380953"/>
    <n v="283"/>
    <n v="0.7"/>
    <n v="26"/>
    <n v="1"/>
    <n v="0"/>
    <n v="2"/>
    <n v="0"/>
    <n v="0"/>
    <n v="85.6"/>
    <n v="2"/>
    <n v="0"/>
    <n v="4"/>
    <n v="0"/>
    <n v="0"/>
    <n v="0"/>
    <n v="0"/>
    <n v="0"/>
    <n v="150"/>
    <n v="150"/>
    <s v="2 PG"/>
  </r>
  <r>
    <n v="3670"/>
    <s v="VIETNAM"/>
    <x v="2"/>
    <x v="5"/>
    <x v="25"/>
    <x v="61"/>
    <x v="0"/>
    <x v="0"/>
    <x v="6"/>
    <x v="67"/>
    <x v="0"/>
    <n v="1200"/>
    <n v="336"/>
    <m/>
    <n v="292"/>
    <n v="134"/>
    <n v="27"/>
    <n v="53"/>
    <n v="88"/>
    <n v="20.350000000000001"/>
    <n v="42.85"/>
    <n v="0.79"/>
    <n v="0.4"/>
    <n v="0.1320939334637965"/>
    <n v="0.25929549902152643"/>
    <n v="279"/>
    <n v="0.7"/>
    <n v="19.600000000000001"/>
    <n v="3"/>
    <n v="0"/>
    <n v="0"/>
    <n v="0"/>
    <n v="0"/>
    <n v="41.6"/>
    <n v="1"/>
    <n v="0"/>
    <n v="2"/>
    <n v="0"/>
    <n v="0"/>
    <n v="0"/>
    <n v="0"/>
    <n v="0"/>
    <n v="150"/>
    <n v="150"/>
    <s v="1 PG"/>
  </r>
  <r>
    <n v="3671"/>
    <s v="VIETNAM"/>
    <x v="2"/>
    <x v="5"/>
    <x v="25"/>
    <x v="61"/>
    <x v="0"/>
    <x v="0"/>
    <x v="6"/>
    <x v="27"/>
    <x v="0"/>
    <n v="1200"/>
    <n v="336"/>
    <m/>
    <n v="224"/>
    <n v="134"/>
    <n v="16"/>
    <n v="41"/>
    <n v="88"/>
    <n v="15.25"/>
    <n v="46.75"/>
    <n v="1.0877192982456141"/>
    <n v="0.4"/>
    <n v="0.10204081632653063"/>
    <n v="0.26147959183673475"/>
    <n v="250"/>
    <n v="0.7"/>
    <n v="15"/>
    <n v="1"/>
    <n v="0"/>
    <n v="0"/>
    <n v="0"/>
    <n v="0"/>
    <n v="45"/>
    <n v="1"/>
    <n v="0"/>
    <n v="3"/>
    <n v="0"/>
    <n v="0"/>
    <n v="0"/>
    <n v="0"/>
    <n v="0"/>
    <n v="150"/>
    <n v="150"/>
    <s v="2 PG"/>
  </r>
  <r>
    <n v="3672"/>
    <s v="VIETNAM"/>
    <x v="2"/>
    <x v="5"/>
    <x v="25"/>
    <x v="61"/>
    <x v="0"/>
    <x v="0"/>
    <x v="6"/>
    <x v="69"/>
    <x v="0"/>
    <n v="1200"/>
    <n v="240"/>
    <m/>
    <n v="200"/>
    <n v="96"/>
    <n v="19"/>
    <n v="36"/>
    <n v="63"/>
    <n v="12"/>
    <n v="26"/>
    <n v="0.69090909090909092"/>
    <n v="0.4"/>
    <n v="0.1357142857142857"/>
    <n v="0.25714285714285712"/>
    <n v="260"/>
    <n v="0.65"/>
    <n v="12"/>
    <n v="0"/>
    <n v="0"/>
    <n v="0"/>
    <n v="0"/>
    <n v="0"/>
    <n v="25.5"/>
    <n v="0"/>
    <n v="0"/>
    <n v="1"/>
    <n v="0"/>
    <n v="0"/>
    <n v="0"/>
    <n v="0"/>
    <n v="0"/>
    <n v="150"/>
    <n v="150"/>
    <s v="1 PG"/>
  </r>
  <r>
    <n v="3673"/>
    <s v="VIETNAM"/>
    <x v="2"/>
    <x v="5"/>
    <x v="25"/>
    <x v="61"/>
    <x v="0"/>
    <x v="0"/>
    <x v="6"/>
    <x v="68"/>
    <x v="0"/>
    <n v="1200"/>
    <n v="240"/>
    <m/>
    <n v="206"/>
    <n v="96"/>
    <n v="13"/>
    <n v="16"/>
    <n v="63"/>
    <n v="9.9499999999999993"/>
    <n v="10.8"/>
    <n v="0.71551724137931039"/>
    <n v="0.4"/>
    <n v="9.0152565880721222E-2"/>
    <n v="0.11095700416088766"/>
    <n v="225"/>
    <n v="0.65"/>
    <n v="9.6999999999999993"/>
    <n v="1"/>
    <n v="0"/>
    <n v="0"/>
    <n v="0"/>
    <n v="0"/>
    <n v="10.3"/>
    <n v="2"/>
    <n v="0"/>
    <n v="0"/>
    <n v="0"/>
    <n v="0"/>
    <n v="0"/>
    <n v="0"/>
    <n v="0"/>
    <n v="150"/>
    <n v="150"/>
    <s v="1 PG"/>
  </r>
  <r>
    <n v="3674"/>
    <s v="VIETNAM"/>
    <x v="2"/>
    <x v="5"/>
    <x v="25"/>
    <x v="61"/>
    <x v="4"/>
    <x v="1"/>
    <x v="6"/>
    <x v="184"/>
    <x v="0"/>
    <n v="1000"/>
    <n v="200"/>
    <m/>
    <n v="244"/>
    <n v="80"/>
    <n v="4"/>
    <n v="41"/>
    <n v="52"/>
    <n v="2"/>
    <n v="37.6"/>
    <n v="0.88"/>
    <n v="0.24"/>
    <n v="2.3419203747072601E-2"/>
    <n v="0.24004683840749416"/>
    <n v="289"/>
    <n v="0.65"/>
    <n v="1.5"/>
    <n v="0"/>
    <n v="0"/>
    <n v="1"/>
    <n v="0"/>
    <n v="0"/>
    <n v="36.6"/>
    <n v="0"/>
    <n v="0"/>
    <n v="2"/>
    <n v="0"/>
    <n v="0"/>
    <n v="0"/>
    <n v="0"/>
    <n v="0"/>
    <n v="150"/>
    <n v="150"/>
    <s v="1 PG"/>
  </r>
  <r>
    <n v="3675"/>
    <s v="VIETNAM"/>
    <x v="2"/>
    <x v="5"/>
    <x v="25"/>
    <x v="61"/>
    <x v="4"/>
    <x v="0"/>
    <x v="6"/>
    <x v="78"/>
    <x v="0"/>
    <n v="1000"/>
    <n v="200"/>
    <m/>
    <n v="196"/>
    <n v="80"/>
    <n v="0"/>
    <n v="26"/>
    <n v="52"/>
    <n v="0"/>
    <n v="19.5"/>
    <n v="0.75"/>
    <n v="0.4"/>
    <n v="0"/>
    <n v="0.18950437317784258"/>
    <n v="207"/>
    <n v="0.65"/>
    <n v="0"/>
    <n v="0"/>
    <n v="0"/>
    <n v="0"/>
    <n v="0"/>
    <n v="0"/>
    <n v="19"/>
    <n v="0"/>
    <n v="0"/>
    <n v="1"/>
    <n v="0"/>
    <n v="0"/>
    <n v="0"/>
    <n v="0"/>
    <n v="0"/>
    <n v="150"/>
    <n v="150"/>
    <s v="1 PG"/>
  </r>
  <r>
    <n v="3676"/>
    <s v="VIETNAM"/>
    <x v="2"/>
    <x v="5"/>
    <x v="25"/>
    <x v="61"/>
    <x v="2"/>
    <x v="0"/>
    <x v="6"/>
    <x v="31"/>
    <x v="1"/>
    <n v="1200"/>
    <n v="336"/>
    <m/>
    <n v="192"/>
    <n v="134"/>
    <n v="32"/>
    <n v="56"/>
    <n v="88"/>
    <n v="25.8"/>
    <n v="48.8"/>
    <n v="0.84772727272727266"/>
    <n v="0.4"/>
    <n v="0.23809523809523814"/>
    <n v="0.41666666666666674"/>
    <n v="187"/>
    <n v="0.65"/>
    <n v="21.8"/>
    <n v="0"/>
    <n v="0"/>
    <n v="8"/>
    <n v="0"/>
    <n v="0"/>
    <n v="41.8"/>
    <n v="2"/>
    <n v="0"/>
    <n v="13"/>
    <n v="0"/>
    <n v="0"/>
    <n v="0"/>
    <n v="0"/>
    <n v="0"/>
    <n v="150"/>
    <n v="150"/>
    <s v="2 PG"/>
  </r>
  <r>
    <n v="3677"/>
    <s v="VIETNAM"/>
    <x v="2"/>
    <x v="5"/>
    <x v="25"/>
    <x v="61"/>
    <x v="2"/>
    <x v="0"/>
    <x v="6"/>
    <x v="29"/>
    <x v="1"/>
    <n v="1200"/>
    <n v="336"/>
    <m/>
    <n v="260"/>
    <n v="134"/>
    <n v="27"/>
    <n v="61"/>
    <n v="88"/>
    <n v="16.25"/>
    <n v="48"/>
    <n v="0.73011363636363635"/>
    <n v="0.4"/>
    <n v="0.14835164835164835"/>
    <n v="0.33516483516483514"/>
    <n v="285"/>
    <n v="0.65"/>
    <n v="9"/>
    <n v="3"/>
    <n v="0"/>
    <n v="13"/>
    <n v="0"/>
    <n v="0"/>
    <n v="38"/>
    <n v="12"/>
    <n v="0"/>
    <n v="14"/>
    <n v="0"/>
    <n v="0"/>
    <n v="0"/>
    <n v="0"/>
    <n v="0"/>
    <n v="150"/>
    <n v="150"/>
    <s v="2 PG"/>
  </r>
  <r>
    <n v="3678"/>
    <s v="VIETNAM"/>
    <x v="2"/>
    <x v="5"/>
    <x v="25"/>
    <x v="61"/>
    <x v="2"/>
    <x v="0"/>
    <x v="6"/>
    <x v="30"/>
    <x v="1"/>
    <n v="1200"/>
    <n v="336"/>
    <m/>
    <n v="260"/>
    <n v="134"/>
    <n v="3"/>
    <n v="57"/>
    <n v="88"/>
    <n v="4"/>
    <n v="54"/>
    <n v="0.96666666666666667"/>
    <n v="0.4"/>
    <n v="1.6483516483516484E-2"/>
    <n v="0.31318681318681318"/>
    <n v="310"/>
    <n v="0.65"/>
    <n v="2"/>
    <n v="0"/>
    <n v="0"/>
    <n v="4"/>
    <n v="0"/>
    <n v="0"/>
    <n v="50"/>
    <n v="0"/>
    <n v="0"/>
    <n v="8"/>
    <n v="0"/>
    <n v="0"/>
    <n v="0"/>
    <n v="0"/>
    <n v="0"/>
    <n v="150"/>
    <n v="150"/>
    <s v="2 PG"/>
  </r>
  <r>
    <n v="3679"/>
    <s v="VIETNAM"/>
    <x v="2"/>
    <x v="5"/>
    <x v="25"/>
    <x v="61"/>
    <x v="6"/>
    <x v="1"/>
    <x v="6"/>
    <x v="144"/>
    <x v="1"/>
    <n v="1250"/>
    <n v="250"/>
    <m/>
    <n v="260"/>
    <n v="140"/>
    <n v="21"/>
    <n v="31"/>
    <n v="65"/>
    <n v="20"/>
    <n v="30"/>
    <n v="0.96153846153846156"/>
    <n v="0.4"/>
    <n v="0.11538461538461539"/>
    <n v="0.17032967032967034"/>
    <n v="322"/>
    <n v="0.65"/>
    <n v="20"/>
    <n v="0"/>
    <n v="0"/>
    <n v="0"/>
    <n v="0"/>
    <n v="0"/>
    <n v="30"/>
    <n v="0"/>
    <n v="0"/>
    <n v="0"/>
    <n v="0"/>
    <n v="0"/>
    <n v="0"/>
    <n v="0"/>
    <n v="0"/>
    <n v="150"/>
    <n v="150"/>
    <s v="2 PG"/>
  </r>
  <r>
    <n v="3680"/>
    <s v="VIETNAM"/>
    <x v="2"/>
    <x v="5"/>
    <x v="25"/>
    <x v="61"/>
    <x v="6"/>
    <x v="0"/>
    <x v="6"/>
    <x v="81"/>
    <x v="1"/>
    <n v="1250"/>
    <n v="250"/>
    <m/>
    <n v="260"/>
    <n v="140"/>
    <n v="15"/>
    <n v="36"/>
    <n v="65"/>
    <n v="12"/>
    <n v="37.799999999999997"/>
    <n v="0.97647058823529409"/>
    <n v="0.4"/>
    <n v="8.2417582417582416E-2"/>
    <n v="0.19780219780219779"/>
    <n v="295"/>
    <n v="0.65"/>
    <n v="12"/>
    <n v="0"/>
    <n v="0"/>
    <n v="0"/>
    <n v="0"/>
    <n v="0"/>
    <n v="36.299999999999997"/>
    <n v="0"/>
    <n v="0"/>
    <n v="3"/>
    <n v="0"/>
    <n v="0"/>
    <n v="0"/>
    <n v="0"/>
    <n v="0"/>
    <n v="150"/>
    <n v="150"/>
    <s v="1 PG"/>
  </r>
  <r>
    <n v="3681"/>
    <s v="VIETNAM"/>
    <x v="2"/>
    <x v="5"/>
    <x v="25"/>
    <x v="61"/>
    <x v="7"/>
    <x v="0"/>
    <x v="6"/>
    <x v="286"/>
    <x v="0"/>
    <n v="1000"/>
    <n v="200"/>
    <m/>
    <n v="160"/>
    <n v="80"/>
    <n v="19"/>
    <n v="14"/>
    <n v="52"/>
    <n v="18.8"/>
    <n v="11.1"/>
    <n v="0.90606060606060601"/>
    <n v="0.4"/>
    <n v="0.16964285714285715"/>
    <n v="0.125"/>
    <n v="223"/>
    <n v="0.65"/>
    <n v="18.8"/>
    <n v="0"/>
    <n v="0"/>
    <n v="0"/>
    <n v="0"/>
    <n v="0"/>
    <n v="10.6"/>
    <n v="0"/>
    <n v="0"/>
    <n v="1"/>
    <n v="0"/>
    <n v="0"/>
    <n v="0"/>
    <n v="0"/>
    <n v="0"/>
    <n v="150"/>
    <n v="150"/>
    <s v="1 PG"/>
  </r>
  <r>
    <n v="3682"/>
    <s v="VIETNAM"/>
    <x v="2"/>
    <x v="5"/>
    <x v="25"/>
    <x v="61"/>
    <x v="7"/>
    <x v="0"/>
    <x v="6"/>
    <x v="91"/>
    <x v="0"/>
    <n v="1000"/>
    <n v="200"/>
    <m/>
    <n v="160"/>
    <n v="80"/>
    <n v="22"/>
    <n v="28"/>
    <n v="52"/>
    <n v="23.5"/>
    <n v="29.5"/>
    <n v="1.06"/>
    <n v="0.4"/>
    <n v="0.19642857142857142"/>
    <n v="0.25"/>
    <n v="263"/>
    <n v="0.65"/>
    <n v="21"/>
    <n v="0"/>
    <n v="0"/>
    <n v="5"/>
    <n v="0"/>
    <n v="0"/>
    <n v="28"/>
    <n v="0"/>
    <n v="0"/>
    <n v="3"/>
    <n v="0"/>
    <n v="0"/>
    <n v="0"/>
    <n v="0"/>
    <n v="0"/>
    <n v="150"/>
    <n v="150"/>
    <s v="1 PG"/>
  </r>
  <r>
    <n v="3683"/>
    <s v="VIETNAM"/>
    <x v="2"/>
    <x v="5"/>
    <x v="25"/>
    <x v="61"/>
    <x v="7"/>
    <x v="0"/>
    <x v="6"/>
    <x v="319"/>
    <x v="0"/>
    <n v="1000"/>
    <n v="200"/>
    <m/>
    <n v="160"/>
    <n v="80"/>
    <n v="13"/>
    <n v="18"/>
    <n v="52"/>
    <n v="12.75"/>
    <n v="18.100000000000001"/>
    <n v="0.99516129032258072"/>
    <n v="0.4"/>
    <n v="0.11607142857142858"/>
    <n v="0.16071428571428573"/>
    <n v="230"/>
    <n v="0.65"/>
    <n v="12"/>
    <n v="1"/>
    <n v="0"/>
    <n v="1"/>
    <n v="0"/>
    <n v="0"/>
    <n v="16.600000000000001"/>
    <n v="0"/>
    <n v="0"/>
    <n v="3"/>
    <n v="0"/>
    <n v="0"/>
    <n v="0"/>
    <n v="0"/>
    <n v="0"/>
    <n v="150"/>
    <n v="150"/>
    <s v="1 PG"/>
  </r>
  <r>
    <n v="3684"/>
    <s v="VIETNAM"/>
    <x v="2"/>
    <x v="5"/>
    <x v="25"/>
    <x v="61"/>
    <x v="7"/>
    <x v="0"/>
    <x v="6"/>
    <x v="103"/>
    <x v="0"/>
    <n v="1000"/>
    <n v="200"/>
    <m/>
    <n v="160"/>
    <n v="80"/>
    <n v="16"/>
    <n v="25"/>
    <n v="52"/>
    <n v="15.6"/>
    <n v="26.25"/>
    <n v="1.0207317073170732"/>
    <n v="0.4"/>
    <n v="0.14285714285714285"/>
    <n v="0.22321428571428573"/>
    <n v="214"/>
    <n v="0.65"/>
    <n v="15.1"/>
    <n v="0"/>
    <n v="0"/>
    <n v="1"/>
    <n v="0"/>
    <n v="0"/>
    <n v="26"/>
    <n v="1"/>
    <n v="0"/>
    <n v="0"/>
    <n v="0"/>
    <n v="0"/>
    <n v="0"/>
    <n v="0"/>
    <n v="0"/>
    <n v="150"/>
    <n v="150"/>
    <s v="1 PG"/>
  </r>
  <r>
    <n v="3685"/>
    <s v="VIETNAM"/>
    <x v="2"/>
    <x v="5"/>
    <x v="25"/>
    <x v="61"/>
    <x v="7"/>
    <x v="0"/>
    <x v="6"/>
    <x v="88"/>
    <x v="0"/>
    <n v="1000"/>
    <n v="280"/>
    <m/>
    <n v="376"/>
    <n v="112"/>
    <n v="55"/>
    <n v="23"/>
    <n v="73"/>
    <n v="51"/>
    <n v="23"/>
    <n v="0.94871794871794868"/>
    <n v="0.4"/>
    <n v="0.20896656534954408"/>
    <n v="8.7386018237082072E-2"/>
    <n v="399"/>
    <n v="0.7"/>
    <n v="51"/>
    <n v="0"/>
    <n v="0"/>
    <n v="0"/>
    <n v="0"/>
    <n v="0"/>
    <n v="21"/>
    <n v="0"/>
    <n v="0"/>
    <n v="4"/>
    <n v="0"/>
    <n v="0"/>
    <n v="0"/>
    <n v="0"/>
    <n v="0"/>
    <n v="150"/>
    <n v="150"/>
    <s v="2 PG"/>
  </r>
  <r>
    <n v="3686"/>
    <s v="VIETNAM"/>
    <x v="2"/>
    <x v="5"/>
    <x v="25"/>
    <x v="61"/>
    <x v="7"/>
    <x v="0"/>
    <x v="6"/>
    <x v="93"/>
    <x v="0"/>
    <n v="1000"/>
    <n v="200"/>
    <m/>
    <n v="160"/>
    <n v="80"/>
    <n v="3"/>
    <n v="21"/>
    <n v="52"/>
    <n v="2.5"/>
    <n v="23.5"/>
    <n v="1.0833333333333333"/>
    <n v="0.4"/>
    <n v="2.6785714285714284E-2"/>
    <n v="0.1875"/>
    <n v="235"/>
    <n v="0.65"/>
    <n v="2.5"/>
    <n v="0"/>
    <n v="0"/>
    <n v="0"/>
    <n v="0"/>
    <n v="0"/>
    <n v="23.5"/>
    <n v="0"/>
    <n v="0"/>
    <n v="0"/>
    <n v="0"/>
    <n v="0"/>
    <n v="0"/>
    <n v="0"/>
    <n v="0"/>
    <n v="150"/>
    <n v="150"/>
    <s v="1 PG"/>
  </r>
  <r>
    <n v="3687"/>
    <s v="VIETNAM"/>
    <x v="2"/>
    <x v="5"/>
    <x v="25"/>
    <x v="61"/>
    <x v="7"/>
    <x v="0"/>
    <x v="6"/>
    <x v="99"/>
    <x v="0"/>
    <n v="1000"/>
    <n v="200"/>
    <m/>
    <n v="160"/>
    <n v="80"/>
    <n v="27"/>
    <n v="14"/>
    <n v="52"/>
    <n v="27.5"/>
    <n v="9"/>
    <n v="0.8902439024390244"/>
    <n v="0.4"/>
    <n v="0.24107142857142858"/>
    <n v="0.125"/>
    <n v="240"/>
    <n v="0.65"/>
    <n v="26"/>
    <n v="0"/>
    <n v="0"/>
    <n v="3"/>
    <n v="0"/>
    <n v="0"/>
    <n v="7"/>
    <n v="2"/>
    <n v="0"/>
    <n v="3"/>
    <n v="0"/>
    <n v="0"/>
    <n v="0"/>
    <n v="0"/>
    <n v="0"/>
    <n v="250"/>
    <n v="250"/>
    <s v="1 PG"/>
  </r>
  <r>
    <n v="3688"/>
    <s v="VIETNAM"/>
    <x v="2"/>
    <x v="5"/>
    <x v="25"/>
    <x v="61"/>
    <x v="7"/>
    <x v="0"/>
    <x v="6"/>
    <x v="97"/>
    <x v="0"/>
    <n v="1000"/>
    <n v="200"/>
    <m/>
    <n v="160"/>
    <n v="80"/>
    <n v="19"/>
    <n v="30"/>
    <n v="52"/>
    <n v="28"/>
    <n v="13.25"/>
    <n v="0.84183673469387754"/>
    <n v="0.4"/>
    <n v="0.16964285714285715"/>
    <n v="0.26785714285714285"/>
    <n v="240"/>
    <n v="0.65"/>
    <n v="26"/>
    <n v="2"/>
    <n v="0"/>
    <n v="3"/>
    <n v="0"/>
    <n v="0"/>
    <n v="9"/>
    <n v="3"/>
    <n v="0"/>
    <n v="7"/>
    <n v="0"/>
    <n v="0"/>
    <n v="0"/>
    <n v="0"/>
    <n v="0"/>
    <n v="150"/>
    <n v="150"/>
    <s v="1 PG"/>
  </r>
  <r>
    <n v="3689"/>
    <s v="VIETNAM"/>
    <x v="2"/>
    <x v="5"/>
    <x v="25"/>
    <x v="61"/>
    <x v="7"/>
    <x v="0"/>
    <x v="6"/>
    <x v="100"/>
    <x v="0"/>
    <n v="1000"/>
    <n v="200"/>
    <m/>
    <n v="160"/>
    <n v="80"/>
    <n v="23"/>
    <n v="40"/>
    <n v="52"/>
    <n v="30.75"/>
    <n v="15"/>
    <n v="0.72619047619047616"/>
    <n v="0.4"/>
    <n v="0.20535714285714285"/>
    <n v="0.35714285714285715"/>
    <n v="250"/>
    <n v="0.65"/>
    <n v="29"/>
    <n v="3"/>
    <n v="0"/>
    <n v="2"/>
    <n v="0"/>
    <n v="0"/>
    <n v="14"/>
    <n v="0"/>
    <n v="0"/>
    <n v="2"/>
    <n v="0"/>
    <n v="0"/>
    <n v="0"/>
    <n v="0"/>
    <n v="0"/>
    <n v="150"/>
    <n v="150"/>
    <s v="1 PG"/>
  </r>
  <r>
    <n v="3690"/>
    <s v="VIETNAM"/>
    <x v="2"/>
    <x v="5"/>
    <x v="25"/>
    <x v="61"/>
    <x v="7"/>
    <x v="0"/>
    <x v="6"/>
    <x v="102"/>
    <x v="0"/>
    <n v="1000"/>
    <n v="200"/>
    <m/>
    <n v="160"/>
    <n v="80"/>
    <n v="18"/>
    <n v="30"/>
    <n v="52"/>
    <n v="22"/>
    <n v="25"/>
    <n v="0.97916666666666663"/>
    <n v="0.4"/>
    <n v="0.16071428571428573"/>
    <n v="0.26785714285714285"/>
    <n v="248"/>
    <n v="0.65"/>
    <n v="22"/>
    <n v="0"/>
    <n v="0"/>
    <n v="0"/>
    <n v="0"/>
    <n v="0"/>
    <n v="24"/>
    <n v="4"/>
    <n v="0"/>
    <n v="0"/>
    <n v="0"/>
    <n v="0"/>
    <n v="0"/>
    <n v="0"/>
    <n v="0"/>
    <n v="150"/>
    <n v="150"/>
    <s v="1 PG"/>
  </r>
  <r>
    <n v="3691"/>
    <s v="VIETNAM"/>
    <x v="2"/>
    <x v="5"/>
    <x v="25"/>
    <x v="61"/>
    <x v="7"/>
    <x v="0"/>
    <x v="6"/>
    <x v="320"/>
    <x v="0"/>
    <n v="1000"/>
    <n v="200"/>
    <m/>
    <n v="180"/>
    <n v="80"/>
    <n v="26"/>
    <n v="21"/>
    <n v="52"/>
    <n v="10.75"/>
    <n v="15"/>
    <n v="0.5478723404255319"/>
    <n v="0.4"/>
    <n v="0.20634920634920637"/>
    <n v="0.16666666666666669"/>
    <n v="238"/>
    <n v="0.65"/>
    <n v="9"/>
    <n v="3"/>
    <n v="0"/>
    <n v="2"/>
    <n v="0"/>
    <n v="0"/>
    <n v="14"/>
    <n v="2"/>
    <n v="0"/>
    <n v="1"/>
    <n v="0"/>
    <n v="0"/>
    <n v="0"/>
    <n v="0"/>
    <n v="0"/>
    <n v="150"/>
    <n v="150"/>
    <s v="1 PG"/>
  </r>
  <r>
    <n v="3692"/>
    <s v="VIETNAM"/>
    <x v="2"/>
    <x v="5"/>
    <x v="25"/>
    <x v="61"/>
    <x v="7"/>
    <x v="0"/>
    <x v="6"/>
    <x v="92"/>
    <x v="0"/>
    <n v="1000"/>
    <n v="200"/>
    <m/>
    <n v="260"/>
    <n v="80"/>
    <n v="13"/>
    <n v="10"/>
    <n v="52"/>
    <n v="44.5"/>
    <n v="39.5"/>
    <n v="3.652173913043478"/>
    <n v="0.4"/>
    <n v="7.1428571428571425E-2"/>
    <n v="5.4945054945054944E-2"/>
    <n v="280"/>
    <n v="0.65"/>
    <n v="38"/>
    <n v="8"/>
    <n v="0"/>
    <n v="9"/>
    <n v="0"/>
    <n v="0"/>
    <n v="35"/>
    <n v="6"/>
    <n v="0"/>
    <n v="6"/>
    <n v="0"/>
    <n v="0"/>
    <n v="0"/>
    <n v="0"/>
    <n v="0"/>
    <n v="150"/>
    <n v="150"/>
    <s v="1 PG"/>
  </r>
  <r>
    <n v="3693"/>
    <s v="VIETNAM"/>
    <x v="2"/>
    <x v="5"/>
    <x v="25"/>
    <x v="61"/>
    <x v="7"/>
    <x v="0"/>
    <x v="6"/>
    <x v="265"/>
    <x v="0"/>
    <n v="1000"/>
    <n v="200"/>
    <m/>
    <n v="160"/>
    <n v="80"/>
    <n v="28"/>
    <n v="45"/>
    <n v="52"/>
    <n v="26.75"/>
    <n v="31.25"/>
    <n v="0.79452054794520544"/>
    <n v="0.4"/>
    <n v="0.25"/>
    <n v="0.4017857142857143"/>
    <n v="175"/>
    <n v="0.65"/>
    <n v="20"/>
    <n v="11"/>
    <n v="0"/>
    <n v="8"/>
    <n v="0"/>
    <n v="0"/>
    <n v="27"/>
    <n v="7"/>
    <n v="0"/>
    <n v="5"/>
    <n v="0"/>
    <n v="0"/>
    <n v="0"/>
    <n v="0"/>
    <n v="0"/>
    <n v="150"/>
    <n v="150"/>
    <s v="1 PG"/>
  </r>
  <r>
    <n v="3694"/>
    <s v="VIETNAM"/>
    <x v="2"/>
    <x v="5"/>
    <x v="25"/>
    <x v="61"/>
    <x v="7"/>
    <x v="0"/>
    <x v="6"/>
    <x v="98"/>
    <x v="0"/>
    <n v="1000"/>
    <n v="200"/>
    <m/>
    <n v="160"/>
    <n v="80"/>
    <n v="20"/>
    <n v="1"/>
    <n v="52"/>
    <n v="21"/>
    <n v="1"/>
    <n v="1.0476190476190477"/>
    <n v="0.4"/>
    <n v="0.17857142857142858"/>
    <n v="8.9285714285714281E-3"/>
    <n v="210"/>
    <n v="0.65"/>
    <n v="20"/>
    <n v="0"/>
    <n v="0"/>
    <n v="2"/>
    <n v="0"/>
    <n v="0"/>
    <n v="1"/>
    <n v="0"/>
    <n v="0"/>
    <n v="0"/>
    <n v="0"/>
    <n v="0"/>
    <n v="0"/>
    <n v="0"/>
    <n v="0"/>
    <n v="150"/>
    <n v="150"/>
    <s v="1 PG"/>
  </r>
  <r>
    <n v="3695"/>
    <s v="VIETNAM"/>
    <x v="2"/>
    <x v="5"/>
    <x v="25"/>
    <x v="61"/>
    <x v="7"/>
    <x v="0"/>
    <x v="6"/>
    <x v="95"/>
    <x v="0"/>
    <n v="1000"/>
    <n v="200"/>
    <m/>
    <n v="160"/>
    <n v="80"/>
    <n v="40"/>
    <n v="50"/>
    <n v="52"/>
    <n v="29"/>
    <n v="31.6"/>
    <n v="0.67333333333333334"/>
    <n v="0.4"/>
    <n v="0.35714285714285715"/>
    <n v="0.44642857142857145"/>
    <n v="215"/>
    <n v="0.65"/>
    <n v="29"/>
    <n v="0"/>
    <n v="0"/>
    <n v="0"/>
    <n v="0"/>
    <n v="0"/>
    <n v="31.6"/>
    <n v="0"/>
    <n v="0"/>
    <n v="0"/>
    <n v="0"/>
    <n v="0"/>
    <n v="0"/>
    <n v="0"/>
    <n v="0"/>
    <n v="150"/>
    <n v="150"/>
    <s v="1 PG"/>
  </r>
  <r>
    <n v="3696"/>
    <s v="VIETNAM"/>
    <x v="2"/>
    <x v="5"/>
    <x v="25"/>
    <x v="61"/>
    <x v="7"/>
    <x v="0"/>
    <x v="6"/>
    <x v="132"/>
    <x v="0"/>
    <n v="1000"/>
    <n v="200"/>
    <m/>
    <n v="160"/>
    <n v="80"/>
    <n v="20"/>
    <n v="30"/>
    <n v="52"/>
    <n v="16.5"/>
    <n v="34.25"/>
    <n v="1.0149999999999999"/>
    <n v="0.4"/>
    <n v="0.17857142857142858"/>
    <n v="0.26785714285714285"/>
    <n v="310"/>
    <n v="0.65"/>
    <n v="15"/>
    <n v="2"/>
    <n v="0"/>
    <n v="2"/>
    <n v="0"/>
    <n v="0"/>
    <n v="31"/>
    <n v="5"/>
    <n v="0"/>
    <n v="4"/>
    <n v="0"/>
    <n v="0"/>
    <n v="0"/>
    <n v="0"/>
    <n v="0"/>
    <n v="150"/>
    <n v="150"/>
    <s v="1 PG"/>
  </r>
  <r>
    <n v="3697"/>
    <s v="VIETNAM"/>
    <x v="2"/>
    <x v="5"/>
    <x v="25"/>
    <x v="61"/>
    <x v="0"/>
    <x v="1"/>
    <x v="21"/>
    <x v="122"/>
    <x v="0"/>
    <n v="1200"/>
    <n v="240"/>
    <m/>
    <n v="220"/>
    <n v="57"/>
    <n v="5"/>
    <n v="34"/>
    <n v="21"/>
    <n v="4"/>
    <n v="24"/>
    <n v="0.71794871794871795"/>
    <n v="0.24"/>
    <n v="3.2467532467532464E-2"/>
    <n v="0.22077922077922077"/>
    <n v="270"/>
    <n v="0.6"/>
    <n v="4"/>
    <n v="0"/>
    <n v="0"/>
    <n v="0"/>
    <n v="0"/>
    <n v="0"/>
    <n v="24"/>
    <n v="0"/>
    <n v="0"/>
    <n v="0"/>
    <n v="0"/>
    <n v="0"/>
    <n v="0"/>
    <n v="0"/>
    <n v="0"/>
    <n v="150"/>
    <n v="150"/>
    <s v="1 PG"/>
  </r>
  <r>
    <n v="3698"/>
    <s v="VIETNAM"/>
    <x v="2"/>
    <x v="5"/>
    <x v="25"/>
    <x v="61"/>
    <x v="0"/>
    <x v="1"/>
    <x v="16"/>
    <x v="77"/>
    <x v="0"/>
    <n v="1200"/>
    <n v="240"/>
    <m/>
    <n v="336"/>
    <n v="57"/>
    <n v="12"/>
    <n v="18"/>
    <n v="21"/>
    <n v="14.25"/>
    <n v="17.5"/>
    <n v="1.0583333333333333"/>
    <n v="0.24"/>
    <n v="5.1020408163265307E-2"/>
    <n v="7.6530612244897961E-2"/>
    <n v="305"/>
    <n v="0.6"/>
    <n v="14"/>
    <n v="1"/>
    <n v="0"/>
    <n v="0"/>
    <n v="0"/>
    <n v="0"/>
    <n v="17"/>
    <n v="2"/>
    <n v="0"/>
    <n v="0"/>
    <n v="0"/>
    <n v="0"/>
    <n v="0"/>
    <n v="0"/>
    <n v="0"/>
    <n v="150"/>
    <n v="150"/>
    <s v="1 PG"/>
  </r>
  <r>
    <n v="3699"/>
    <s v="VIETNAM"/>
    <x v="2"/>
    <x v="5"/>
    <x v="25"/>
    <x v="61"/>
    <x v="0"/>
    <x v="1"/>
    <x v="15"/>
    <x v="76"/>
    <x v="0"/>
    <n v="1200"/>
    <n v="240"/>
    <m/>
    <n v="320"/>
    <n v="57"/>
    <n v="14"/>
    <n v="17"/>
    <n v="21"/>
    <n v="14.25"/>
    <n v="12.5"/>
    <n v="0.86290322580645162"/>
    <n v="0.24"/>
    <n v="6.25E-2"/>
    <n v="7.5892857142857137E-2"/>
    <n v="325"/>
    <n v="0.6"/>
    <n v="11"/>
    <n v="1"/>
    <n v="0"/>
    <n v="6"/>
    <n v="0"/>
    <n v="0"/>
    <n v="12"/>
    <n v="0"/>
    <n v="0"/>
    <n v="1"/>
    <n v="0"/>
    <n v="0"/>
    <n v="0"/>
    <n v="0"/>
    <n v="0"/>
    <n v="150"/>
    <n v="150"/>
    <s v="1 PG"/>
  </r>
  <r>
    <n v="3700"/>
    <s v="VIETNAM"/>
    <x v="2"/>
    <x v="5"/>
    <x v="25"/>
    <x v="61"/>
    <x v="0"/>
    <x v="1"/>
    <x v="14"/>
    <x v="75"/>
    <x v="0"/>
    <n v="1200"/>
    <n v="240"/>
    <m/>
    <n v="250"/>
    <n v="57"/>
    <n v="16"/>
    <n v="18"/>
    <n v="21"/>
    <n v="10"/>
    <n v="21"/>
    <n v="0.91176470588235292"/>
    <n v="0.24"/>
    <n v="9.1428571428571428E-2"/>
    <n v="0.10285714285714286"/>
    <n v="260"/>
    <n v="0.6"/>
    <n v="10"/>
    <n v="0"/>
    <n v="0"/>
    <n v="0"/>
    <n v="0"/>
    <n v="0"/>
    <n v="21"/>
    <n v="0"/>
    <n v="0"/>
    <n v="0"/>
    <n v="0"/>
    <n v="0"/>
    <n v="0"/>
    <n v="0"/>
    <n v="0"/>
    <n v="150"/>
    <n v="150"/>
    <s v="1 PG"/>
  </r>
  <r>
    <n v="3701"/>
    <s v="VIETNAM"/>
    <x v="2"/>
    <x v="5"/>
    <x v="25"/>
    <x v="61"/>
    <x v="0"/>
    <x v="0"/>
    <x v="10"/>
    <x v="288"/>
    <x v="0"/>
    <n v="1200"/>
    <n v="240"/>
    <m/>
    <n v="276"/>
    <n v="96"/>
    <n v="36"/>
    <n v="37"/>
    <n v="21"/>
    <n v="21.9"/>
    <n v="33"/>
    <n v="0.75205479452054791"/>
    <n v="0.4"/>
    <n v="0.18633540372670809"/>
    <n v="0.19151138716356109"/>
    <n v="380"/>
    <n v="0.65"/>
    <n v="21.4"/>
    <n v="0"/>
    <n v="0"/>
    <n v="1"/>
    <n v="0"/>
    <n v="0"/>
    <n v="31"/>
    <n v="0"/>
    <n v="0"/>
    <n v="4"/>
    <n v="0"/>
    <n v="0"/>
    <n v="0"/>
    <n v="0"/>
    <n v="0"/>
    <n v="250"/>
    <n v="250"/>
    <s v="1 PG"/>
  </r>
  <r>
    <n v="3702"/>
    <s v="VIETNAM"/>
    <x v="2"/>
    <x v="5"/>
    <x v="25"/>
    <x v="61"/>
    <x v="7"/>
    <x v="0"/>
    <x v="10"/>
    <x v="323"/>
    <x v="0"/>
    <n v="1000"/>
    <n v="280"/>
    <m/>
    <n v="276"/>
    <n v="112"/>
    <n v="17"/>
    <n v="25"/>
    <n v="73"/>
    <n v="10.4"/>
    <n v="17.25"/>
    <n v="0.65833333333333333"/>
    <n v="0.4"/>
    <n v="8.7991718426501039E-2"/>
    <n v="0.12939958592132506"/>
    <n v="400"/>
    <n v="0.65"/>
    <n v="8.4"/>
    <n v="4"/>
    <n v="0"/>
    <n v="2"/>
    <n v="0"/>
    <n v="0"/>
    <n v="15"/>
    <n v="7"/>
    <n v="0"/>
    <n v="1"/>
    <n v="0"/>
    <n v="0"/>
    <n v="0"/>
    <n v="0"/>
    <n v="0"/>
    <n v="150"/>
    <n v="150"/>
    <s v="1 PG"/>
  </r>
  <r>
    <n v="3703"/>
    <s v="VIETNAM"/>
    <x v="2"/>
    <x v="5"/>
    <x v="25"/>
    <x v="61"/>
    <x v="6"/>
    <x v="0"/>
    <x v="9"/>
    <x v="82"/>
    <x v="1"/>
    <n v="1250"/>
    <n v="350"/>
    <m/>
    <n v="276"/>
    <n v="140"/>
    <n v="25"/>
    <n v="29"/>
    <n v="92"/>
    <n v="35.75"/>
    <n v="42"/>
    <n v="1.4398148148148149"/>
    <n v="0.4"/>
    <n v="0.12939958592132506"/>
    <n v="0.15010351966873706"/>
    <n v="355"/>
    <n v="0.65"/>
    <n v="33"/>
    <n v="3"/>
    <n v="0"/>
    <n v="4"/>
    <n v="0"/>
    <n v="0"/>
    <n v="42"/>
    <n v="0"/>
    <n v="0"/>
    <n v="0"/>
    <n v="0"/>
    <n v="0"/>
    <n v="0"/>
    <n v="0"/>
    <n v="0"/>
    <n v="150"/>
    <n v="150"/>
    <s v="1 PG"/>
  </r>
  <r>
    <n v="3704"/>
    <s v="VIETNAM"/>
    <x v="2"/>
    <x v="5"/>
    <x v="25"/>
    <x v="61"/>
    <x v="7"/>
    <x v="0"/>
    <x v="9"/>
    <x v="104"/>
    <x v="0"/>
    <n v="1000"/>
    <n v="280"/>
    <m/>
    <n v="256"/>
    <n v="112"/>
    <n v="21"/>
    <n v="53"/>
    <n v="73"/>
    <n v="22"/>
    <n v="53.5"/>
    <n v="1.0202702702702702"/>
    <n v="0.4"/>
    <n v="0.11718750000000001"/>
    <n v="0.2957589285714286"/>
    <n v="334"/>
    <n v="0.65"/>
    <n v="20.5"/>
    <n v="6"/>
    <n v="0"/>
    <n v="0"/>
    <n v="0"/>
    <n v="0"/>
    <n v="52"/>
    <n v="0"/>
    <n v="0"/>
    <n v="3"/>
    <n v="0"/>
    <n v="0"/>
    <n v="0"/>
    <n v="0"/>
    <n v="0"/>
    <n v="150"/>
    <n v="150"/>
    <s v="1 PG"/>
  </r>
  <r>
    <n v="3705"/>
    <s v="VIETNAM"/>
    <x v="2"/>
    <x v="5"/>
    <x v="25"/>
    <x v="61"/>
    <x v="7"/>
    <x v="0"/>
    <x v="9"/>
    <x v="105"/>
    <x v="0"/>
    <n v="1000"/>
    <n v="280"/>
    <m/>
    <n v="256"/>
    <n v="112"/>
    <n v="19"/>
    <n v="51"/>
    <n v="73"/>
    <n v="18.75"/>
    <n v="48.5"/>
    <n v="0.96071428571428574"/>
    <n v="0.4"/>
    <n v="0.10602678571428573"/>
    <n v="0.2845982142857143"/>
    <n v="327"/>
    <n v="0.65"/>
    <n v="18"/>
    <n v="3"/>
    <n v="0"/>
    <n v="0"/>
    <n v="0"/>
    <n v="0"/>
    <n v="47.5"/>
    <n v="4"/>
    <n v="0"/>
    <n v="0"/>
    <n v="0"/>
    <n v="0"/>
    <n v="0"/>
    <n v="0"/>
    <n v="0"/>
    <n v="150"/>
    <n v="150"/>
    <s v="1 PG"/>
  </r>
  <r>
    <n v="3706"/>
    <s v="VIETNAM"/>
    <x v="0"/>
    <x v="5"/>
    <x v="25"/>
    <x v="62"/>
    <x v="3"/>
    <x v="0"/>
    <x v="0"/>
    <x v="10"/>
    <x v="1"/>
    <n v="2700"/>
    <n v="567"/>
    <n v="562"/>
    <m/>
    <n v="226.8"/>
    <n v="85"/>
    <n v="129"/>
    <n v="149.68799999999999"/>
    <n v="52"/>
    <n v="91.75"/>
    <n v="0.67172897196261683"/>
    <n v="0.4"/>
    <n v="0.21606507371631928"/>
    <n v="0.32791052364006101"/>
    <n v="550"/>
    <n v="0.8"/>
    <n v="47"/>
    <n v="2"/>
    <n v="0"/>
    <n v="9"/>
    <n v="0"/>
    <n v="0"/>
    <n v="89"/>
    <n v="5"/>
    <n v="0"/>
    <n v="3"/>
    <n v="0"/>
    <n v="0"/>
    <n v="0"/>
    <n v="0"/>
    <n v="0"/>
    <n v="100"/>
    <n v="100"/>
    <s v="2 PG"/>
  </r>
  <r>
    <n v="3707"/>
    <s v="VIETNAM"/>
    <x v="0"/>
    <x v="5"/>
    <x v="25"/>
    <x v="62"/>
    <x v="3"/>
    <x v="0"/>
    <x v="0"/>
    <x v="32"/>
    <x v="1"/>
    <n v="2700"/>
    <n v="567"/>
    <n v="604"/>
    <m/>
    <n v="226.8"/>
    <n v="60"/>
    <n v="98"/>
    <n v="149.68799999999999"/>
    <n v="53.75"/>
    <n v="64.25"/>
    <n v="0.74683544303797467"/>
    <n v="0.4"/>
    <n v="0.14191106906338696"/>
    <n v="0.23178807947019869"/>
    <n v="712"/>
    <n v="0.8"/>
    <n v="45"/>
    <n v="5"/>
    <n v="0"/>
    <n v="15"/>
    <n v="0"/>
    <n v="0"/>
    <n v="55"/>
    <n v="15"/>
    <n v="0"/>
    <n v="11"/>
    <n v="0"/>
    <n v="0"/>
    <n v="0"/>
    <n v="0"/>
    <n v="0"/>
    <n v="100"/>
    <n v="100"/>
    <s v="2 PG"/>
  </r>
  <r>
    <n v="3708"/>
    <s v="VIETNAM"/>
    <x v="0"/>
    <x v="5"/>
    <x v="25"/>
    <x v="62"/>
    <x v="3"/>
    <x v="0"/>
    <x v="1"/>
    <x v="11"/>
    <x v="1"/>
    <n v="2700"/>
    <n v="567"/>
    <n v="536"/>
    <m/>
    <n v="226.8"/>
    <n v="76"/>
    <n v="127"/>
    <n v="149.68799999999999"/>
    <n v="51.5"/>
    <n v="61.5"/>
    <n v="0.55665024630541871"/>
    <n v="0.4"/>
    <n v="0.20255863539445629"/>
    <n v="0.3384861407249467"/>
    <n v="459"/>
    <n v="0.8"/>
    <n v="42"/>
    <n v="6"/>
    <n v="0"/>
    <n v="16"/>
    <n v="0"/>
    <n v="0"/>
    <n v="51"/>
    <n v="2"/>
    <n v="0"/>
    <n v="20"/>
    <n v="0"/>
    <n v="0"/>
    <n v="0"/>
    <n v="0"/>
    <n v="0"/>
    <n v="100"/>
    <n v="100"/>
    <s v="2 PG"/>
  </r>
  <r>
    <n v="3709"/>
    <s v="VIETNAM"/>
    <x v="0"/>
    <x v="5"/>
    <x v="25"/>
    <x v="62"/>
    <x v="8"/>
    <x v="0"/>
    <x v="0"/>
    <x v="135"/>
    <x v="1"/>
    <n v="2700"/>
    <n v="504"/>
    <n v="476"/>
    <m/>
    <n v="201"/>
    <n v="22"/>
    <n v="118"/>
    <n v="133"/>
    <n v="14.25"/>
    <n v="87.75"/>
    <n v="0.72857142857142854"/>
    <n v="0.4"/>
    <n v="6.6026410564225688E-2"/>
    <n v="0.35414165666266506"/>
    <n v="560"/>
    <n v="0.8"/>
    <n v="11"/>
    <n v="1"/>
    <n v="0"/>
    <n v="6"/>
    <n v="0"/>
    <n v="0"/>
    <n v="81"/>
    <n v="1"/>
    <n v="0"/>
    <n v="13"/>
    <n v="0"/>
    <n v="0"/>
    <n v="0"/>
    <n v="0"/>
    <n v="0"/>
    <n v="100"/>
    <n v="100"/>
    <s v="2 PG"/>
  </r>
  <r>
    <n v="3710"/>
    <s v="VIETNAM"/>
    <x v="0"/>
    <x v="5"/>
    <x v="25"/>
    <x v="62"/>
    <x v="0"/>
    <x v="0"/>
    <x v="0"/>
    <x v="1"/>
    <x v="1"/>
    <n v="1200"/>
    <n v="336"/>
    <n v="320"/>
    <m/>
    <n v="134.4"/>
    <n v="64"/>
    <n v="91"/>
    <n v="88.703999999999994"/>
    <n v="47"/>
    <n v="87.5"/>
    <n v="0.86774193548387102"/>
    <n v="0.4"/>
    <n v="0.2857142857142857"/>
    <n v="0.40625"/>
    <n v="324"/>
    <n v="0.8"/>
    <n v="41"/>
    <n v="6"/>
    <n v="0"/>
    <n v="9"/>
    <n v="0"/>
    <n v="0"/>
    <n v="82"/>
    <n v="10"/>
    <n v="0"/>
    <n v="6"/>
    <n v="0"/>
    <n v="0"/>
    <n v="0"/>
    <n v="0"/>
    <n v="0"/>
    <n v="100"/>
    <n v="100"/>
    <s v="2 PG"/>
  </r>
  <r>
    <n v="3711"/>
    <s v="VIETNAM"/>
    <x v="0"/>
    <x v="5"/>
    <x v="25"/>
    <x v="62"/>
    <x v="0"/>
    <x v="0"/>
    <x v="0"/>
    <x v="12"/>
    <x v="1"/>
    <n v="1200"/>
    <n v="240"/>
    <n v="216"/>
    <m/>
    <n v="96"/>
    <n v="33"/>
    <n v="55"/>
    <n v="63.36"/>
    <n v="36.75"/>
    <n v="42.5"/>
    <n v="0.90056818181818177"/>
    <n v="0.4"/>
    <n v="0.21825396825396828"/>
    <n v="0.36375661375661378"/>
    <n v="450"/>
    <n v="0.8"/>
    <n v="30"/>
    <n v="9"/>
    <n v="0"/>
    <n v="9"/>
    <n v="0"/>
    <n v="0"/>
    <n v="34"/>
    <n v="8"/>
    <n v="0"/>
    <n v="13"/>
    <n v="0"/>
    <n v="0"/>
    <n v="0"/>
    <n v="0"/>
    <n v="0"/>
    <n v="100"/>
    <n v="100"/>
    <s v="1 PG"/>
  </r>
  <r>
    <n v="3712"/>
    <s v="VIETNAM"/>
    <x v="0"/>
    <x v="5"/>
    <x v="25"/>
    <x v="62"/>
    <x v="0"/>
    <x v="0"/>
    <x v="0"/>
    <x v="14"/>
    <x v="0"/>
    <n v="1200"/>
    <n v="336"/>
    <n v="332"/>
    <m/>
    <n v="134.4"/>
    <n v="83"/>
    <n v="108"/>
    <n v="88.703999999999994"/>
    <n v="36.75"/>
    <n v="52.5"/>
    <n v="0.46727748691099474"/>
    <n v="0.4"/>
    <n v="0.35714285714285715"/>
    <n v="0.46471600688468162"/>
    <n v="873"/>
    <n v="0.7"/>
    <n v="32"/>
    <n v="5"/>
    <n v="0"/>
    <n v="7"/>
    <n v="0"/>
    <n v="0"/>
    <n v="48"/>
    <n v="4"/>
    <n v="0"/>
    <n v="7"/>
    <n v="0"/>
    <n v="0"/>
    <n v="0"/>
    <n v="0"/>
    <n v="0"/>
    <n v="50"/>
    <n v="50"/>
    <s v="2 PG"/>
  </r>
  <r>
    <n v="3713"/>
    <s v="VIETNAM"/>
    <x v="0"/>
    <x v="5"/>
    <x v="25"/>
    <x v="62"/>
    <x v="0"/>
    <x v="0"/>
    <x v="0"/>
    <x v="15"/>
    <x v="0"/>
    <n v="1200"/>
    <n v="240"/>
    <n v="216"/>
    <m/>
    <n v="96"/>
    <n v="45"/>
    <n v="40"/>
    <n v="63.36"/>
    <n v="19.5"/>
    <n v="17"/>
    <n v="0.42941176470588233"/>
    <n v="0.4"/>
    <n v="0.29761904761904762"/>
    <n v="0.26455026455026459"/>
    <n v="280"/>
    <n v="0.7"/>
    <n v="12"/>
    <n v="12"/>
    <n v="0"/>
    <n v="9"/>
    <n v="0"/>
    <n v="0"/>
    <n v="7"/>
    <n v="10"/>
    <n v="0"/>
    <n v="15"/>
    <n v="0"/>
    <n v="0"/>
    <n v="0"/>
    <n v="0"/>
    <n v="0"/>
    <n v="50"/>
    <n v="50"/>
    <s v="1 PG"/>
  </r>
  <r>
    <n v="3714"/>
    <s v="VIETNAM"/>
    <x v="0"/>
    <x v="5"/>
    <x v="25"/>
    <x v="62"/>
    <x v="0"/>
    <x v="0"/>
    <x v="0"/>
    <x v="3"/>
    <x v="0"/>
    <n v="1200"/>
    <n v="240"/>
    <n v="234"/>
    <m/>
    <n v="96"/>
    <n v="40"/>
    <n v="70"/>
    <n v="63.36"/>
    <n v="9.25"/>
    <n v="20.5"/>
    <n v="0.27045454545454545"/>
    <n v="0.4"/>
    <n v="0.24420024420024422"/>
    <n v="0.42735042735042739"/>
    <n v="512"/>
    <n v="0.7"/>
    <n v="0"/>
    <n v="15"/>
    <n v="0"/>
    <n v="11"/>
    <n v="0"/>
    <n v="0"/>
    <n v="12"/>
    <n v="4"/>
    <n v="0"/>
    <n v="15"/>
    <n v="0"/>
    <n v="0"/>
    <n v="0"/>
    <n v="0"/>
    <n v="0"/>
    <n v="50"/>
    <n v="50"/>
    <s v="1 PG"/>
  </r>
  <r>
    <n v="3715"/>
    <s v="VIETNAM"/>
    <x v="0"/>
    <x v="5"/>
    <x v="25"/>
    <x v="62"/>
    <x v="0"/>
    <x v="0"/>
    <x v="1"/>
    <x v="17"/>
    <x v="0"/>
    <n v="1200"/>
    <n v="240"/>
    <n v="240"/>
    <m/>
    <n v="96"/>
    <n v="25"/>
    <n v="36"/>
    <n v="63.36"/>
    <n v="15.5"/>
    <n v="13"/>
    <n v="0.46721311475409838"/>
    <n v="0.4"/>
    <n v="0.14880952380952381"/>
    <n v="0.21428571428571427"/>
    <n v="316"/>
    <n v="0.7"/>
    <n v="8.5"/>
    <n v="0"/>
    <n v="0"/>
    <n v="14"/>
    <n v="0"/>
    <n v="0"/>
    <n v="12.5"/>
    <n v="2"/>
    <n v="0"/>
    <n v="0"/>
    <n v="0"/>
    <n v="0"/>
    <n v="0"/>
    <n v="0"/>
    <n v="0"/>
    <n v="50"/>
    <n v="50"/>
    <s v="1 PG"/>
  </r>
  <r>
    <n v="3716"/>
    <s v="VIETNAM"/>
    <x v="0"/>
    <x v="5"/>
    <x v="25"/>
    <x v="62"/>
    <x v="0"/>
    <x v="0"/>
    <x v="1"/>
    <x v="4"/>
    <x v="0"/>
    <n v="1200"/>
    <n v="240"/>
    <n v="240"/>
    <m/>
    <n v="96"/>
    <n v="32"/>
    <n v="42"/>
    <n v="63.36"/>
    <n v="16.579999999999998"/>
    <n v="19.420000000000002"/>
    <n v="0.48648648648648651"/>
    <n v="0.4"/>
    <n v="0.19047619047619047"/>
    <n v="0.25"/>
    <n v="310"/>
    <n v="0.7"/>
    <n v="10.83"/>
    <n v="13"/>
    <n v="0"/>
    <n v="5"/>
    <n v="0"/>
    <n v="0"/>
    <n v="13.67"/>
    <n v="13"/>
    <n v="0"/>
    <n v="5"/>
    <n v="0"/>
    <n v="0"/>
    <n v="0"/>
    <n v="0"/>
    <n v="0"/>
    <n v="50"/>
    <n v="50"/>
    <s v="1 PG"/>
  </r>
  <r>
    <n v="3717"/>
    <s v="VIETNAM"/>
    <x v="0"/>
    <x v="5"/>
    <x v="25"/>
    <x v="62"/>
    <x v="0"/>
    <x v="0"/>
    <x v="0"/>
    <x v="16"/>
    <x v="0"/>
    <n v="1200"/>
    <n v="240"/>
    <n v="228"/>
    <m/>
    <n v="96"/>
    <n v="55"/>
    <n v="88"/>
    <n v="63.36"/>
    <n v="26"/>
    <n v="43.75"/>
    <n v="0.48776223776223776"/>
    <n v="0.4"/>
    <n v="0.34461152882205515"/>
    <n v="0.55137844611528819"/>
    <n v="532"/>
    <n v="0.8"/>
    <n v="22"/>
    <n v="0"/>
    <n v="0"/>
    <n v="8"/>
    <n v="0"/>
    <n v="0"/>
    <n v="38"/>
    <n v="1"/>
    <n v="0"/>
    <n v="11"/>
    <n v="0"/>
    <n v="0"/>
    <n v="0"/>
    <n v="0"/>
    <n v="0"/>
    <n v="50"/>
    <n v="50"/>
    <s v="1 PG"/>
  </r>
  <r>
    <n v="3718"/>
    <s v="VIETNAM"/>
    <x v="0"/>
    <x v="5"/>
    <x v="25"/>
    <x v="62"/>
    <x v="0"/>
    <x v="1"/>
    <x v="30"/>
    <x v="207"/>
    <x v="0"/>
    <n v="1200"/>
    <n v="240"/>
    <n v="240"/>
    <m/>
    <n v="57"/>
    <n v="21"/>
    <n v="15"/>
    <n v="21"/>
    <n v="14.5"/>
    <n v="8.25"/>
    <n v="0.63194444444444442"/>
    <n v="0.4"/>
    <n v="0.125"/>
    <n v="8.9285714285714288E-2"/>
    <n v="437"/>
    <n v="0.8"/>
    <n v="14"/>
    <n v="0"/>
    <n v="0"/>
    <n v="1"/>
    <n v="0"/>
    <n v="0"/>
    <n v="7"/>
    <n v="3"/>
    <n v="0"/>
    <n v="1"/>
    <n v="0"/>
    <n v="0"/>
    <n v="0"/>
    <n v="0"/>
    <n v="0"/>
    <n v="50"/>
    <n v="50"/>
    <s v="1 PG"/>
  </r>
  <r>
    <n v="3719"/>
    <s v="VIETNAM"/>
    <x v="0"/>
    <x v="5"/>
    <x v="25"/>
    <x v="62"/>
    <x v="4"/>
    <x v="0"/>
    <x v="0"/>
    <x v="35"/>
    <x v="0"/>
    <n v="1200"/>
    <n v="200"/>
    <n v="208"/>
    <m/>
    <n v="80"/>
    <n v="38"/>
    <n v="42"/>
    <n v="52.8"/>
    <n v="44.75"/>
    <n v="45.25"/>
    <n v="1.125"/>
    <n v="0.4"/>
    <n v="0.26098901098901101"/>
    <n v="0.28846153846153849"/>
    <n v="563"/>
    <n v="0.7"/>
    <n v="32"/>
    <n v="15"/>
    <n v="0"/>
    <n v="18"/>
    <n v="0"/>
    <n v="0"/>
    <n v="29"/>
    <n v="13"/>
    <n v="0"/>
    <n v="26"/>
    <n v="0"/>
    <n v="0"/>
    <n v="0"/>
    <n v="0"/>
    <n v="0"/>
    <n v="50"/>
    <n v="50"/>
    <s v="1 PG"/>
  </r>
  <r>
    <n v="3720"/>
    <s v="VIETNAM"/>
    <x v="0"/>
    <x v="5"/>
    <x v="25"/>
    <x v="62"/>
    <x v="4"/>
    <x v="0"/>
    <x v="0"/>
    <x v="36"/>
    <x v="0"/>
    <n v="1200"/>
    <n v="200"/>
    <n v="208"/>
    <m/>
    <n v="80"/>
    <n v="57"/>
    <n v="51"/>
    <n v="52.8"/>
    <n v="25.3"/>
    <n v="24.8"/>
    <n v="0.46388888888888891"/>
    <n v="0.4"/>
    <n v="0.39148351648351648"/>
    <n v="0.35027472527472531"/>
    <n v="404"/>
    <n v="0.7"/>
    <n v="20.8"/>
    <n v="0"/>
    <n v="0"/>
    <n v="9"/>
    <n v="0"/>
    <n v="0"/>
    <n v="18.3"/>
    <n v="0"/>
    <n v="0"/>
    <n v="13"/>
    <n v="0"/>
    <n v="0"/>
    <n v="0"/>
    <n v="0"/>
    <n v="0"/>
    <n v="50"/>
    <n v="50"/>
    <s v="1 PG"/>
  </r>
  <r>
    <n v="3721"/>
    <s v="VIETNAM"/>
    <x v="0"/>
    <x v="5"/>
    <x v="25"/>
    <x v="62"/>
    <x v="4"/>
    <x v="0"/>
    <x v="0"/>
    <x v="37"/>
    <x v="0"/>
    <n v="1200"/>
    <n v="200"/>
    <n v="212"/>
    <m/>
    <n v="80"/>
    <n v="40"/>
    <n v="62"/>
    <n v="52.8"/>
    <n v="24.25"/>
    <n v="29"/>
    <n v="0.5220588235294118"/>
    <n v="0.4"/>
    <n v="0.26954177897574128"/>
    <n v="0.41778975741239899"/>
    <n v="603"/>
    <n v="0.7"/>
    <n v="19"/>
    <n v="5"/>
    <n v="0"/>
    <n v="8"/>
    <n v="0"/>
    <n v="0"/>
    <n v="25"/>
    <n v="8"/>
    <n v="0"/>
    <n v="4"/>
    <n v="0"/>
    <n v="0"/>
    <n v="0"/>
    <n v="0"/>
    <n v="0"/>
    <n v="50"/>
    <n v="50"/>
    <s v="1 PG"/>
  </r>
  <r>
    <n v="3722"/>
    <s v="VIETNAM"/>
    <x v="0"/>
    <x v="5"/>
    <x v="25"/>
    <x v="62"/>
    <x v="4"/>
    <x v="0"/>
    <x v="0"/>
    <x v="38"/>
    <x v="0"/>
    <n v="1200"/>
    <n v="200"/>
    <n v="204"/>
    <m/>
    <n v="80"/>
    <n v="15"/>
    <n v="36"/>
    <n v="52.8"/>
    <n v="9"/>
    <n v="23"/>
    <n v="0.62745098039215685"/>
    <n v="0.4"/>
    <n v="0.1050420168067227"/>
    <n v="0.2521008403361345"/>
    <n v="105"/>
    <n v="0.7"/>
    <n v="0"/>
    <n v="0"/>
    <n v="0"/>
    <n v="18"/>
    <n v="0"/>
    <n v="0"/>
    <n v="0"/>
    <n v="0"/>
    <n v="0"/>
    <n v="46"/>
    <n v="0"/>
    <n v="0"/>
    <n v="0"/>
    <n v="0"/>
    <n v="0"/>
    <n v="50"/>
    <n v="50"/>
    <s v="1 PG"/>
  </r>
  <r>
    <n v="3723"/>
    <s v="VIETNAM"/>
    <x v="0"/>
    <x v="5"/>
    <x v="25"/>
    <x v="62"/>
    <x v="4"/>
    <x v="0"/>
    <x v="0"/>
    <x v="39"/>
    <x v="0"/>
    <n v="1200"/>
    <n v="200"/>
    <n v="206"/>
    <m/>
    <n v="80"/>
    <n v="37"/>
    <n v="58"/>
    <n v="52.8"/>
    <n v="33"/>
    <n v="43.5"/>
    <n v="0.80526315789473679"/>
    <n v="0.4"/>
    <n v="0.2565880721220527"/>
    <n v="0.4022191400832178"/>
    <n v="311"/>
    <n v="0.7"/>
    <n v="13"/>
    <n v="12"/>
    <n v="0"/>
    <n v="34"/>
    <n v="0"/>
    <n v="0"/>
    <n v="13"/>
    <n v="12"/>
    <n v="0"/>
    <n v="55"/>
    <n v="0"/>
    <n v="0"/>
    <n v="0"/>
    <n v="0"/>
    <n v="0"/>
    <n v="50"/>
    <n v="50"/>
    <s v="1 PG"/>
  </r>
  <r>
    <n v="3724"/>
    <s v="VIETNAM"/>
    <x v="0"/>
    <x v="5"/>
    <x v="25"/>
    <x v="62"/>
    <x v="4"/>
    <x v="0"/>
    <x v="0"/>
    <x v="40"/>
    <x v="0"/>
    <n v="1200"/>
    <n v="200"/>
    <n v="190"/>
    <m/>
    <n v="80"/>
    <n v="11"/>
    <n v="41"/>
    <n v="52.8"/>
    <n v="15.5"/>
    <n v="13"/>
    <n v="0.54807692307692313"/>
    <n v="0.4"/>
    <n v="8.2706766917293228E-2"/>
    <n v="0.30827067669172931"/>
    <n v="288"/>
    <n v="0.7"/>
    <s v="7.5"/>
    <n v="0"/>
    <n v="0"/>
    <n v="16"/>
    <n v="0"/>
    <n v="0"/>
    <n v="12"/>
    <n v="0"/>
    <n v="0"/>
    <n v="2"/>
    <n v="0"/>
    <n v="0"/>
    <n v="0"/>
    <n v="0"/>
    <n v="0"/>
    <n v="50"/>
    <n v="50"/>
    <s v="1 PG"/>
  </r>
  <r>
    <n v="3725"/>
    <s v="VIETNAM"/>
    <x v="0"/>
    <x v="5"/>
    <x v="25"/>
    <x v="62"/>
    <x v="4"/>
    <x v="0"/>
    <x v="0"/>
    <x v="41"/>
    <x v="0"/>
    <n v="1200"/>
    <n v="200"/>
    <n v="204"/>
    <m/>
    <n v="80"/>
    <n v="61"/>
    <n v="37"/>
    <n v="52.8"/>
    <n v="34"/>
    <n v="22.5"/>
    <n v="0.57653061224489799"/>
    <n v="0.4"/>
    <n v="0.42717086834733897"/>
    <n v="0.25910364145658266"/>
    <n v="362"/>
    <n v="0.7"/>
    <n v="11"/>
    <n v="0"/>
    <n v="0"/>
    <n v="46"/>
    <n v="0"/>
    <n v="0"/>
    <n v="14"/>
    <n v="0"/>
    <n v="0"/>
    <n v="17"/>
    <n v="0"/>
    <n v="0"/>
    <n v="0"/>
    <n v="0"/>
    <n v="0"/>
    <n v="50"/>
    <n v="50"/>
    <s v="1 PG"/>
  </r>
  <r>
    <n v="3726"/>
    <s v="VIETNAM"/>
    <x v="0"/>
    <x v="5"/>
    <x v="25"/>
    <x v="62"/>
    <x v="4"/>
    <x v="1"/>
    <x v="0"/>
    <x v="150"/>
    <x v="0"/>
    <n v="1200"/>
    <n v="200"/>
    <n v="210"/>
    <m/>
    <n v="80"/>
    <n v="18"/>
    <n v="44"/>
    <n v="52.8"/>
    <n v="10.5"/>
    <n v="16"/>
    <n v="0.42741935483870969"/>
    <n v="0.4"/>
    <n v="0.12244897959183673"/>
    <n v="0.29931972789115646"/>
    <n v="312"/>
    <n v="0.7"/>
    <n v="9"/>
    <n v="0"/>
    <n v="0"/>
    <n v="3"/>
    <n v="0"/>
    <n v="0"/>
    <n v="12"/>
    <n v="0"/>
    <n v="0"/>
    <n v="8"/>
    <n v="0"/>
    <n v="0"/>
    <n v="0"/>
    <n v="0"/>
    <n v="0"/>
    <n v="50"/>
    <n v="50"/>
    <s v="1 PG"/>
  </r>
  <r>
    <n v="3727"/>
    <s v="VIETNAM"/>
    <x v="0"/>
    <x v="5"/>
    <x v="25"/>
    <x v="62"/>
    <x v="5"/>
    <x v="0"/>
    <x v="0"/>
    <x v="42"/>
    <x v="0"/>
    <n v="1500"/>
    <n v="420"/>
    <n v="396"/>
    <m/>
    <n v="168"/>
    <n v="60"/>
    <n v="93"/>
    <n v="110.88"/>
    <n v="82.5"/>
    <n v="90.1"/>
    <n v="1.1281045751633987"/>
    <n v="0.4"/>
    <n v="0.21645021645021645"/>
    <n v="0.33549783549783552"/>
    <n v="798"/>
    <n v="0.8"/>
    <n v="50.5"/>
    <n v="0"/>
    <n v="0"/>
    <n v="64"/>
    <n v="0"/>
    <n v="0"/>
    <n v="48.1"/>
    <n v="0"/>
    <n v="0"/>
    <n v="84"/>
    <n v="0"/>
    <n v="0"/>
    <n v="0"/>
    <n v="0"/>
    <n v="0"/>
    <n v="50"/>
    <n v="50"/>
    <s v="2 PG"/>
  </r>
  <r>
    <n v="3728"/>
    <s v="VIETNAM"/>
    <x v="0"/>
    <x v="5"/>
    <x v="25"/>
    <x v="62"/>
    <x v="5"/>
    <x v="0"/>
    <x v="0"/>
    <x v="44"/>
    <x v="1"/>
    <n v="1500"/>
    <n v="420"/>
    <n v="432"/>
    <m/>
    <n v="168"/>
    <n v="62"/>
    <n v="84"/>
    <n v="110.88"/>
    <n v="35.5"/>
    <n v="48"/>
    <n v="0.57191780821917804"/>
    <n v="0.4"/>
    <n v="0.20502645502645503"/>
    <n v="0.27777777777777779"/>
    <n v="550"/>
    <n v="0.6"/>
    <n v="13"/>
    <n v="0"/>
    <n v="0"/>
    <n v="45"/>
    <n v="0"/>
    <n v="0"/>
    <n v="18"/>
    <n v="0"/>
    <n v="0"/>
    <n v="60"/>
    <n v="0"/>
    <n v="0"/>
    <n v="0"/>
    <n v="0"/>
    <n v="0"/>
    <n v="50"/>
    <n v="50"/>
    <s v="2 PG"/>
  </r>
  <r>
    <n v="3729"/>
    <s v="VIETNAM"/>
    <x v="0"/>
    <x v="5"/>
    <x v="25"/>
    <x v="62"/>
    <x v="5"/>
    <x v="0"/>
    <x v="0"/>
    <x v="45"/>
    <x v="1"/>
    <n v="1500"/>
    <n v="420"/>
    <n v="388"/>
    <m/>
    <n v="168"/>
    <n v="41"/>
    <n v="51"/>
    <n v="110.88"/>
    <n v="26.5"/>
    <n v="29"/>
    <n v="0.60326086956521741"/>
    <n v="0.4"/>
    <n v="0.15095729013254788"/>
    <n v="0.18777614138438883"/>
    <n v="291"/>
    <n v="0.6"/>
    <n v="7"/>
    <n v="0"/>
    <n v="0"/>
    <n v="39"/>
    <n v="0"/>
    <n v="0"/>
    <n v="12"/>
    <n v="0"/>
    <n v="0"/>
    <n v="34"/>
    <n v="0"/>
    <n v="0"/>
    <n v="0"/>
    <n v="0"/>
    <n v="0"/>
    <n v="50"/>
    <n v="50"/>
    <s v="2 PG"/>
  </r>
  <r>
    <n v="3730"/>
    <s v="VIETNAM"/>
    <x v="0"/>
    <x v="5"/>
    <x v="25"/>
    <x v="62"/>
    <x v="2"/>
    <x v="0"/>
    <x v="0"/>
    <x v="20"/>
    <x v="1"/>
    <n v="1200"/>
    <n v="336"/>
    <n v="336"/>
    <m/>
    <n v="134.4"/>
    <n v="80"/>
    <n v="30"/>
    <n v="88.703999999999994"/>
    <n v="52.5"/>
    <n v="24.5"/>
    <n v="0.7"/>
    <n v="0.4"/>
    <n v="0.3401360544217687"/>
    <n v="0.12755102040816327"/>
    <n v="777"/>
    <n v="0.8"/>
    <n v="15"/>
    <n v="0"/>
    <n v="0"/>
    <n v="75"/>
    <n v="0"/>
    <n v="0"/>
    <n v="12"/>
    <n v="0"/>
    <n v="0"/>
    <n v="25"/>
    <n v="0"/>
    <n v="0"/>
    <n v="0"/>
    <n v="0"/>
    <n v="0"/>
    <n v="100"/>
    <n v="100"/>
    <s v="2 PG"/>
  </r>
  <r>
    <n v="3731"/>
    <s v="VIETNAM"/>
    <x v="0"/>
    <x v="5"/>
    <x v="25"/>
    <x v="62"/>
    <x v="2"/>
    <x v="0"/>
    <x v="0"/>
    <x v="8"/>
    <x v="1"/>
    <n v="1200"/>
    <n v="336"/>
    <n v="336"/>
    <m/>
    <n v="134.4"/>
    <n v="23"/>
    <n v="65"/>
    <n v="88.703999999999994"/>
    <n v="30"/>
    <n v="43"/>
    <n v="0.82954545454545459"/>
    <n v="0.4"/>
    <n v="9.7789115646258515E-2"/>
    <n v="0.27636054421768708"/>
    <n v="561"/>
    <n v="0.6"/>
    <n v="24"/>
    <n v="0"/>
    <n v="0"/>
    <n v="12"/>
    <n v="0"/>
    <n v="0"/>
    <n v="37"/>
    <n v="0"/>
    <n v="0"/>
    <n v="12"/>
    <n v="0"/>
    <n v="0"/>
    <n v="0"/>
    <n v="0"/>
    <n v="0"/>
    <n v="100"/>
    <n v="100"/>
    <s v="2 PG"/>
  </r>
  <r>
    <n v="3732"/>
    <s v="VIETNAM"/>
    <x v="0"/>
    <x v="5"/>
    <x v="25"/>
    <x v="62"/>
    <x v="6"/>
    <x v="0"/>
    <x v="1"/>
    <x v="49"/>
    <x v="1"/>
    <n v="1250"/>
    <n v="250"/>
    <n v="238"/>
    <m/>
    <n v="100"/>
    <n v="14"/>
    <n v="26"/>
    <n v="92"/>
    <n v="12"/>
    <n v="27.5"/>
    <n v="0.98750000000000004"/>
    <n v="0.4"/>
    <n v="8.4033613445378158E-2"/>
    <n v="0.15606242496998801"/>
    <n v="77"/>
    <n v="0.7"/>
    <n v="12"/>
    <n v="0"/>
    <n v="0"/>
    <n v="0"/>
    <n v="0"/>
    <n v="0"/>
    <n v="23"/>
    <n v="0"/>
    <n v="0"/>
    <n v="9"/>
    <n v="0"/>
    <n v="0"/>
    <n v="0"/>
    <n v="0"/>
    <n v="0"/>
    <n v="50"/>
    <n v="50"/>
    <s v="1 PG"/>
  </r>
  <r>
    <n v="3733"/>
    <s v="VIETNAM"/>
    <x v="0"/>
    <x v="5"/>
    <x v="25"/>
    <x v="62"/>
    <x v="6"/>
    <x v="0"/>
    <x v="4"/>
    <x v="50"/>
    <x v="1"/>
    <n v="1250"/>
    <n v="250"/>
    <n v="320"/>
    <m/>
    <n v="100"/>
    <n v="50"/>
    <n v="60"/>
    <n v="92"/>
    <n v="19.5"/>
    <n v="40"/>
    <n v="0.54090909090909089"/>
    <n v="0.4"/>
    <n v="0.22321428571428573"/>
    <n v="0.26785714285714285"/>
    <n v="600"/>
    <n v="0.7"/>
    <n v="16"/>
    <n v="0"/>
    <n v="0"/>
    <n v="7"/>
    <n v="0"/>
    <n v="0"/>
    <n v="37"/>
    <n v="4"/>
    <n v="0"/>
    <n v="4"/>
    <n v="0"/>
    <n v="0"/>
    <n v="0"/>
    <n v="0"/>
    <n v="0"/>
    <n v="50"/>
    <n v="50"/>
    <s v="1 PG"/>
  </r>
  <r>
    <n v="3734"/>
    <s v="VIETNAM"/>
    <x v="0"/>
    <x v="5"/>
    <x v="25"/>
    <x v="62"/>
    <x v="6"/>
    <x v="1"/>
    <x v="2"/>
    <x v="136"/>
    <x v="1"/>
    <n v="1250"/>
    <n v="250"/>
    <n v="240"/>
    <m/>
    <n v="100"/>
    <n v="26"/>
    <n v="33"/>
    <n v="92"/>
    <n v="16.5"/>
    <n v="20.5"/>
    <n v="0.6271186440677966"/>
    <n v="0.24"/>
    <n v="0.15476190476190477"/>
    <n v="0.19642857142857142"/>
    <n v="287"/>
    <n v="0.7"/>
    <n v="0"/>
    <n v="0"/>
    <n v="0"/>
    <n v="33"/>
    <n v="0"/>
    <n v="0"/>
    <n v="0"/>
    <n v="0"/>
    <n v="0"/>
    <n v="41"/>
    <n v="0"/>
    <n v="0"/>
    <n v="0"/>
    <n v="0"/>
    <n v="0"/>
    <n v="50"/>
    <n v="50"/>
    <s v="1 PG"/>
  </r>
  <r>
    <n v="3735"/>
    <s v="VIETNAM"/>
    <x v="0"/>
    <x v="5"/>
    <x v="25"/>
    <x v="62"/>
    <x v="6"/>
    <x v="1"/>
    <x v="23"/>
    <x v="137"/>
    <x v="1"/>
    <n v="1250"/>
    <n v="250"/>
    <n v="240"/>
    <m/>
    <n v="100"/>
    <n v="18"/>
    <n v="31"/>
    <n v="92"/>
    <n v="9.5"/>
    <n v="20"/>
    <n v="0.60204081632653061"/>
    <n v="0.4"/>
    <n v="0.10714285714285714"/>
    <n v="0.18452380952380953"/>
    <n v="560"/>
    <n v="0.7"/>
    <n v="5"/>
    <n v="6"/>
    <n v="0"/>
    <n v="6"/>
    <n v="0"/>
    <n v="0"/>
    <n v="12"/>
    <n v="0"/>
    <n v="0"/>
    <n v="16"/>
    <n v="0"/>
    <n v="0"/>
    <n v="0"/>
    <n v="0"/>
    <n v="0"/>
    <n v="50"/>
    <n v="50"/>
    <s v="1 PG"/>
  </r>
  <r>
    <n v="3736"/>
    <s v="VIETNAM"/>
    <x v="0"/>
    <x v="5"/>
    <x v="25"/>
    <x v="62"/>
    <x v="6"/>
    <x v="1"/>
    <x v="24"/>
    <x v="138"/>
    <x v="1"/>
    <n v="1250"/>
    <n v="250"/>
    <n v="240"/>
    <m/>
    <n v="100"/>
    <n v="33"/>
    <n v="34"/>
    <n v="92"/>
    <n v="6.75"/>
    <n v="19.5"/>
    <n v="0.39179104477611942"/>
    <n v="0.4"/>
    <n v="0.19642857142857142"/>
    <n v="0.20238095238095238"/>
    <n v="246"/>
    <n v="0.7"/>
    <n v="6"/>
    <n v="3"/>
    <n v="0"/>
    <n v="0"/>
    <n v="0"/>
    <n v="0"/>
    <n v="17"/>
    <n v="0"/>
    <n v="0"/>
    <n v="5"/>
    <n v="0"/>
    <n v="0"/>
    <n v="0"/>
    <n v="0"/>
    <n v="0"/>
    <n v="50"/>
    <n v="50"/>
    <s v="1 PG"/>
  </r>
  <r>
    <n v="3737"/>
    <s v="VIETNAM"/>
    <x v="0"/>
    <x v="5"/>
    <x v="25"/>
    <x v="62"/>
    <x v="6"/>
    <x v="1"/>
    <x v="17"/>
    <x v="139"/>
    <x v="1"/>
    <n v="1250"/>
    <n v="250"/>
    <n v="300"/>
    <m/>
    <n v="100"/>
    <n v="23"/>
    <n v="51"/>
    <n v="92"/>
    <n v="19"/>
    <n v="25.5"/>
    <n v="0.60135135135135132"/>
    <n v="0.4"/>
    <n v="0.10952380952380952"/>
    <n v="0.24285714285714285"/>
    <n v="250"/>
    <n v="0.7"/>
    <n v="12"/>
    <n v="0"/>
    <n v="0"/>
    <n v="14"/>
    <n v="0"/>
    <n v="0"/>
    <n v="19"/>
    <n v="0"/>
    <n v="0"/>
    <n v="13"/>
    <n v="0"/>
    <n v="0"/>
    <n v="0"/>
    <n v="0"/>
    <n v="0"/>
    <n v="50"/>
    <n v="50"/>
    <s v="1 PG"/>
  </r>
  <r>
    <n v="3738"/>
    <s v="VIETNAM"/>
    <x v="0"/>
    <x v="5"/>
    <x v="25"/>
    <x v="62"/>
    <x v="7"/>
    <x v="0"/>
    <x v="0"/>
    <x v="51"/>
    <x v="0"/>
    <n v="1000"/>
    <n v="200"/>
    <n v="192"/>
    <m/>
    <n v="80"/>
    <n v="14"/>
    <n v="22"/>
    <n v="52.8"/>
    <n v="18.25"/>
    <n v="14.25"/>
    <n v="0.90277777777777779"/>
    <n v="0.4"/>
    <n v="0.10416666666666669"/>
    <n v="0.16369047619047622"/>
    <n v="559"/>
    <n v="0.7"/>
    <n v="16"/>
    <n v="3"/>
    <n v="0"/>
    <n v="3"/>
    <n v="0"/>
    <n v="0"/>
    <n v="9"/>
    <n v="5"/>
    <n v="0"/>
    <n v="8"/>
    <n v="0"/>
    <n v="0"/>
    <n v="0"/>
    <n v="0"/>
    <n v="0"/>
    <n v="50"/>
    <n v="50"/>
    <s v="1 PG"/>
  </r>
  <r>
    <n v="3739"/>
    <s v="VIETNAM"/>
    <x v="0"/>
    <x v="5"/>
    <x v="25"/>
    <x v="62"/>
    <x v="7"/>
    <x v="0"/>
    <x v="0"/>
    <x v="53"/>
    <x v="0"/>
    <n v="1000"/>
    <n v="200"/>
    <n v="208"/>
    <m/>
    <n v="80"/>
    <n v="9"/>
    <n v="37"/>
    <n v="52.8"/>
    <n v="9.58"/>
    <n v="28.75"/>
    <n v="0.83326086956521739"/>
    <n v="0.4"/>
    <n v="6.1813186813186816E-2"/>
    <n v="0.25412087912087911"/>
    <n v="381"/>
    <n v="0.7"/>
    <n v="7.83"/>
    <n v="1"/>
    <n v="0"/>
    <n v="3"/>
    <n v="0"/>
    <n v="0"/>
    <n v="25.5"/>
    <n v="3"/>
    <n v="0"/>
    <n v="5"/>
    <n v="0"/>
    <n v="0"/>
    <n v="0"/>
    <n v="0"/>
    <n v="0"/>
    <n v="50"/>
    <n v="50"/>
    <s v="1 PG"/>
  </r>
  <r>
    <n v="3740"/>
    <s v="VIETNAM"/>
    <x v="0"/>
    <x v="5"/>
    <x v="25"/>
    <x v="62"/>
    <x v="7"/>
    <x v="0"/>
    <x v="0"/>
    <x v="55"/>
    <x v="0"/>
    <n v="1000"/>
    <n v="200"/>
    <n v="208"/>
    <m/>
    <n v="80"/>
    <n v="35"/>
    <n v="58"/>
    <n v="52.8"/>
    <n v="24.25"/>
    <n v="44"/>
    <n v="0.7338709677419355"/>
    <n v="0.4"/>
    <n v="0.24038461538461539"/>
    <n v="0.39835164835164838"/>
    <n v="412"/>
    <n v="0.7"/>
    <n v="16"/>
    <n v="15"/>
    <n v="0"/>
    <n v="9"/>
    <n v="0"/>
    <n v="0"/>
    <n v="37"/>
    <n v="8"/>
    <n v="0"/>
    <n v="7"/>
    <n v="0"/>
    <n v="0"/>
    <n v="0"/>
    <n v="4"/>
    <n v="0"/>
    <n v="50"/>
    <n v="50"/>
    <s v="1 PG"/>
  </r>
  <r>
    <n v="3741"/>
    <s v="VIETNAM"/>
    <x v="0"/>
    <x v="5"/>
    <x v="25"/>
    <x v="62"/>
    <x v="7"/>
    <x v="0"/>
    <x v="0"/>
    <x v="56"/>
    <x v="0"/>
    <n v="1000"/>
    <n v="200"/>
    <n v="208"/>
    <m/>
    <n v="80"/>
    <n v="5"/>
    <n v="24"/>
    <n v="52.8"/>
    <n v="12"/>
    <n v="12.5"/>
    <n v="0.84482758620689657"/>
    <n v="0.4"/>
    <n v="3.4340659340659344E-2"/>
    <n v="0.16483516483516483"/>
    <n v="231"/>
    <n v="0.7"/>
    <n v="12"/>
    <n v="0"/>
    <n v="0"/>
    <n v="0"/>
    <n v="0"/>
    <n v="0"/>
    <n v="12.5"/>
    <n v="0"/>
    <n v="0"/>
    <n v="0"/>
    <n v="0"/>
    <n v="0"/>
    <n v="0"/>
    <n v="0"/>
    <n v="0"/>
    <n v="50"/>
    <n v="50"/>
    <s v="1 PG"/>
  </r>
  <r>
    <n v="3742"/>
    <s v="VIETNAM"/>
    <x v="0"/>
    <x v="5"/>
    <x v="25"/>
    <x v="62"/>
    <x v="7"/>
    <x v="0"/>
    <x v="0"/>
    <x v="250"/>
    <x v="0"/>
    <n v="1000"/>
    <n v="200"/>
    <n v="192"/>
    <m/>
    <n v="80"/>
    <n v="18"/>
    <n v="30"/>
    <n v="52.8"/>
    <n v="6.5"/>
    <n v="14.5"/>
    <n v="0.4375"/>
    <n v="0.4"/>
    <n v="0.13392857142857145"/>
    <n v="0.22321428571428575"/>
    <n v="205"/>
    <n v="0.7"/>
    <n v="5"/>
    <n v="0"/>
    <n v="0"/>
    <n v="3"/>
    <n v="0"/>
    <n v="0"/>
    <n v="13"/>
    <n v="0"/>
    <n v="0"/>
    <n v="3"/>
    <n v="0"/>
    <n v="0"/>
    <n v="0"/>
    <n v="0"/>
    <n v="0"/>
    <n v="50"/>
    <n v="50"/>
    <s v="1 PG"/>
  </r>
  <r>
    <n v="3743"/>
    <s v="VIETNAM"/>
    <x v="0"/>
    <x v="5"/>
    <x v="25"/>
    <x v="62"/>
    <x v="7"/>
    <x v="0"/>
    <x v="0"/>
    <x v="251"/>
    <x v="0"/>
    <n v="1000"/>
    <n v="200"/>
    <n v="190"/>
    <m/>
    <n v="80"/>
    <n v="0"/>
    <n v="44"/>
    <n v="52.8"/>
    <n v="0"/>
    <n v="12.25"/>
    <n v="0.27840909090909088"/>
    <n v="0.4"/>
    <n v="0"/>
    <n v="0.33082706766917291"/>
    <n v="255"/>
    <n v="0.7"/>
    <n v="0"/>
    <n v="0"/>
    <n v="0"/>
    <n v="0"/>
    <n v="0"/>
    <n v="0"/>
    <n v="12"/>
    <n v="1"/>
    <n v="0"/>
    <n v="0"/>
    <n v="0"/>
    <n v="0"/>
    <n v="0"/>
    <n v="0"/>
    <n v="0"/>
    <n v="50"/>
    <n v="50"/>
    <s v="1 PG"/>
  </r>
  <r>
    <n v="3744"/>
    <s v="VIETNAM"/>
    <x v="0"/>
    <x v="5"/>
    <x v="25"/>
    <x v="62"/>
    <x v="7"/>
    <x v="0"/>
    <x v="0"/>
    <x v="252"/>
    <x v="0"/>
    <n v="1000"/>
    <n v="200"/>
    <n v="190"/>
    <m/>
    <n v="80"/>
    <n v="12"/>
    <n v="21"/>
    <n v="52.8"/>
    <n v="10"/>
    <n v="16.25"/>
    <n v="0.79545454545454541"/>
    <n v="0.4"/>
    <n v="9.0225563909774431E-2"/>
    <n v="0.15789473684210525"/>
    <n v="137"/>
    <n v="0.7"/>
    <n v="8"/>
    <n v="0"/>
    <n v="0"/>
    <n v="4"/>
    <n v="0"/>
    <n v="0"/>
    <n v="15"/>
    <n v="5"/>
    <n v="0"/>
    <n v="0"/>
    <n v="0"/>
    <n v="0"/>
    <n v="0"/>
    <n v="0"/>
    <n v="0"/>
    <n v="50"/>
    <n v="50"/>
    <s v="1 PG"/>
  </r>
  <r>
    <n v="3745"/>
    <s v="VIETNAM"/>
    <x v="0"/>
    <x v="5"/>
    <x v="25"/>
    <x v="62"/>
    <x v="7"/>
    <x v="0"/>
    <x v="0"/>
    <x v="293"/>
    <x v="0"/>
    <n v="1000"/>
    <n v="200"/>
    <n v="224"/>
    <m/>
    <n v="80"/>
    <n v="17"/>
    <n v="21"/>
    <n v="52.8"/>
    <n v="15.75"/>
    <n v="19"/>
    <n v="0.91447368421052633"/>
    <n v="0.4"/>
    <n v="0.10841836734693878"/>
    <n v="0.13392857142857145"/>
    <n v="276"/>
    <n v="0.7"/>
    <n v="13"/>
    <n v="5"/>
    <n v="0"/>
    <n v="3"/>
    <n v="0"/>
    <n v="0"/>
    <n v="16"/>
    <n v="2"/>
    <n v="0"/>
    <n v="5"/>
    <n v="0"/>
    <n v="0"/>
    <n v="0"/>
    <n v="0"/>
    <n v="0"/>
    <n v="50"/>
    <n v="50"/>
    <s v="1 PG"/>
  </r>
  <r>
    <n v="3746"/>
    <s v="VIETNAM"/>
    <x v="0"/>
    <x v="5"/>
    <x v="25"/>
    <x v="62"/>
    <x v="7"/>
    <x v="0"/>
    <x v="0"/>
    <x v="294"/>
    <x v="0"/>
    <n v="1000"/>
    <n v="200"/>
    <n v="196"/>
    <m/>
    <n v="80"/>
    <n v="4"/>
    <n v="27"/>
    <n v="52.8"/>
    <n v="27"/>
    <n v="8.8000000000000007"/>
    <n v="1.1548387096774193"/>
    <n v="0.4"/>
    <n v="2.915451895043732E-2"/>
    <n v="0.1967930029154519"/>
    <n v="40"/>
    <n v="0.7"/>
    <n v="27"/>
    <n v="0"/>
    <n v="0"/>
    <n v="0"/>
    <n v="0"/>
    <n v="0"/>
    <n v="8.8000000000000007"/>
    <n v="0"/>
    <n v="0"/>
    <n v="0"/>
    <n v="0"/>
    <n v="0"/>
    <n v="0"/>
    <n v="0"/>
    <n v="0"/>
    <n v="50"/>
    <n v="50"/>
    <s v="1 PG"/>
  </r>
  <r>
    <n v="3747"/>
    <s v="VIETNAM"/>
    <x v="0"/>
    <x v="5"/>
    <x v="25"/>
    <x v="62"/>
    <x v="7"/>
    <x v="0"/>
    <x v="0"/>
    <x v="295"/>
    <x v="0"/>
    <n v="1000"/>
    <n v="200"/>
    <n v="208"/>
    <m/>
    <n v="80"/>
    <n v="12"/>
    <n v="31"/>
    <n v="52.8"/>
    <n v="2.25"/>
    <n v="14.875"/>
    <n v="0.39825581395348836"/>
    <n v="0.4"/>
    <n v="8.2417582417582416E-2"/>
    <n v="0.21291208791208793"/>
    <n v="132"/>
    <n v="0.7"/>
    <n v="1.5"/>
    <n v="3"/>
    <n v="0"/>
    <n v="0"/>
    <n v="0"/>
    <n v="0"/>
    <n v="13"/>
    <n v="0"/>
    <n v="0"/>
    <n v="3"/>
    <n v="0"/>
    <n v="0"/>
    <n v="0"/>
    <n v="1"/>
    <n v="0"/>
    <n v="50"/>
    <n v="50"/>
    <s v="1 PG"/>
  </r>
  <r>
    <n v="3748"/>
    <s v="VIETNAM"/>
    <x v="0"/>
    <x v="5"/>
    <x v="25"/>
    <x v="62"/>
    <x v="7"/>
    <x v="0"/>
    <x v="0"/>
    <x v="307"/>
    <x v="0"/>
    <n v="1000"/>
    <n v="200"/>
    <n v="160"/>
    <m/>
    <n v="80"/>
    <n v="5"/>
    <n v="30"/>
    <n v="52.8"/>
    <n v="5"/>
    <n v="12"/>
    <n v="0.48571428571428571"/>
    <n v="0.4"/>
    <n v="4.4642857142857144E-2"/>
    <n v="0.26785714285714285"/>
    <n v="135"/>
    <n v="0.7"/>
    <n v="5"/>
    <n v="0"/>
    <n v="0"/>
    <n v="0"/>
    <n v="0"/>
    <n v="0"/>
    <n v="12"/>
    <n v="0"/>
    <n v="0"/>
    <n v="0"/>
    <n v="0"/>
    <n v="0"/>
    <n v="0"/>
    <n v="0"/>
    <n v="0"/>
    <n v="50"/>
    <n v="50"/>
    <s v="1 PG"/>
  </r>
  <r>
    <n v="3749"/>
    <s v="VIETNAM"/>
    <x v="0"/>
    <x v="5"/>
    <x v="25"/>
    <x v="62"/>
    <x v="7"/>
    <x v="1"/>
    <x v="4"/>
    <x v="219"/>
    <x v="0"/>
    <n v="1000"/>
    <n v="200"/>
    <n v="180"/>
    <m/>
    <n v="80"/>
    <n v="35"/>
    <n v="50"/>
    <n v="52.8"/>
    <n v="15"/>
    <n v="19.25"/>
    <n v="0.40294117647058825"/>
    <n v="0.4"/>
    <n v="0.27777777777777779"/>
    <n v="0.39682539682539686"/>
    <n v="600"/>
    <n v="0.7"/>
    <n v="15"/>
    <n v="0"/>
    <n v="0"/>
    <n v="0"/>
    <n v="0"/>
    <n v="0"/>
    <n v="18"/>
    <n v="5"/>
    <n v="0"/>
    <n v="0"/>
    <n v="0"/>
    <n v="0"/>
    <n v="0"/>
    <n v="0"/>
    <n v="0"/>
    <n v="50"/>
    <n v="50"/>
    <s v="1 PG"/>
  </r>
  <r>
    <n v="3750"/>
    <s v="VIETNAM"/>
    <x v="0"/>
    <x v="5"/>
    <x v="25"/>
    <x v="62"/>
    <x v="7"/>
    <x v="0"/>
    <x v="1"/>
    <x v="59"/>
    <x v="0"/>
    <n v="1000"/>
    <n v="200"/>
    <n v="160"/>
    <m/>
    <n v="80"/>
    <n v="20"/>
    <n v="45"/>
    <n v="52.8"/>
    <n v="19"/>
    <n v="19.5"/>
    <n v="0.59230769230769231"/>
    <n v="0.4"/>
    <n v="0.17857142857142858"/>
    <n v="0.4017857142857143"/>
    <n v="160"/>
    <n v="0.65"/>
    <n v="19"/>
    <n v="0"/>
    <n v="0"/>
    <n v="0"/>
    <n v="0"/>
    <n v="0"/>
    <n v="19.5"/>
    <n v="0"/>
    <n v="0"/>
    <n v="0"/>
    <n v="0"/>
    <n v="0"/>
    <n v="0"/>
    <n v="0"/>
    <n v="0"/>
    <n v="50"/>
    <n v="50"/>
    <s v="1 PG"/>
  </r>
  <r>
    <n v="3751"/>
    <s v="VIETNAM"/>
    <x v="0"/>
    <x v="5"/>
    <x v="25"/>
    <x v="62"/>
    <x v="7"/>
    <x v="0"/>
    <x v="0"/>
    <x v="60"/>
    <x v="0"/>
    <n v="1000"/>
    <n v="200"/>
    <n v="220"/>
    <m/>
    <n v="80"/>
    <n v="35"/>
    <n v="55"/>
    <n v="52.8"/>
    <n v="20"/>
    <n v="51.25"/>
    <n v="0.79166666666666663"/>
    <n v="0.4"/>
    <n v="0.22727272727272727"/>
    <n v="0.35714285714285715"/>
    <n v="500"/>
    <n v="0.7"/>
    <n v="20"/>
    <n v="0"/>
    <n v="0"/>
    <n v="0"/>
    <n v="0"/>
    <n v="0"/>
    <n v="50"/>
    <n v="5"/>
    <n v="0"/>
    <n v="0"/>
    <n v="0"/>
    <n v="0"/>
    <n v="0"/>
    <n v="0"/>
    <n v="0"/>
    <n v="100"/>
    <n v="100"/>
    <s v="1 PG"/>
  </r>
  <r>
    <n v="3752"/>
    <s v="VIETNAM"/>
    <x v="0"/>
    <x v="5"/>
    <x v="25"/>
    <x v="62"/>
    <x v="10"/>
    <x v="1"/>
    <x v="0"/>
    <x v="260"/>
    <x v="2"/>
    <n v="320"/>
    <n v="144"/>
    <n v="178"/>
    <m/>
    <n v="34.56"/>
    <n v="10"/>
    <n v="21"/>
    <n v="25.344000000000001"/>
    <n v="3.5"/>
    <n v="16"/>
    <n v="0.62903225806451613"/>
    <n v="0.24"/>
    <n v="8.0256821829855537E-2"/>
    <n v="0.16853932584269662"/>
    <n v="135"/>
    <n v="0.7"/>
    <n v="3.5"/>
    <n v="0"/>
    <n v="0"/>
    <n v="0"/>
    <n v="0"/>
    <n v="0"/>
    <n v="16"/>
    <n v="0"/>
    <n v="0"/>
    <n v="0"/>
    <n v="0"/>
    <n v="0"/>
    <n v="0"/>
    <n v="0"/>
    <n v="0"/>
    <n v="50"/>
    <n v="50"/>
    <s v="1 PG"/>
  </r>
  <r>
    <n v="3753"/>
    <s v="VIETNAM"/>
    <x v="1"/>
    <x v="5"/>
    <x v="25"/>
    <x v="62"/>
    <x v="0"/>
    <x v="0"/>
    <x v="7"/>
    <x v="62"/>
    <x v="0"/>
    <n v="1200"/>
    <n v="336"/>
    <n v="324"/>
    <m/>
    <n v="134.4"/>
    <n v="14"/>
    <n v="45"/>
    <n v="88.703999999999994"/>
    <n v="22.5"/>
    <n v="27.5"/>
    <n v="0.84745762711864403"/>
    <n v="0.4"/>
    <n v="6.1728395061728399E-2"/>
    <n v="0.19841269841269843"/>
    <n v="352"/>
    <n v="0.7"/>
    <n v="15"/>
    <n v="10"/>
    <n v="0"/>
    <n v="10"/>
    <n v="0"/>
    <n v="0"/>
    <n v="20"/>
    <n v="10"/>
    <n v="0"/>
    <n v="10"/>
    <n v="0"/>
    <n v="0"/>
    <n v="0"/>
    <n v="0"/>
    <n v="0"/>
    <n v="50"/>
    <n v="50"/>
    <s v="1 PG"/>
  </r>
  <r>
    <n v="3754"/>
    <s v="VIETNAM"/>
    <x v="1"/>
    <x v="5"/>
    <x v="25"/>
    <x v="62"/>
    <x v="0"/>
    <x v="1"/>
    <x v="25"/>
    <x v="261"/>
    <x v="0"/>
    <n v="1200"/>
    <n v="200"/>
    <n v="224"/>
    <m/>
    <n v="80"/>
    <n v="19"/>
    <n v="23"/>
    <n v="52.8"/>
    <n v="10"/>
    <n v="16.25"/>
    <n v="0.625"/>
    <n v="0.24"/>
    <n v="0.12117346938775511"/>
    <n v="0.14668367346938777"/>
    <n v="260"/>
    <n v="0.7"/>
    <n v="8"/>
    <n v="2"/>
    <n v="0"/>
    <n v="3"/>
    <n v="0"/>
    <n v="0"/>
    <n v="13"/>
    <n v="3"/>
    <n v="0"/>
    <n v="5"/>
    <n v="0"/>
    <n v="0"/>
    <n v="0"/>
    <n v="0"/>
    <n v="0"/>
    <n v="50"/>
    <n v="50"/>
    <s v="1 PG"/>
  </r>
  <r>
    <n v="3755"/>
    <s v="VIETNAM"/>
    <x v="1"/>
    <x v="5"/>
    <x v="25"/>
    <x v="62"/>
    <x v="0"/>
    <x v="1"/>
    <x v="19"/>
    <x v="116"/>
    <x v="0"/>
    <n v="1200"/>
    <n v="200"/>
    <n v="192"/>
    <m/>
    <n v="80"/>
    <n v="19"/>
    <n v="24"/>
    <n v="52.8"/>
    <n v="20.8"/>
    <n v="20.675000000000001"/>
    <n v="0.96453488372093021"/>
    <n v="0.24"/>
    <n v="0.14136904761904764"/>
    <n v="0.1785714285714286"/>
    <n v="300"/>
    <n v="0.7"/>
    <n v="12.8"/>
    <n v="10"/>
    <n v="0"/>
    <n v="11"/>
    <n v="0"/>
    <n v="0"/>
    <n v="12.3"/>
    <n v="9"/>
    <n v="0"/>
    <n v="10"/>
    <n v="0"/>
    <n v="0"/>
    <n v="0"/>
    <n v="3"/>
    <n v="0"/>
    <n v="50"/>
    <n v="50"/>
    <s v="1 PG"/>
  </r>
  <r>
    <n v="3756"/>
    <s v="VIETNAM"/>
    <x v="1"/>
    <x v="5"/>
    <x v="25"/>
    <x v="62"/>
    <x v="2"/>
    <x v="0"/>
    <x v="5"/>
    <x v="23"/>
    <x v="1"/>
    <n v="1200"/>
    <n v="336"/>
    <n v="372"/>
    <m/>
    <n v="134.4"/>
    <n v="24"/>
    <n v="44"/>
    <n v="88.703999999999994"/>
    <n v="22"/>
    <n v="24.5"/>
    <n v="0.68382352941176472"/>
    <n v="0.4"/>
    <n v="9.2165898617511524E-2"/>
    <n v="0.16897081413210446"/>
    <n v="280"/>
    <n v="0.7"/>
    <n v="17.5"/>
    <n v="0"/>
    <n v="0"/>
    <n v="9"/>
    <n v="0"/>
    <n v="0"/>
    <n v="20"/>
    <n v="0"/>
    <n v="0"/>
    <n v="9"/>
    <n v="0"/>
    <n v="0"/>
    <n v="0"/>
    <n v="0"/>
    <n v="0"/>
    <n v="50"/>
    <n v="50"/>
    <s v="2 PG"/>
  </r>
  <r>
    <n v="3757"/>
    <s v="VIETNAM"/>
    <x v="1"/>
    <x v="5"/>
    <x v="25"/>
    <x v="62"/>
    <x v="7"/>
    <x v="0"/>
    <x v="5"/>
    <x v="120"/>
    <x v="0"/>
    <n v="1000"/>
    <n v="200"/>
    <n v="208"/>
    <m/>
    <n v="80"/>
    <n v="37"/>
    <n v="43"/>
    <n v="52.8"/>
    <n v="15.3"/>
    <n v="39.1"/>
    <n v="0.68"/>
    <n v="0.24"/>
    <n v="0.25412087912087911"/>
    <n v="0.29532967032967034"/>
    <n v="618"/>
    <n v="0.65"/>
    <n v="11.3"/>
    <n v="8"/>
    <n v="0"/>
    <n v="4"/>
    <n v="0"/>
    <n v="0"/>
    <n v="34.1"/>
    <n v="10"/>
    <n v="0"/>
    <n v="5"/>
    <n v="0"/>
    <n v="0"/>
    <n v="0"/>
    <n v="0"/>
    <n v="0"/>
    <n v="50"/>
    <n v="50"/>
    <s v="1 PG"/>
  </r>
  <r>
    <n v="3758"/>
    <s v="VIETNAM"/>
    <x v="1"/>
    <x v="5"/>
    <x v="25"/>
    <x v="62"/>
    <x v="7"/>
    <x v="0"/>
    <x v="7"/>
    <x v="63"/>
    <x v="0"/>
    <n v="1000"/>
    <n v="200"/>
    <n v="224"/>
    <m/>
    <n v="80"/>
    <n v="19"/>
    <n v="26"/>
    <n v="52.8"/>
    <n v="11"/>
    <n v="12"/>
    <n v="0.51111111111111107"/>
    <n v="0.24"/>
    <n v="0.12117346938775511"/>
    <n v="0.16581632653061226"/>
    <n v="430"/>
    <n v="0.7"/>
    <n v="9"/>
    <n v="0"/>
    <n v="0"/>
    <n v="4"/>
    <n v="0"/>
    <n v="0"/>
    <n v="12"/>
    <n v="0"/>
    <n v="0"/>
    <n v="0"/>
    <n v="0"/>
    <n v="0"/>
    <n v="0"/>
    <n v="0"/>
    <n v="0"/>
    <n v="100"/>
    <n v="100"/>
    <s v="1 PG"/>
  </r>
  <r>
    <n v="3759"/>
    <s v="VIETNAM"/>
    <x v="2"/>
    <x v="5"/>
    <x v="25"/>
    <x v="62"/>
    <x v="3"/>
    <x v="0"/>
    <x v="6"/>
    <x v="24"/>
    <x v="1"/>
    <n v="2700"/>
    <n v="567"/>
    <n v="520"/>
    <m/>
    <n v="226"/>
    <n v="52"/>
    <n v="112"/>
    <n v="147"/>
    <n v="51.6"/>
    <n v="138.80000000000001"/>
    <n v="1.1609756097560977"/>
    <n v="0.4"/>
    <n v="0.14285714285714285"/>
    <n v="0.30769230769230771"/>
    <n v="589"/>
    <n v="0.7"/>
    <n v="47.1"/>
    <n v="0"/>
    <n v="0"/>
    <n v="9"/>
    <n v="0"/>
    <n v="0"/>
    <n v="131.80000000000001"/>
    <n v="0"/>
    <n v="0"/>
    <n v="14"/>
    <n v="0"/>
    <n v="0"/>
    <n v="0"/>
    <n v="0"/>
    <n v="0"/>
    <n v="250"/>
    <n v="250"/>
    <s v="2 PG"/>
  </r>
  <r>
    <n v="3760"/>
    <s v="VIETNAM"/>
    <x v="2"/>
    <x v="5"/>
    <x v="25"/>
    <x v="62"/>
    <x v="3"/>
    <x v="0"/>
    <x v="6"/>
    <x v="121"/>
    <x v="1"/>
    <n v="2700"/>
    <n v="567"/>
    <n v="584"/>
    <m/>
    <n v="226"/>
    <n v="41"/>
    <n v="126"/>
    <n v="147"/>
    <n v="37.049999999999997"/>
    <n v="149.875"/>
    <n v="1.119311377245509"/>
    <n v="0.4"/>
    <n v="0.100293542074364"/>
    <n v="0.30821917808219179"/>
    <n v="668"/>
    <n v="0.7"/>
    <n v="31.8"/>
    <n v="5"/>
    <n v="0"/>
    <n v="8"/>
    <n v="0"/>
    <n v="0"/>
    <n v="140.5"/>
    <n v="6"/>
    <n v="1"/>
    <n v="15"/>
    <n v="0"/>
    <n v="0"/>
    <n v="0"/>
    <n v="0"/>
    <n v="0"/>
    <n v="250"/>
    <n v="250"/>
    <s v="2 PG"/>
  </r>
  <r>
    <n v="3761"/>
    <s v="VIETNAM"/>
    <x v="2"/>
    <x v="5"/>
    <x v="25"/>
    <x v="62"/>
    <x v="0"/>
    <x v="0"/>
    <x v="6"/>
    <x v="25"/>
    <x v="0"/>
    <n v="1200"/>
    <n v="336"/>
    <n v="560"/>
    <m/>
    <n v="134"/>
    <n v="105"/>
    <n v="69"/>
    <n v="88"/>
    <n v="7.9"/>
    <n v="77"/>
    <n v="0.48793103448275865"/>
    <n v="0.4"/>
    <n v="0.26785714285714285"/>
    <n v="0.17602040816326531"/>
    <n v="590"/>
    <n v="0.7"/>
    <n v="5.4"/>
    <n v="4"/>
    <n v="0"/>
    <n v="3"/>
    <n v="0"/>
    <n v="0"/>
    <n v="73"/>
    <n v="4"/>
    <n v="0"/>
    <n v="6"/>
    <n v="0"/>
    <n v="0"/>
    <n v="0"/>
    <n v="0"/>
    <n v="0"/>
    <n v="250"/>
    <n v="250"/>
    <s v="2 PG"/>
  </r>
  <r>
    <n v="3762"/>
    <s v="VIETNAM"/>
    <x v="2"/>
    <x v="5"/>
    <x v="25"/>
    <x v="62"/>
    <x v="0"/>
    <x v="0"/>
    <x v="6"/>
    <x v="26"/>
    <x v="0"/>
    <n v="1200"/>
    <n v="336"/>
    <n v="472"/>
    <m/>
    <n v="134"/>
    <n v="30"/>
    <n v="82"/>
    <n v="88"/>
    <n v="31"/>
    <n v="92"/>
    <n v="1.0982142857142858"/>
    <n v="0.4"/>
    <n v="9.0799031476997583E-2"/>
    <n v="0.24818401937046006"/>
    <n v="451"/>
    <n v="0.7"/>
    <n v="30.5"/>
    <n v="2"/>
    <n v="0"/>
    <n v="0"/>
    <n v="0"/>
    <n v="0"/>
    <n v="89"/>
    <n v="2"/>
    <n v="0"/>
    <n v="5"/>
    <n v="0"/>
    <n v="0"/>
    <n v="0"/>
    <n v="0"/>
    <n v="0"/>
    <n v="250"/>
    <n v="250"/>
    <s v="2 PG"/>
  </r>
  <r>
    <n v="3763"/>
    <s v="VIETNAM"/>
    <x v="2"/>
    <x v="5"/>
    <x v="25"/>
    <x v="62"/>
    <x v="0"/>
    <x v="0"/>
    <x v="6"/>
    <x v="67"/>
    <x v="0"/>
    <n v="1200"/>
    <n v="336"/>
    <n v="208"/>
    <m/>
    <n v="134"/>
    <n v="35"/>
    <n v="40"/>
    <n v="88"/>
    <n v="27.55"/>
    <n v="21.05"/>
    <n v="0.64800000000000002"/>
    <n v="0.4"/>
    <n v="0.24038461538461539"/>
    <n v="0.27472527472527475"/>
    <n v="287"/>
    <n v="0.7"/>
    <n v="26.3"/>
    <n v="3"/>
    <n v="0"/>
    <n v="1"/>
    <n v="0"/>
    <n v="0"/>
    <n v="11.8"/>
    <n v="11"/>
    <n v="0"/>
    <n v="13"/>
    <n v="0"/>
    <n v="0"/>
    <n v="0"/>
    <n v="0"/>
    <n v="0"/>
    <n v="250"/>
    <n v="250"/>
    <s v="1 PG"/>
  </r>
  <r>
    <n v="3764"/>
    <s v="VIETNAM"/>
    <x v="2"/>
    <x v="5"/>
    <x v="25"/>
    <x v="62"/>
    <x v="0"/>
    <x v="0"/>
    <x v="6"/>
    <x v="27"/>
    <x v="0"/>
    <n v="1200"/>
    <n v="336"/>
    <n v="240"/>
    <m/>
    <n v="134"/>
    <n v="26"/>
    <n v="43"/>
    <n v="88"/>
    <n v="19.7"/>
    <n v="28.125"/>
    <n v="0.69311594202898552"/>
    <n v="0.4"/>
    <n v="0.15476190476190477"/>
    <n v="0.25595238095238093"/>
    <n v="300"/>
    <n v="0.7"/>
    <n v="19.2"/>
    <n v="0"/>
    <n v="0"/>
    <n v="1"/>
    <n v="0"/>
    <n v="0"/>
    <n v="27"/>
    <n v="1"/>
    <n v="1"/>
    <n v="1"/>
    <n v="0"/>
    <n v="0"/>
    <n v="0"/>
    <n v="0"/>
    <n v="0"/>
    <n v="250"/>
    <n v="250"/>
    <s v="2 PG"/>
  </r>
  <r>
    <n v="3765"/>
    <s v="VIETNAM"/>
    <x v="2"/>
    <x v="5"/>
    <x v="25"/>
    <x v="62"/>
    <x v="0"/>
    <x v="0"/>
    <x v="6"/>
    <x v="69"/>
    <x v="0"/>
    <n v="1200"/>
    <n v="240"/>
    <n v="160"/>
    <m/>
    <n v="96"/>
    <n v="24"/>
    <n v="39"/>
    <n v="63"/>
    <n v="18.5"/>
    <n v="29.6"/>
    <n v="0.76349206349206356"/>
    <n v="0.4"/>
    <n v="0.21428571428571427"/>
    <n v="0.3482142857142857"/>
    <n v="169"/>
    <n v="0.65"/>
    <n v="18.5"/>
    <n v="0"/>
    <n v="0"/>
    <n v="0"/>
    <n v="0"/>
    <n v="0"/>
    <n v="29.6"/>
    <n v="0"/>
    <n v="0"/>
    <n v="0"/>
    <n v="0"/>
    <n v="0"/>
    <n v="0"/>
    <n v="0"/>
    <n v="0"/>
    <n v="250"/>
    <n v="250"/>
    <s v="1 PG"/>
  </r>
  <r>
    <n v="3766"/>
    <s v="VIETNAM"/>
    <x v="2"/>
    <x v="5"/>
    <x v="25"/>
    <x v="62"/>
    <x v="0"/>
    <x v="0"/>
    <x v="6"/>
    <x v="68"/>
    <x v="0"/>
    <n v="1200"/>
    <n v="240"/>
    <n v="240"/>
    <m/>
    <n v="96"/>
    <n v="12"/>
    <n v="15"/>
    <n v="63"/>
    <n v="9.3000000000000007"/>
    <n v="10.3"/>
    <n v="0.72592592592592597"/>
    <n v="0.4"/>
    <n v="7.1428571428571425E-2"/>
    <n v="8.9285714285714288E-2"/>
    <n v="289"/>
    <n v="0.65"/>
    <n v="8.3000000000000007"/>
    <n v="0"/>
    <n v="0"/>
    <n v="2"/>
    <n v="0"/>
    <n v="0"/>
    <n v="10.3"/>
    <n v="0"/>
    <n v="0"/>
    <n v="0"/>
    <n v="0"/>
    <n v="0"/>
    <n v="0"/>
    <n v="0"/>
    <n v="0"/>
    <n v="250"/>
    <n v="250"/>
    <s v="1 PG"/>
  </r>
  <r>
    <n v="3767"/>
    <s v="VIETNAM"/>
    <x v="2"/>
    <x v="5"/>
    <x v="25"/>
    <x v="62"/>
    <x v="4"/>
    <x v="1"/>
    <x v="6"/>
    <x v="184"/>
    <x v="0"/>
    <n v="1000"/>
    <n v="200"/>
    <n v="196"/>
    <m/>
    <n v="80"/>
    <n v="0"/>
    <n v="31"/>
    <n v="52"/>
    <n v="0"/>
    <n v="23.8"/>
    <n v="0.76774193548387104"/>
    <n v="0.24"/>
    <n v="0"/>
    <n v="0.22594752186588923"/>
    <n v="253"/>
    <n v="0.65"/>
    <n v="0"/>
    <n v="0"/>
    <n v="0"/>
    <n v="0"/>
    <n v="0"/>
    <n v="0"/>
    <n v="23.3"/>
    <n v="0"/>
    <n v="0"/>
    <n v="1"/>
    <n v="0"/>
    <n v="0"/>
    <n v="0"/>
    <n v="0"/>
    <n v="0"/>
    <n v="250"/>
    <n v="250"/>
    <s v="1 PG"/>
  </r>
  <r>
    <n v="3768"/>
    <s v="VIETNAM"/>
    <x v="2"/>
    <x v="5"/>
    <x v="25"/>
    <x v="62"/>
    <x v="4"/>
    <x v="0"/>
    <x v="6"/>
    <x v="78"/>
    <x v="0"/>
    <n v="1000"/>
    <n v="200"/>
    <n v="212"/>
    <m/>
    <n v="80"/>
    <n v="6"/>
    <n v="40"/>
    <n v="52"/>
    <n v="3.3"/>
    <n v="35.799999999999997"/>
    <n v="0.84999999999999987"/>
    <n v="0.4"/>
    <n v="4.043126684636119E-2"/>
    <n v="0.26954177897574128"/>
    <n v="192"/>
    <n v="0.65"/>
    <n v="2.8"/>
    <n v="0"/>
    <n v="0"/>
    <n v="1"/>
    <n v="0"/>
    <n v="0"/>
    <n v="34.299999999999997"/>
    <n v="0"/>
    <n v="0"/>
    <n v="3"/>
    <n v="0"/>
    <n v="0"/>
    <n v="0"/>
    <n v="0"/>
    <n v="0"/>
    <n v="250"/>
    <n v="250"/>
    <s v="1 PG"/>
  </r>
  <r>
    <n v="3769"/>
    <s v="VIETNAM"/>
    <x v="2"/>
    <x v="5"/>
    <x v="25"/>
    <x v="62"/>
    <x v="2"/>
    <x v="0"/>
    <x v="6"/>
    <x v="31"/>
    <x v="1"/>
    <n v="1200"/>
    <n v="336"/>
    <n v="224"/>
    <m/>
    <n v="134"/>
    <n v="40"/>
    <n v="54"/>
    <n v="88"/>
    <n v="24.1"/>
    <n v="37.5"/>
    <n v="0.65531914893617027"/>
    <n v="0.4"/>
    <n v="0.25510204081632654"/>
    <n v="0.34438775510204084"/>
    <n v="285"/>
    <n v="0.65"/>
    <n v="18.100000000000001"/>
    <n v="0"/>
    <n v="0"/>
    <n v="12"/>
    <n v="0"/>
    <n v="0"/>
    <n v="31"/>
    <n v="0"/>
    <n v="0"/>
    <n v="13"/>
    <n v="0"/>
    <n v="0"/>
    <n v="0"/>
    <n v="0"/>
    <n v="0"/>
    <n v="250"/>
    <n v="250"/>
    <s v="2 PG"/>
  </r>
  <r>
    <n v="3770"/>
    <s v="VIETNAM"/>
    <x v="2"/>
    <x v="5"/>
    <x v="25"/>
    <x v="62"/>
    <x v="2"/>
    <x v="0"/>
    <x v="6"/>
    <x v="29"/>
    <x v="1"/>
    <n v="1200"/>
    <n v="336"/>
    <n v="240"/>
    <m/>
    <n v="134"/>
    <n v="41"/>
    <n v="47"/>
    <n v="88"/>
    <n v="32.1"/>
    <n v="35.950000000000003"/>
    <n v="0.77329545454545467"/>
    <n v="0.4"/>
    <n v="0.24404761904761904"/>
    <n v="0.27976190476190477"/>
    <n v="278"/>
    <n v="0.65"/>
    <n v="20.6"/>
    <n v="0"/>
    <n v="0"/>
    <n v="23"/>
    <n v="0"/>
    <n v="0"/>
    <n v="28.2"/>
    <n v="9"/>
    <n v="0"/>
    <n v="11"/>
    <n v="0"/>
    <n v="0"/>
    <n v="0"/>
    <n v="0"/>
    <n v="0"/>
    <n v="250"/>
    <n v="250"/>
    <s v="2 PG"/>
  </r>
  <r>
    <n v="3771"/>
    <s v="VIETNAM"/>
    <x v="2"/>
    <x v="5"/>
    <x v="25"/>
    <x v="62"/>
    <x v="2"/>
    <x v="0"/>
    <x v="6"/>
    <x v="30"/>
    <x v="1"/>
    <n v="1200"/>
    <n v="336"/>
    <n v="260"/>
    <m/>
    <n v="134"/>
    <n v="29"/>
    <n v="53"/>
    <n v="88"/>
    <n v="23.6"/>
    <n v="57.75"/>
    <n v="0.9920731707317072"/>
    <n v="0.4"/>
    <n v="0.15934065934065933"/>
    <n v="0.29120879120879123"/>
    <n v="260"/>
    <n v="0.65"/>
    <n v="16.100000000000001"/>
    <n v="0"/>
    <n v="0"/>
    <n v="15"/>
    <n v="0"/>
    <n v="0"/>
    <n v="53"/>
    <n v="1"/>
    <n v="0"/>
    <n v="9"/>
    <n v="0"/>
    <n v="0"/>
    <n v="0"/>
    <n v="0"/>
    <n v="0"/>
    <n v="250"/>
    <n v="250"/>
    <s v="2 PG"/>
  </r>
  <r>
    <n v="3772"/>
    <s v="VIETNAM"/>
    <x v="2"/>
    <x v="5"/>
    <x v="25"/>
    <x v="62"/>
    <x v="6"/>
    <x v="1"/>
    <x v="6"/>
    <x v="144"/>
    <x v="1"/>
    <n v="1250"/>
    <n v="250"/>
    <n v="260"/>
    <m/>
    <n v="140"/>
    <n v="29"/>
    <n v="28"/>
    <n v="65"/>
    <n v="29.1"/>
    <n v="27"/>
    <n v="0.98421052631578954"/>
    <n v="0.4"/>
    <n v="0.15934065934065933"/>
    <n v="0.15384615384615385"/>
    <n v="319"/>
    <n v="0.65"/>
    <n v="29.1"/>
    <n v="0"/>
    <n v="0"/>
    <n v="0"/>
    <n v="0"/>
    <n v="0"/>
    <n v="27"/>
    <n v="0"/>
    <n v="0"/>
    <n v="0"/>
    <n v="0"/>
    <n v="0"/>
    <n v="0"/>
    <n v="0"/>
    <n v="0"/>
    <n v="250"/>
    <n v="250"/>
    <s v="2 PG"/>
  </r>
  <r>
    <n v="3773"/>
    <s v="VIETNAM"/>
    <x v="2"/>
    <x v="5"/>
    <x v="25"/>
    <x v="62"/>
    <x v="6"/>
    <x v="0"/>
    <x v="6"/>
    <x v="81"/>
    <x v="1"/>
    <n v="1250"/>
    <n v="250"/>
    <n v="260"/>
    <m/>
    <n v="140"/>
    <n v="23"/>
    <n v="40"/>
    <n v="65"/>
    <n v="19"/>
    <n v="44.6"/>
    <n v="1.0095238095238095"/>
    <n v="0.4"/>
    <n v="0.12637362637362637"/>
    <n v="0.21978021978021978"/>
    <n v="280"/>
    <n v="0.65"/>
    <n v="18"/>
    <n v="0"/>
    <n v="0"/>
    <n v="2"/>
    <n v="0"/>
    <n v="0"/>
    <n v="43.6"/>
    <n v="0"/>
    <n v="0"/>
    <n v="2"/>
    <n v="0"/>
    <n v="0"/>
    <n v="0"/>
    <n v="0"/>
    <n v="0"/>
    <n v="250"/>
    <n v="250"/>
    <s v="1 PG"/>
  </r>
  <r>
    <n v="3774"/>
    <s v="VIETNAM"/>
    <x v="2"/>
    <x v="5"/>
    <x v="25"/>
    <x v="62"/>
    <x v="7"/>
    <x v="0"/>
    <x v="6"/>
    <x v="286"/>
    <x v="0"/>
    <n v="1000"/>
    <n v="200"/>
    <n v="200"/>
    <m/>
    <n v="80"/>
    <n v="29"/>
    <n v="21"/>
    <n v="52"/>
    <n v="29"/>
    <n v="23.8"/>
    <n v="1.056"/>
    <n v="0.4"/>
    <n v="0.20714285714285716"/>
    <n v="0.15"/>
    <n v="294"/>
    <n v="0.65"/>
    <n v="28.5"/>
    <n v="0"/>
    <n v="0"/>
    <n v="1"/>
    <n v="0"/>
    <n v="0"/>
    <n v="22.8"/>
    <n v="0"/>
    <n v="0"/>
    <n v="2"/>
    <n v="0"/>
    <n v="0"/>
    <n v="0"/>
    <n v="0"/>
    <n v="0"/>
    <n v="250"/>
    <n v="250"/>
    <s v="1 PG"/>
  </r>
  <r>
    <n v="3775"/>
    <s v="VIETNAM"/>
    <x v="2"/>
    <x v="5"/>
    <x v="25"/>
    <x v="62"/>
    <x v="7"/>
    <x v="0"/>
    <x v="6"/>
    <x v="91"/>
    <x v="0"/>
    <n v="1000"/>
    <n v="200"/>
    <n v="160"/>
    <m/>
    <n v="80"/>
    <n v="22"/>
    <n v="28"/>
    <n v="52"/>
    <n v="16.5"/>
    <n v="22.5"/>
    <n v="0.78"/>
    <n v="0.4"/>
    <n v="0.19642857142857142"/>
    <n v="0.25"/>
    <n v="259"/>
    <n v="0.65"/>
    <n v="14"/>
    <n v="0"/>
    <n v="0"/>
    <n v="5"/>
    <n v="0"/>
    <n v="0"/>
    <n v="21.5"/>
    <n v="0"/>
    <n v="0"/>
    <n v="2"/>
    <n v="0"/>
    <n v="0"/>
    <n v="0"/>
    <n v="0"/>
    <n v="0"/>
    <n v="250"/>
    <n v="250"/>
    <s v="1 PG"/>
  </r>
  <r>
    <n v="3776"/>
    <s v="VIETNAM"/>
    <x v="2"/>
    <x v="5"/>
    <x v="25"/>
    <x v="62"/>
    <x v="7"/>
    <x v="0"/>
    <x v="6"/>
    <x v="319"/>
    <x v="0"/>
    <n v="1000"/>
    <n v="200"/>
    <n v="276"/>
    <m/>
    <n v="80"/>
    <n v="16"/>
    <n v="15"/>
    <n v="52"/>
    <n v="15.35"/>
    <n v="13.1"/>
    <n v="0.91774193548387095"/>
    <n v="0.4"/>
    <n v="8.2815734989648032E-2"/>
    <n v="7.7639751552795039E-2"/>
    <n v="282"/>
    <n v="0.65"/>
    <n v="14.6"/>
    <n v="1"/>
    <n v="0"/>
    <n v="1"/>
    <n v="0"/>
    <n v="0"/>
    <n v="12.6"/>
    <n v="0"/>
    <n v="0"/>
    <n v="1"/>
    <n v="0"/>
    <n v="0"/>
    <n v="0"/>
    <n v="0"/>
    <n v="0"/>
    <n v="250"/>
    <n v="250"/>
    <s v="1 PG"/>
  </r>
  <r>
    <n v="3777"/>
    <s v="VIETNAM"/>
    <x v="2"/>
    <x v="5"/>
    <x v="25"/>
    <x v="62"/>
    <x v="7"/>
    <x v="0"/>
    <x v="6"/>
    <x v="103"/>
    <x v="0"/>
    <n v="1000"/>
    <n v="200"/>
    <n v="208"/>
    <m/>
    <n v="80"/>
    <n v="17"/>
    <n v="29"/>
    <n v="52"/>
    <n v="17.350000000000001"/>
    <n v="28.05"/>
    <n v="0.98695652173913051"/>
    <n v="0.4"/>
    <n v="0.11675824175824176"/>
    <n v="0.19917582417582419"/>
    <n v="277"/>
    <n v="0.65"/>
    <n v="17.100000000000001"/>
    <n v="1"/>
    <n v="0"/>
    <n v="0"/>
    <n v="0"/>
    <n v="0"/>
    <n v="27.3"/>
    <n v="1"/>
    <n v="0"/>
    <n v="1"/>
    <n v="0"/>
    <n v="0"/>
    <n v="0"/>
    <n v="0"/>
    <n v="0"/>
    <n v="250"/>
    <n v="250"/>
    <s v="1 PG"/>
  </r>
  <r>
    <n v="3778"/>
    <s v="VIETNAM"/>
    <x v="2"/>
    <x v="5"/>
    <x v="25"/>
    <x v="62"/>
    <x v="7"/>
    <x v="0"/>
    <x v="6"/>
    <x v="88"/>
    <x v="0"/>
    <n v="1000"/>
    <n v="280"/>
    <n v="524"/>
    <m/>
    <n v="112"/>
    <n v="76"/>
    <n v="81"/>
    <n v="73"/>
    <n v="84"/>
    <n v="14"/>
    <n v="0.62420382165605093"/>
    <n v="0.4"/>
    <n v="0.20719738276990188"/>
    <n v="0.22082878953107962"/>
    <n v="510"/>
    <n v="0.7"/>
    <n v="84"/>
    <n v="0"/>
    <n v="0"/>
    <n v="0"/>
    <n v="0"/>
    <n v="0"/>
    <n v="14"/>
    <n v="0"/>
    <n v="0"/>
    <n v="0"/>
    <n v="0"/>
    <n v="0"/>
    <n v="0"/>
    <n v="0"/>
    <n v="0"/>
    <n v="250"/>
    <n v="250"/>
    <s v="2 PG"/>
  </r>
  <r>
    <n v="3779"/>
    <s v="VIETNAM"/>
    <x v="2"/>
    <x v="5"/>
    <x v="25"/>
    <x v="62"/>
    <x v="7"/>
    <x v="0"/>
    <x v="6"/>
    <x v="93"/>
    <x v="0"/>
    <n v="1000"/>
    <n v="200"/>
    <n v="200"/>
    <m/>
    <n v="80"/>
    <n v="4"/>
    <n v="37"/>
    <n v="52"/>
    <n v="2.8"/>
    <n v="29"/>
    <n v="0.775609756097561"/>
    <n v="0.4"/>
    <n v="2.8571428571428571E-2"/>
    <n v="0.26428571428571429"/>
    <n v="280"/>
    <n v="0.65"/>
    <n v="2.8"/>
    <n v="0"/>
    <n v="0"/>
    <n v="0"/>
    <n v="0"/>
    <n v="0"/>
    <n v="28.5"/>
    <n v="2"/>
    <n v="0"/>
    <n v="0"/>
    <n v="0"/>
    <n v="0"/>
    <n v="0"/>
    <n v="0"/>
    <n v="0"/>
    <n v="250"/>
    <n v="250"/>
    <s v="1 PG"/>
  </r>
  <r>
    <n v="3780"/>
    <s v="VIETNAM"/>
    <x v="2"/>
    <x v="5"/>
    <x v="25"/>
    <x v="62"/>
    <x v="7"/>
    <x v="0"/>
    <x v="6"/>
    <x v="99"/>
    <x v="0"/>
    <n v="1000"/>
    <n v="200"/>
    <n v="200"/>
    <m/>
    <n v="80"/>
    <n v="7"/>
    <n v="30"/>
    <n v="52"/>
    <n v="35.25"/>
    <n v="4.75"/>
    <n v="1.0810810810810811"/>
    <n v="0.4"/>
    <n v="0.05"/>
    <n v="0.21428571428571427"/>
    <n v="300"/>
    <n v="0.65"/>
    <n v="34"/>
    <n v="1"/>
    <n v="0"/>
    <n v="2"/>
    <n v="0"/>
    <n v="0"/>
    <n v="4"/>
    <n v="1"/>
    <n v="0"/>
    <n v="1"/>
    <n v="0"/>
    <n v="0"/>
    <n v="0"/>
    <n v="0"/>
    <n v="0"/>
    <n v="150"/>
    <n v="150"/>
    <s v="1 PG"/>
  </r>
  <r>
    <n v="3781"/>
    <s v="VIETNAM"/>
    <x v="2"/>
    <x v="5"/>
    <x v="25"/>
    <x v="62"/>
    <x v="7"/>
    <x v="0"/>
    <x v="6"/>
    <x v="97"/>
    <x v="0"/>
    <n v="1000"/>
    <n v="200"/>
    <n v="200"/>
    <m/>
    <n v="80"/>
    <n v="11"/>
    <n v="23"/>
    <n v="52"/>
    <n v="24.5"/>
    <n v="7.5"/>
    <n v="0.94117647058823528"/>
    <n v="0.4"/>
    <n v="7.857142857142857E-2"/>
    <n v="0.16428571428571428"/>
    <n v="250"/>
    <n v="0.65"/>
    <n v="24"/>
    <n v="0"/>
    <n v="0"/>
    <n v="1"/>
    <n v="0"/>
    <n v="0"/>
    <n v="6"/>
    <n v="0"/>
    <n v="0"/>
    <n v="3"/>
    <n v="0"/>
    <n v="0"/>
    <n v="0"/>
    <n v="0"/>
    <n v="0"/>
    <n v="150"/>
    <n v="150"/>
    <s v="1 PG"/>
  </r>
  <r>
    <n v="3782"/>
    <s v="VIETNAM"/>
    <x v="2"/>
    <x v="5"/>
    <x v="25"/>
    <x v="62"/>
    <x v="7"/>
    <x v="0"/>
    <x v="6"/>
    <x v="100"/>
    <x v="0"/>
    <n v="1000"/>
    <n v="200"/>
    <n v="160"/>
    <m/>
    <n v="80"/>
    <n v="24"/>
    <n v="50"/>
    <n v="52"/>
    <n v="33.25"/>
    <n v="17.25"/>
    <n v="0.68243243243243246"/>
    <n v="0.4"/>
    <n v="0.21428571428571427"/>
    <n v="0.44642857142857145"/>
    <n v="187"/>
    <n v="0.65"/>
    <n v="32"/>
    <n v="3"/>
    <n v="0"/>
    <n v="1"/>
    <n v="0"/>
    <n v="0"/>
    <n v="16"/>
    <n v="1"/>
    <n v="0"/>
    <n v="2"/>
    <n v="0"/>
    <n v="0"/>
    <n v="0"/>
    <n v="0"/>
    <n v="0"/>
    <n v="150"/>
    <n v="150"/>
    <s v="1 PG"/>
  </r>
  <r>
    <n v="3783"/>
    <s v="VIETNAM"/>
    <x v="2"/>
    <x v="5"/>
    <x v="25"/>
    <x v="62"/>
    <x v="7"/>
    <x v="0"/>
    <x v="6"/>
    <x v="102"/>
    <x v="0"/>
    <n v="1000"/>
    <n v="200"/>
    <n v="200"/>
    <m/>
    <n v="80"/>
    <n v="24"/>
    <n v="17"/>
    <n v="52"/>
    <n v="31"/>
    <n v="26"/>
    <n v="1.3902439024390243"/>
    <n v="0.4"/>
    <n v="0.17142857142857143"/>
    <n v="0.12142857142857143"/>
    <n v="200"/>
    <n v="0.65"/>
    <n v="31"/>
    <n v="0"/>
    <n v="0"/>
    <n v="0"/>
    <n v="0"/>
    <n v="0"/>
    <n v="25"/>
    <n v="4"/>
    <n v="0"/>
    <n v="0"/>
    <n v="0"/>
    <n v="0"/>
    <n v="0"/>
    <n v="0"/>
    <n v="0"/>
    <n v="150"/>
    <n v="150"/>
    <s v="1 PG"/>
  </r>
  <r>
    <n v="3784"/>
    <s v="VIETNAM"/>
    <x v="2"/>
    <x v="5"/>
    <x v="25"/>
    <x v="62"/>
    <x v="7"/>
    <x v="0"/>
    <x v="6"/>
    <x v="320"/>
    <x v="0"/>
    <n v="1000"/>
    <n v="200"/>
    <n v="160"/>
    <m/>
    <n v="80"/>
    <n v="19"/>
    <n v="30"/>
    <n v="52"/>
    <n v="10.5"/>
    <n v="16.3"/>
    <n v="0.54693877551020409"/>
    <n v="0.4"/>
    <n v="0.16964285714285715"/>
    <n v="0.26785714285714285"/>
    <n v="161"/>
    <n v="0.65"/>
    <n v="9"/>
    <n v="2"/>
    <n v="0"/>
    <n v="2"/>
    <n v="0"/>
    <n v="0"/>
    <n v="14.8"/>
    <n v="4"/>
    <n v="0"/>
    <n v="1"/>
    <n v="0"/>
    <n v="0"/>
    <n v="0"/>
    <n v="0"/>
    <n v="0"/>
    <n v="150"/>
    <n v="150"/>
    <s v="1 PG"/>
  </r>
  <r>
    <n v="3785"/>
    <s v="VIETNAM"/>
    <x v="2"/>
    <x v="5"/>
    <x v="25"/>
    <x v="62"/>
    <x v="7"/>
    <x v="0"/>
    <x v="6"/>
    <x v="92"/>
    <x v="0"/>
    <n v="1000"/>
    <n v="200"/>
    <n v="260"/>
    <m/>
    <n v="80"/>
    <n v="65"/>
    <n v="56"/>
    <n v="52"/>
    <n v="36.25"/>
    <n v="21.5"/>
    <n v="0.47727272727272729"/>
    <n v="0.4"/>
    <n v="0.35714285714285715"/>
    <n v="0.30769230769230771"/>
    <n v="320"/>
    <n v="0.65"/>
    <n v="32"/>
    <n v="7"/>
    <n v="0"/>
    <n v="5"/>
    <n v="0"/>
    <n v="0"/>
    <n v="19"/>
    <n v="4"/>
    <n v="0"/>
    <n v="3"/>
    <n v="0"/>
    <n v="0"/>
    <n v="0"/>
    <n v="0"/>
    <n v="0"/>
    <n v="150"/>
    <n v="150"/>
    <s v="1 PG"/>
  </r>
  <r>
    <n v="3786"/>
    <s v="VIETNAM"/>
    <x v="2"/>
    <x v="5"/>
    <x v="25"/>
    <x v="62"/>
    <x v="7"/>
    <x v="0"/>
    <x v="6"/>
    <x v="265"/>
    <x v="0"/>
    <n v="1000"/>
    <n v="200"/>
    <n v="160"/>
    <m/>
    <n v="80"/>
    <n v="80"/>
    <n v="39"/>
    <n v="52"/>
    <n v="68"/>
    <n v="24.5"/>
    <n v="0.77731092436974791"/>
    <n v="0.4"/>
    <n v="0.7142857142857143"/>
    <n v="0.3482142857142857"/>
    <n v="215"/>
    <n v="0.65"/>
    <n v="60"/>
    <n v="12"/>
    <n v="0"/>
    <n v="10"/>
    <n v="0"/>
    <n v="0"/>
    <n v="18"/>
    <n v="6"/>
    <n v="0"/>
    <n v="10"/>
    <n v="0"/>
    <n v="0"/>
    <n v="0"/>
    <n v="0"/>
    <n v="0"/>
    <n v="150"/>
    <n v="150"/>
    <s v="1 PG"/>
  </r>
  <r>
    <n v="3787"/>
    <s v="VIETNAM"/>
    <x v="2"/>
    <x v="5"/>
    <x v="25"/>
    <x v="62"/>
    <x v="7"/>
    <x v="0"/>
    <x v="6"/>
    <x v="98"/>
    <x v="0"/>
    <n v="1000"/>
    <n v="200"/>
    <n v="160"/>
    <m/>
    <n v="80"/>
    <n v="28"/>
    <n v="17"/>
    <n v="52"/>
    <n v="32"/>
    <n v="19.5"/>
    <n v="1.1444444444444444"/>
    <n v="0.4"/>
    <n v="0.25"/>
    <n v="0.15178571428571427"/>
    <n v="198"/>
    <n v="0.65"/>
    <n v="32"/>
    <n v="0"/>
    <n v="0"/>
    <n v="0"/>
    <n v="0"/>
    <n v="0"/>
    <n v="18"/>
    <n v="0"/>
    <n v="0"/>
    <n v="3"/>
    <n v="0"/>
    <n v="0"/>
    <n v="0"/>
    <n v="0"/>
    <n v="0"/>
    <n v="150"/>
    <n v="150"/>
    <s v="1 PG"/>
  </r>
  <r>
    <n v="3788"/>
    <s v="VIETNAM"/>
    <x v="2"/>
    <x v="5"/>
    <x v="25"/>
    <x v="62"/>
    <x v="7"/>
    <x v="0"/>
    <x v="6"/>
    <x v="95"/>
    <x v="0"/>
    <n v="1000"/>
    <n v="200"/>
    <n v="192"/>
    <m/>
    <n v="80"/>
    <n v="50"/>
    <n v="40"/>
    <n v="52"/>
    <n v="30.6"/>
    <n v="23.1"/>
    <n v="0.59666666666666668"/>
    <n v="0.4"/>
    <n v="0.37202380952380959"/>
    <n v="0.29761904761904767"/>
    <n v="233"/>
    <n v="0.65"/>
    <n v="30.6"/>
    <n v="0"/>
    <n v="0"/>
    <n v="0"/>
    <n v="0"/>
    <n v="0"/>
    <n v="23.1"/>
    <n v="0"/>
    <n v="0"/>
    <n v="0"/>
    <n v="0"/>
    <n v="0"/>
    <n v="0"/>
    <n v="0"/>
    <n v="0"/>
    <n v="150"/>
    <n v="150"/>
    <s v="1 PG"/>
  </r>
  <r>
    <n v="3789"/>
    <s v="VIETNAM"/>
    <x v="2"/>
    <x v="5"/>
    <x v="25"/>
    <x v="62"/>
    <x v="7"/>
    <x v="0"/>
    <x v="6"/>
    <x v="132"/>
    <x v="0"/>
    <n v="1000"/>
    <n v="200"/>
    <n v="260"/>
    <m/>
    <n v="80"/>
    <n v="4"/>
    <n v="14"/>
    <n v="52"/>
    <n v="3"/>
    <n v="13"/>
    <n v="0.88888888888888884"/>
    <n v="0.4"/>
    <n v="2.197802197802198E-2"/>
    <n v="7.6923076923076927E-2"/>
    <n v="300"/>
    <n v="0.65"/>
    <n v="3"/>
    <n v="0"/>
    <n v="0"/>
    <n v="0"/>
    <n v="0"/>
    <n v="0"/>
    <n v="13"/>
    <n v="0"/>
    <n v="0"/>
    <n v="0"/>
    <n v="0"/>
    <n v="0"/>
    <n v="0"/>
    <n v="0"/>
    <n v="0"/>
    <n v="150"/>
    <n v="150"/>
    <s v="1 PG"/>
  </r>
  <r>
    <n v="3790"/>
    <s v="VIETNAM"/>
    <x v="2"/>
    <x v="5"/>
    <x v="25"/>
    <x v="62"/>
    <x v="0"/>
    <x v="1"/>
    <x v="21"/>
    <x v="122"/>
    <x v="0"/>
    <n v="1200"/>
    <n v="240"/>
    <n v="288"/>
    <m/>
    <n v="57"/>
    <n v="15"/>
    <n v="10"/>
    <n v="21"/>
    <n v="16"/>
    <n v="7"/>
    <n v="0.92"/>
    <n v="0.24"/>
    <n v="7.4404761904761904E-2"/>
    <n v="4.9603174603174607E-2"/>
    <n v="288"/>
    <n v="0.6"/>
    <n v="16"/>
    <n v="0"/>
    <n v="0"/>
    <n v="0"/>
    <n v="0"/>
    <n v="0"/>
    <n v="7"/>
    <n v="0"/>
    <n v="0"/>
    <n v="0"/>
    <n v="0"/>
    <n v="0"/>
    <n v="0"/>
    <n v="0"/>
    <n v="0"/>
    <n v="150"/>
    <n v="150"/>
    <s v="1 PG"/>
  </r>
  <r>
    <n v="3791"/>
    <s v="VIETNAM"/>
    <x v="2"/>
    <x v="5"/>
    <x v="25"/>
    <x v="62"/>
    <x v="0"/>
    <x v="1"/>
    <x v="16"/>
    <x v="77"/>
    <x v="0"/>
    <n v="1200"/>
    <n v="240"/>
    <n v="320"/>
    <m/>
    <n v="57"/>
    <n v="34"/>
    <n v="42"/>
    <n v="21"/>
    <n v="8.5"/>
    <n v="11.25"/>
    <n v="0.25986842105263158"/>
    <n v="0.24"/>
    <n v="0.15178571428571427"/>
    <n v="0.1875"/>
    <n v="370"/>
    <n v="0.6"/>
    <n v="8"/>
    <n v="2"/>
    <n v="0"/>
    <n v="0"/>
    <n v="0"/>
    <n v="0"/>
    <n v="10"/>
    <n v="2"/>
    <n v="2"/>
    <n v="0"/>
    <n v="0"/>
    <n v="0"/>
    <n v="0"/>
    <n v="0"/>
    <n v="0"/>
    <n v="150"/>
    <n v="150"/>
    <s v="1 PG"/>
  </r>
  <r>
    <n v="3792"/>
    <s v="VIETNAM"/>
    <x v="2"/>
    <x v="5"/>
    <x v="25"/>
    <x v="62"/>
    <x v="0"/>
    <x v="1"/>
    <x v="15"/>
    <x v="76"/>
    <x v="0"/>
    <n v="1200"/>
    <n v="240"/>
    <n v="320"/>
    <m/>
    <n v="57"/>
    <n v="13"/>
    <n v="26"/>
    <n v="21"/>
    <n v="16.5"/>
    <n v="7.5"/>
    <n v="0.61538461538461542"/>
    <n v="0.24"/>
    <n v="5.8035714285714288E-2"/>
    <n v="0.11607142857142858"/>
    <n v="326"/>
    <n v="0.6"/>
    <n v="16"/>
    <n v="0"/>
    <n v="0"/>
    <n v="1"/>
    <n v="0"/>
    <n v="0"/>
    <n v="7"/>
    <n v="0"/>
    <n v="0"/>
    <n v="1"/>
    <n v="0"/>
    <n v="0"/>
    <n v="0"/>
    <n v="0"/>
    <n v="0"/>
    <n v="150"/>
    <n v="150"/>
    <s v="1 PG"/>
  </r>
  <r>
    <n v="3793"/>
    <s v="VIETNAM"/>
    <x v="2"/>
    <x v="5"/>
    <x v="25"/>
    <x v="62"/>
    <x v="0"/>
    <x v="1"/>
    <x v="14"/>
    <x v="75"/>
    <x v="0"/>
    <n v="1200"/>
    <n v="240"/>
    <n v="240"/>
    <m/>
    <n v="57"/>
    <n v="15"/>
    <n v="10"/>
    <n v="21"/>
    <n v="15"/>
    <n v="17"/>
    <n v="1.28"/>
    <n v="0.24"/>
    <n v="8.9285714285714288E-2"/>
    <n v="5.9523809523809521E-2"/>
    <n v="250"/>
    <n v="0.6"/>
    <n v="15"/>
    <n v="0"/>
    <n v="0"/>
    <n v="0"/>
    <n v="0"/>
    <n v="0"/>
    <n v="17"/>
    <n v="0"/>
    <n v="0"/>
    <n v="0"/>
    <n v="0"/>
    <n v="0"/>
    <n v="0"/>
    <n v="0"/>
    <n v="0"/>
    <n v="250"/>
    <n v="250"/>
    <s v="1 PG"/>
  </r>
  <r>
    <n v="3794"/>
    <s v="VIETNAM"/>
    <x v="2"/>
    <x v="5"/>
    <x v="25"/>
    <x v="62"/>
    <x v="0"/>
    <x v="0"/>
    <x v="10"/>
    <x v="288"/>
    <x v="0"/>
    <n v="1200"/>
    <n v="240"/>
    <n v="320"/>
    <m/>
    <n v="96"/>
    <n v="26"/>
    <n v="24"/>
    <n v="21"/>
    <n v="39.049999999999997"/>
    <n v="30"/>
    <n v="1.381"/>
    <n v="0.4"/>
    <n v="0.11607142857142858"/>
    <n v="0.10714285714285714"/>
    <n v="350"/>
    <n v="0.65"/>
    <n v="36.299999999999997"/>
    <n v="1"/>
    <n v="0"/>
    <n v="5"/>
    <n v="0"/>
    <n v="0"/>
    <n v="29"/>
    <n v="0"/>
    <n v="0"/>
    <n v="2"/>
    <n v="0"/>
    <n v="0"/>
    <n v="0"/>
    <n v="0"/>
    <n v="0"/>
    <n v="150"/>
    <n v="150"/>
    <s v="1 PG"/>
  </r>
  <r>
    <n v="3795"/>
    <s v="VIETNAM"/>
    <x v="2"/>
    <x v="5"/>
    <x v="25"/>
    <x v="62"/>
    <x v="7"/>
    <x v="0"/>
    <x v="10"/>
    <x v="323"/>
    <x v="0"/>
    <n v="1000"/>
    <n v="280"/>
    <n v="320"/>
    <m/>
    <n v="112"/>
    <n v="9"/>
    <n v="18"/>
    <n v="73"/>
    <n v="43.5"/>
    <n v="19.25"/>
    <n v="2.324074074074074"/>
    <n v="0.4"/>
    <n v="4.0178571428571432E-2"/>
    <n v="8.0357142857142863E-2"/>
    <n v="360"/>
    <n v="0.65"/>
    <n v="43"/>
    <n v="2"/>
    <n v="0"/>
    <n v="0"/>
    <n v="0"/>
    <n v="0"/>
    <n v="18"/>
    <n v="2"/>
    <n v="2"/>
    <n v="0"/>
    <n v="0"/>
    <n v="0"/>
    <n v="0"/>
    <n v="0"/>
    <n v="0"/>
    <n v="150"/>
    <n v="150"/>
    <s v="1 PG"/>
  </r>
  <r>
    <n v="3796"/>
    <s v="VIETNAM"/>
    <x v="2"/>
    <x v="5"/>
    <x v="25"/>
    <x v="62"/>
    <x v="6"/>
    <x v="0"/>
    <x v="9"/>
    <x v="82"/>
    <x v="1"/>
    <n v="1250"/>
    <n v="350"/>
    <n v="272"/>
    <m/>
    <n v="140"/>
    <n v="27"/>
    <n v="38"/>
    <n v="92"/>
    <n v="36.75"/>
    <n v="57.5"/>
    <n v="1.45"/>
    <n v="0.4"/>
    <n v="0.14180672268907565"/>
    <n v="0.19957983193277312"/>
    <n v="240"/>
    <n v="0.65"/>
    <n v="34"/>
    <n v="1"/>
    <n v="0"/>
    <n v="5"/>
    <n v="0"/>
    <n v="0"/>
    <n v="55"/>
    <n v="0"/>
    <n v="0"/>
    <n v="5"/>
    <n v="0"/>
    <n v="0"/>
    <n v="0"/>
    <n v="0"/>
    <n v="0"/>
    <n v="150"/>
    <n v="150"/>
    <s v="1 PG"/>
  </r>
  <r>
    <n v="3797"/>
    <s v="VIETNAM"/>
    <x v="2"/>
    <x v="5"/>
    <x v="25"/>
    <x v="62"/>
    <x v="7"/>
    <x v="0"/>
    <x v="9"/>
    <x v="104"/>
    <x v="0"/>
    <n v="1000"/>
    <n v="280"/>
    <n v="272"/>
    <m/>
    <n v="112"/>
    <n v="22"/>
    <n v="58"/>
    <n v="73"/>
    <n v="27.25"/>
    <n v="63.25"/>
    <n v="1.1312500000000001"/>
    <n v="0.4"/>
    <n v="0.11554621848739498"/>
    <n v="0.30462184873949583"/>
    <n v="259"/>
    <n v="0.65"/>
    <n v="26"/>
    <n v="5"/>
    <n v="0"/>
    <n v="0"/>
    <n v="0"/>
    <n v="0"/>
    <n v="58"/>
    <n v="4"/>
    <n v="2"/>
    <n v="7"/>
    <n v="0"/>
    <n v="0"/>
    <n v="0"/>
    <n v="0"/>
    <n v="0"/>
    <n v="150"/>
    <n v="150"/>
    <s v="1 PG"/>
  </r>
  <r>
    <n v="3798"/>
    <s v="VIETNAM"/>
    <x v="2"/>
    <x v="5"/>
    <x v="25"/>
    <x v="62"/>
    <x v="7"/>
    <x v="0"/>
    <x v="9"/>
    <x v="105"/>
    <x v="0"/>
    <n v="1000"/>
    <n v="280"/>
    <n v="256"/>
    <m/>
    <n v="112"/>
    <n v="20"/>
    <n v="46"/>
    <n v="73"/>
    <n v="19.5"/>
    <n v="48.25"/>
    <n v="1.0265151515151516"/>
    <n v="0.4"/>
    <n v="0.11160714285714286"/>
    <n v="0.2566964285714286"/>
    <n v="322"/>
    <n v="0.65"/>
    <n v="19"/>
    <n v="2"/>
    <n v="0"/>
    <n v="0"/>
    <n v="0"/>
    <n v="0"/>
    <n v="47"/>
    <n v="3"/>
    <n v="0"/>
    <n v="1"/>
    <n v="0"/>
    <n v="0"/>
    <n v="0"/>
    <n v="0"/>
    <n v="0"/>
    <n v="150"/>
    <n v="150"/>
    <s v="1 PG"/>
  </r>
  <r>
    <n v="3799"/>
    <s v="VIETNAM"/>
    <x v="0"/>
    <x v="5"/>
    <x v="26"/>
    <x v="63"/>
    <x v="0"/>
    <x v="1"/>
    <x v="32"/>
    <x v="324"/>
    <x v="0"/>
    <n v="1200"/>
    <n v="336"/>
    <m/>
    <n v="336"/>
    <n v="57.5"/>
    <n v="25"/>
    <n v="36"/>
    <n v="21"/>
    <n v="25.5"/>
    <n v="18"/>
    <n v="0.71311475409836067"/>
    <n v="0.24"/>
    <n v="0.10629251700680273"/>
    <n v="0.15306122448979592"/>
    <n v="299"/>
    <n v="0.7"/>
    <n v="17"/>
    <n v="8"/>
    <n v="0"/>
    <n v="13"/>
    <n v="0"/>
    <n v="0"/>
    <n v="9"/>
    <n v="8"/>
    <n v="0"/>
    <n v="14"/>
    <n v="0"/>
    <n v="0"/>
    <n v="0"/>
    <n v="0"/>
    <n v="0"/>
    <n v="50"/>
    <n v="50"/>
    <s v="1 PG"/>
  </r>
  <r>
    <n v="3800"/>
    <s v="VIETNAM"/>
    <x v="0"/>
    <x v="5"/>
    <x v="26"/>
    <x v="64"/>
    <x v="4"/>
    <x v="1"/>
    <x v="0"/>
    <x v="154"/>
    <x v="0"/>
    <n v="1000"/>
    <n v="200"/>
    <m/>
    <n v="208"/>
    <n v="48"/>
    <n v="28"/>
    <n v="32"/>
    <n v="18"/>
    <n v="12.75"/>
    <n v="19.75"/>
    <n v="0.54166666666666663"/>
    <n v="0.24"/>
    <n v="0.19230769230769232"/>
    <n v="0.21978021978021978"/>
    <n v="458"/>
    <n v="0.7"/>
    <n v="5"/>
    <n v="3"/>
    <n v="0"/>
    <n v="14"/>
    <n v="0"/>
    <n v="0"/>
    <n v="7"/>
    <n v="9"/>
    <n v="0"/>
    <n v="21"/>
    <n v="0"/>
    <n v="0"/>
    <n v="0"/>
    <n v="0"/>
    <n v="0"/>
    <n v="50"/>
    <n v="50"/>
    <s v="1 PG"/>
  </r>
  <r>
    <n v="3801"/>
    <s v="VIETNAM"/>
    <x v="0"/>
    <x v="5"/>
    <x v="26"/>
    <x v="64"/>
    <x v="4"/>
    <x v="1"/>
    <x v="0"/>
    <x v="155"/>
    <x v="0"/>
    <n v="1000"/>
    <n v="200"/>
    <m/>
    <n v="176"/>
    <n v="48"/>
    <n v="7"/>
    <n v="20"/>
    <n v="18"/>
    <n v="8.75"/>
    <n v="15.5"/>
    <n v="0.89814814814814814"/>
    <n v="0.24"/>
    <n v="5.6818181818181823E-2"/>
    <n v="0.16233766233766236"/>
    <n v="333"/>
    <n v="0.7"/>
    <n v="4"/>
    <n v="5"/>
    <n v="0"/>
    <n v="7"/>
    <n v="0"/>
    <n v="0"/>
    <n v="7"/>
    <n v="0"/>
    <n v="0"/>
    <n v="17"/>
    <n v="0"/>
    <n v="0"/>
    <n v="0"/>
    <n v="0"/>
    <n v="0"/>
    <n v="50"/>
    <n v="50"/>
    <s v="1 PG"/>
  </r>
  <r>
    <n v="3802"/>
    <s v="VIETNAM"/>
    <x v="0"/>
    <x v="5"/>
    <x v="26"/>
    <x v="64"/>
    <x v="4"/>
    <x v="1"/>
    <x v="0"/>
    <x v="156"/>
    <x v="0"/>
    <n v="1000"/>
    <n v="200"/>
    <m/>
    <n v="208"/>
    <n v="48"/>
    <n v="8"/>
    <n v="22"/>
    <n v="18"/>
    <n v="3"/>
    <n v="13.5"/>
    <n v="0.55000000000000004"/>
    <n v="0.24"/>
    <n v="5.4945054945054944E-2"/>
    <n v="0.15109890109890112"/>
    <n v="198"/>
    <n v="0.7"/>
    <n v="3"/>
    <n v="0"/>
    <n v="0"/>
    <n v="0"/>
    <n v="0"/>
    <n v="0"/>
    <n v="8"/>
    <n v="0"/>
    <n v="0"/>
    <n v="11"/>
    <n v="0"/>
    <n v="0"/>
    <n v="0"/>
    <n v="0"/>
    <n v="0"/>
    <n v="50"/>
    <n v="50"/>
    <s v="1 PG"/>
  </r>
  <r>
    <n v="3803"/>
    <s v="VIETNAM"/>
    <x v="0"/>
    <x v="5"/>
    <x v="26"/>
    <x v="64"/>
    <x v="4"/>
    <x v="1"/>
    <x v="0"/>
    <x v="157"/>
    <x v="0"/>
    <n v="1000"/>
    <n v="200"/>
    <m/>
    <n v="208"/>
    <n v="48"/>
    <n v="20"/>
    <n v="30"/>
    <n v="18"/>
    <n v="5"/>
    <n v="15"/>
    <n v="0.4"/>
    <n v="0.24"/>
    <n v="0.13736263736263737"/>
    <n v="0.20604395604395606"/>
    <n v="336"/>
    <n v="0.7"/>
    <n v="5"/>
    <n v="0"/>
    <n v="0"/>
    <n v="0"/>
    <n v="0"/>
    <n v="0"/>
    <n v="9"/>
    <n v="0"/>
    <n v="0"/>
    <n v="12"/>
    <n v="0"/>
    <n v="0"/>
    <n v="0"/>
    <n v="0"/>
    <n v="0"/>
    <n v="50"/>
    <n v="50"/>
    <s v="1 PG"/>
  </r>
  <r>
    <n v="3804"/>
    <s v="VIETNAM"/>
    <x v="0"/>
    <x v="5"/>
    <x v="26"/>
    <x v="64"/>
    <x v="4"/>
    <x v="1"/>
    <x v="0"/>
    <x v="158"/>
    <x v="0"/>
    <n v="1000"/>
    <n v="200"/>
    <m/>
    <n v="208"/>
    <n v="48"/>
    <n v="10"/>
    <n v="36"/>
    <n v="18"/>
    <n v="10.5"/>
    <n v="10.125"/>
    <n v="0.4483695652173913"/>
    <n v="0.24"/>
    <n v="6.8681318681318687E-2"/>
    <n v="0.24725274725274726"/>
    <n v="237"/>
    <n v="0.7"/>
    <n v="7"/>
    <n v="0"/>
    <n v="0"/>
    <n v="7"/>
    <n v="0"/>
    <n v="0"/>
    <n v="1"/>
    <n v="15"/>
    <n v="5"/>
    <n v="7"/>
    <n v="0"/>
    <n v="0"/>
    <n v="0"/>
    <n v="0"/>
    <n v="0"/>
    <n v="50"/>
    <n v="50"/>
    <s v="1 PG"/>
  </r>
  <r>
    <n v="3805"/>
    <s v="VIETNAM"/>
    <x v="0"/>
    <x v="5"/>
    <x v="26"/>
    <x v="64"/>
    <x v="4"/>
    <x v="1"/>
    <x v="0"/>
    <x v="159"/>
    <x v="0"/>
    <n v="1000"/>
    <n v="200"/>
    <m/>
    <n v="160"/>
    <n v="48"/>
    <n v="17"/>
    <n v="25"/>
    <n v="18"/>
    <n v="11.5"/>
    <n v="14.75"/>
    <n v="0.625"/>
    <n v="0.24"/>
    <n v="0.15178571428571427"/>
    <n v="0.22321428571428573"/>
    <n v="264"/>
    <n v="0.7"/>
    <n v="5"/>
    <n v="2"/>
    <n v="0"/>
    <n v="12"/>
    <n v="0"/>
    <n v="0"/>
    <n v="12"/>
    <n v="3"/>
    <n v="0"/>
    <n v="4"/>
    <n v="0"/>
    <n v="0"/>
    <n v="0"/>
    <n v="0"/>
    <n v="0"/>
    <n v="50"/>
    <n v="50"/>
    <s v="1 PG"/>
  </r>
  <r>
    <n v="3806"/>
    <s v="VIETNAM"/>
    <x v="0"/>
    <x v="5"/>
    <x v="26"/>
    <x v="64"/>
    <x v="4"/>
    <x v="1"/>
    <x v="0"/>
    <x v="160"/>
    <x v="0"/>
    <n v="1000"/>
    <n v="200"/>
    <m/>
    <n v="194"/>
    <n v="48"/>
    <n v="5"/>
    <n v="19"/>
    <n v="18"/>
    <n v="5.5"/>
    <n v="14.5"/>
    <n v="0.83333333333333337"/>
    <n v="0.24"/>
    <n v="3.6818851251840951E-2"/>
    <n v="0.13991163475699561"/>
    <n v="231"/>
    <n v="0.7"/>
    <n v="0"/>
    <n v="0"/>
    <n v="0"/>
    <n v="11"/>
    <n v="0"/>
    <n v="0"/>
    <n v="13"/>
    <n v="0"/>
    <n v="0"/>
    <n v="3"/>
    <n v="0"/>
    <n v="0"/>
    <n v="0"/>
    <n v="0"/>
    <n v="0"/>
    <n v="50"/>
    <n v="50"/>
    <s v="1 PG"/>
  </r>
  <r>
    <n v="3807"/>
    <s v="VIETNAM"/>
    <x v="0"/>
    <x v="5"/>
    <x v="26"/>
    <x v="64"/>
    <x v="4"/>
    <x v="1"/>
    <x v="0"/>
    <x v="161"/>
    <x v="0"/>
    <n v="1000"/>
    <n v="200"/>
    <m/>
    <n v="208"/>
    <n v="48"/>
    <n v="18"/>
    <n v="12"/>
    <n v="18"/>
    <n v="7"/>
    <n v="18.5"/>
    <n v="0.85"/>
    <n v="0.24"/>
    <n v="0.12362637362637363"/>
    <n v="8.2417582417582416E-2"/>
    <n v="354"/>
    <n v="0.7"/>
    <n v="0"/>
    <n v="0"/>
    <n v="0"/>
    <n v="14"/>
    <n v="0"/>
    <n v="0"/>
    <n v="12.5"/>
    <n v="0"/>
    <n v="0"/>
    <n v="12"/>
    <n v="0"/>
    <n v="0"/>
    <n v="0"/>
    <n v="0"/>
    <n v="0"/>
    <n v="50"/>
    <n v="50"/>
    <s v="1 PG"/>
  </r>
  <r>
    <n v="3808"/>
    <s v="VIETNAM"/>
    <x v="0"/>
    <x v="5"/>
    <x v="26"/>
    <x v="64"/>
    <x v="4"/>
    <x v="1"/>
    <x v="0"/>
    <x v="162"/>
    <x v="0"/>
    <n v="1000"/>
    <n v="200"/>
    <m/>
    <n v="208"/>
    <n v="48"/>
    <n v="9"/>
    <n v="19"/>
    <n v="18"/>
    <n v="4.8"/>
    <n v="11.8"/>
    <n v="0.59285714285714286"/>
    <n v="0.24"/>
    <n v="6.1813186813186816E-2"/>
    <n v="0.1304945054945055"/>
    <n v="262"/>
    <n v="0.7"/>
    <n v="3.3"/>
    <n v="0"/>
    <n v="0"/>
    <n v="3"/>
    <n v="0"/>
    <n v="0"/>
    <n v="7.8"/>
    <n v="0"/>
    <n v="0"/>
    <n v="8"/>
    <n v="0"/>
    <n v="0"/>
    <n v="0"/>
    <n v="0"/>
    <n v="0"/>
    <n v="50"/>
    <n v="50"/>
    <s v="1 PG"/>
  </r>
  <r>
    <n v="3809"/>
    <s v="VIETNAM"/>
    <x v="0"/>
    <x v="5"/>
    <x v="26"/>
    <x v="64"/>
    <x v="4"/>
    <x v="1"/>
    <x v="0"/>
    <x v="208"/>
    <x v="0"/>
    <n v="1000"/>
    <n v="200"/>
    <m/>
    <n v="196"/>
    <n v="48"/>
    <n v="12"/>
    <n v="15"/>
    <n v="18"/>
    <n v="9"/>
    <n v="15"/>
    <n v="0.88888888888888884"/>
    <n v="0.24"/>
    <n v="8.7463556851311963E-2"/>
    <n v="0.10932944606413995"/>
    <n v="312"/>
    <n v="0.7"/>
    <n v="4.5"/>
    <n v="0"/>
    <n v="0"/>
    <n v="9"/>
    <n v="0"/>
    <n v="0"/>
    <n v="9"/>
    <n v="0"/>
    <n v="0"/>
    <n v="12"/>
    <n v="0"/>
    <n v="0"/>
    <n v="0"/>
    <n v="0"/>
    <n v="0"/>
    <n v="50"/>
    <n v="50"/>
    <s v="1 PG"/>
  </r>
  <r>
    <n v="3810"/>
    <s v="VIETNAM"/>
    <x v="0"/>
    <x v="5"/>
    <x v="26"/>
    <x v="64"/>
    <x v="4"/>
    <x v="1"/>
    <x v="0"/>
    <x v="246"/>
    <x v="0"/>
    <n v="1000"/>
    <n v="200"/>
    <m/>
    <n v="188"/>
    <n v="48"/>
    <n v="13"/>
    <n v="21"/>
    <n v="18"/>
    <n v="9.6999999999999993"/>
    <n v="19"/>
    <n v="0.84411764705882353"/>
    <n v="0.24"/>
    <n v="9.878419452887538E-2"/>
    <n v="0.15957446808510639"/>
    <n v="212"/>
    <n v="0.7"/>
    <n v="5.7"/>
    <n v="0"/>
    <n v="0"/>
    <n v="8"/>
    <n v="0"/>
    <n v="0"/>
    <n v="11"/>
    <n v="0"/>
    <n v="0"/>
    <n v="16"/>
    <n v="0"/>
    <n v="0"/>
    <n v="0"/>
    <n v="0"/>
    <n v="0"/>
    <n v="50"/>
    <n v="50"/>
    <s v="1 PG"/>
  </r>
  <r>
    <n v="3811"/>
    <s v="VIETNAM"/>
    <x v="0"/>
    <x v="5"/>
    <x v="26"/>
    <x v="64"/>
    <x v="4"/>
    <x v="1"/>
    <x v="4"/>
    <x v="165"/>
    <x v="0"/>
    <n v="1000"/>
    <n v="200"/>
    <m/>
    <n v="196"/>
    <n v="48"/>
    <n v="10"/>
    <n v="33"/>
    <n v="18"/>
    <n v="13.5"/>
    <n v="17.25"/>
    <n v="0.71511627906976749"/>
    <n v="0.24"/>
    <n v="7.2886297376093298E-2"/>
    <n v="0.24052478134110788"/>
    <n v="269"/>
    <n v="0.7"/>
    <n v="5"/>
    <n v="0"/>
    <n v="0"/>
    <n v="17"/>
    <n v="0"/>
    <n v="0"/>
    <n v="13"/>
    <n v="3"/>
    <n v="0"/>
    <n v="7"/>
    <n v="0"/>
    <n v="0"/>
    <n v="0"/>
    <n v="0"/>
    <n v="0"/>
    <n v="50"/>
    <n v="50"/>
    <s v="1 PG"/>
  </r>
  <r>
    <n v="3812"/>
    <s v="VIETNAM"/>
    <x v="0"/>
    <x v="5"/>
    <x v="26"/>
    <x v="64"/>
    <x v="0"/>
    <x v="1"/>
    <x v="32"/>
    <x v="324"/>
    <x v="0"/>
    <n v="1200"/>
    <n v="336"/>
    <m/>
    <n v="323"/>
    <n v="57.5"/>
    <n v="25"/>
    <n v="36"/>
    <n v="21"/>
    <n v="14.5"/>
    <n v="28.875"/>
    <n v="0.71106557377049184"/>
    <n v="0.24"/>
    <n v="0.11057054400707651"/>
    <n v="0.15922158337019018"/>
    <n v="299"/>
    <n v="0.7"/>
    <n v="6"/>
    <n v="8"/>
    <n v="0"/>
    <n v="13"/>
    <n v="0"/>
    <n v="0"/>
    <n v="19"/>
    <n v="8"/>
    <n v="0"/>
    <n v="12"/>
    <n v="0"/>
    <n v="0"/>
    <n v="0"/>
    <n v="0"/>
    <n v="0"/>
    <n v="50"/>
    <n v="50"/>
    <s v="1 PG"/>
  </r>
  <r>
    <n v="3813"/>
    <s v="VIETNAM"/>
    <x v="0"/>
    <x v="5"/>
    <x v="26"/>
    <x v="64"/>
    <x v="4"/>
    <x v="1"/>
    <x v="17"/>
    <x v="166"/>
    <x v="0"/>
    <n v="1000"/>
    <n v="200"/>
    <m/>
    <n v="200"/>
    <n v="48"/>
    <n v="22"/>
    <n v="31"/>
    <n v="18"/>
    <n v="13"/>
    <n v="14.2"/>
    <n v="0.51320754716981132"/>
    <n v="0.24"/>
    <n v="0.15714285714285714"/>
    <n v="0.22142857142857142"/>
    <n v="322"/>
    <n v="0.7"/>
    <n v="7"/>
    <n v="0"/>
    <n v="0"/>
    <n v="12"/>
    <n v="0"/>
    <n v="0"/>
    <n v="7.2"/>
    <n v="0"/>
    <n v="0"/>
    <n v="11"/>
    <n v="0"/>
    <n v="0"/>
    <n v="0"/>
    <n v="0"/>
    <n v="0"/>
    <n v="50"/>
    <n v="50"/>
    <s v="1 PG"/>
  </r>
  <r>
    <n v="3814"/>
    <s v="VIETNAM"/>
    <x v="0"/>
    <x v="5"/>
    <x v="26"/>
    <x v="64"/>
    <x v="4"/>
    <x v="1"/>
    <x v="17"/>
    <x v="167"/>
    <x v="0"/>
    <n v="1000"/>
    <n v="200"/>
    <m/>
    <n v="196"/>
    <n v="48"/>
    <n v="23"/>
    <n v="41"/>
    <n v="18"/>
    <n v="14.25"/>
    <n v="17.625"/>
    <n v="0.498046875"/>
    <n v="0.24"/>
    <n v="0.1676384839650146"/>
    <n v="0.29883381924198255"/>
    <n v="294"/>
    <n v="0.7"/>
    <n v="8"/>
    <n v="5"/>
    <n v="0"/>
    <n v="10"/>
    <n v="0"/>
    <n v="0"/>
    <n v="8"/>
    <n v="10"/>
    <n v="0"/>
    <n v="12"/>
    <n v="0"/>
    <n v="0"/>
    <n v="0"/>
    <n v="5"/>
    <n v="0"/>
    <n v="50"/>
    <n v="50"/>
    <s v="1 PG"/>
  </r>
  <r>
    <n v="3815"/>
    <s v="VIETNAM"/>
    <x v="0"/>
    <x v="5"/>
    <x v="26"/>
    <x v="64"/>
    <x v="4"/>
    <x v="1"/>
    <x v="26"/>
    <x v="168"/>
    <x v="0"/>
    <n v="1000"/>
    <n v="200"/>
    <m/>
    <n v="188"/>
    <n v="48"/>
    <n v="17"/>
    <n v="18"/>
    <n v="18"/>
    <n v="15.5"/>
    <n v="15.15"/>
    <n v="0.87571428571428567"/>
    <n v="0.24"/>
    <n v="0.12917933130699089"/>
    <n v="0.13677811550151978"/>
    <n v="361"/>
    <n v="0.7"/>
    <n v="12"/>
    <n v="0"/>
    <n v="0"/>
    <n v="7"/>
    <n v="0"/>
    <n v="0"/>
    <n v="8.9"/>
    <n v="1"/>
    <n v="0"/>
    <n v="12"/>
    <n v="0"/>
    <n v="0"/>
    <n v="0"/>
    <n v="4"/>
    <n v="0"/>
    <n v="50"/>
    <n v="50"/>
    <s v="1 PG"/>
  </r>
  <r>
    <n v="3816"/>
    <s v="VIETNAM"/>
    <x v="0"/>
    <x v="5"/>
    <x v="26"/>
    <x v="64"/>
    <x v="4"/>
    <x v="1"/>
    <x v="26"/>
    <x v="169"/>
    <x v="0"/>
    <n v="1000"/>
    <n v="200"/>
    <m/>
    <n v="189"/>
    <n v="48"/>
    <n v="14"/>
    <n v="19"/>
    <n v="18"/>
    <n v="11"/>
    <n v="13.5"/>
    <n v="0.74242424242424243"/>
    <n v="0.24"/>
    <n v="0.10582010582010583"/>
    <n v="0.14361300075585792"/>
    <n v="325"/>
    <n v="0.7"/>
    <n v="5"/>
    <n v="8"/>
    <n v="0"/>
    <n v="8"/>
    <n v="0"/>
    <n v="0"/>
    <n v="6"/>
    <n v="2"/>
    <n v="0"/>
    <n v="14"/>
    <n v="0"/>
    <n v="0"/>
    <n v="0"/>
    <n v="3"/>
    <n v="0"/>
    <n v="50"/>
    <n v="50"/>
    <s v="1 PG"/>
  </r>
  <r>
    <n v="3817"/>
    <s v="VIETNAM"/>
    <x v="0"/>
    <x v="5"/>
    <x v="26"/>
    <x v="64"/>
    <x v="4"/>
    <x v="1"/>
    <x v="2"/>
    <x v="170"/>
    <x v="0"/>
    <n v="1000"/>
    <n v="200"/>
    <m/>
    <n v="206"/>
    <n v="48"/>
    <n v="21"/>
    <n v="21"/>
    <n v="18"/>
    <n v="12.5"/>
    <n v="16"/>
    <n v="0.6785714285714286"/>
    <n v="0.24"/>
    <n v="0.14563106796116507"/>
    <n v="0.14563106796116507"/>
    <n v="361"/>
    <n v="0.7"/>
    <n v="10"/>
    <n v="0"/>
    <n v="0"/>
    <n v="5"/>
    <n v="0"/>
    <n v="0"/>
    <n v="12"/>
    <n v="0"/>
    <n v="0"/>
    <n v="8"/>
    <n v="0"/>
    <n v="0"/>
    <n v="0"/>
    <n v="0"/>
    <n v="0"/>
    <n v="50"/>
    <n v="50"/>
    <s v="1 PG"/>
  </r>
  <r>
    <n v="3818"/>
    <s v="VIETNAM"/>
    <x v="0"/>
    <x v="5"/>
    <x v="26"/>
    <x v="64"/>
    <x v="4"/>
    <x v="1"/>
    <x v="27"/>
    <x v="171"/>
    <x v="0"/>
    <n v="1000"/>
    <n v="200"/>
    <m/>
    <n v="200"/>
    <n v="48"/>
    <n v="15"/>
    <n v="18"/>
    <n v="18"/>
    <n v="11.5"/>
    <n v="18.5"/>
    <n v="0.90909090909090906"/>
    <n v="0.24"/>
    <n v="0.10714285714285714"/>
    <n v="0.12857142857142856"/>
    <n v="233"/>
    <n v="0.7"/>
    <n v="6"/>
    <n v="0"/>
    <n v="0"/>
    <n v="11"/>
    <n v="0"/>
    <n v="0"/>
    <n v="11"/>
    <n v="0"/>
    <n v="0"/>
    <n v="15"/>
    <n v="0"/>
    <n v="0"/>
    <n v="0"/>
    <n v="0"/>
    <n v="0"/>
    <n v="50"/>
    <n v="50"/>
    <s v="1 PG"/>
  </r>
  <r>
    <n v="3819"/>
    <s v="VIETNAM"/>
    <x v="0"/>
    <x v="5"/>
    <x v="26"/>
    <x v="64"/>
    <x v="2"/>
    <x v="1"/>
    <x v="17"/>
    <x v="112"/>
    <x v="1"/>
    <n v="1200"/>
    <n v="240"/>
    <m/>
    <n v="240"/>
    <n v="57.5"/>
    <n v="23"/>
    <n v="34"/>
    <n v="21"/>
    <n v="10"/>
    <n v="21.5"/>
    <n v="0.55263157894736847"/>
    <n v="0.24"/>
    <n v="0.13690476190476192"/>
    <n v="0.20238095238095238"/>
    <n v="275"/>
    <n v="0.7"/>
    <n v="4"/>
    <n v="0"/>
    <n v="0"/>
    <n v="12"/>
    <n v="0"/>
    <n v="0"/>
    <n v="14"/>
    <n v="0"/>
    <n v="0"/>
    <n v="15"/>
    <n v="0"/>
    <n v="0"/>
    <n v="0"/>
    <n v="0"/>
    <n v="0"/>
    <n v="50"/>
    <n v="50"/>
    <s v="1 PG"/>
  </r>
  <r>
    <n v="3820"/>
    <s v="VIETNAM"/>
    <x v="0"/>
    <x v="5"/>
    <x v="26"/>
    <x v="64"/>
    <x v="2"/>
    <x v="1"/>
    <x v="2"/>
    <x v="113"/>
    <x v="1"/>
    <n v="1200"/>
    <n v="240"/>
    <m/>
    <n v="240"/>
    <n v="57.5"/>
    <n v="15"/>
    <n v="28"/>
    <n v="21"/>
    <n v="3.75"/>
    <n v="20.125"/>
    <n v="0.55523255813953487"/>
    <n v="0.24"/>
    <n v="8.9285714285714288E-2"/>
    <n v="0.16666666666666666"/>
    <n v="145"/>
    <n v="0.7"/>
    <n v="2"/>
    <n v="1"/>
    <n v="0"/>
    <n v="3"/>
    <n v="0"/>
    <n v="0"/>
    <n v="16"/>
    <n v="4"/>
    <n v="0"/>
    <n v="4"/>
    <n v="0"/>
    <n v="0"/>
    <n v="0"/>
    <n v="0"/>
    <n v="0"/>
    <n v="50"/>
    <n v="50"/>
    <s v="1 PG"/>
  </r>
  <r>
    <n v="3821"/>
    <s v="VIETNAM"/>
    <x v="0"/>
    <x v="5"/>
    <x v="26"/>
    <x v="64"/>
    <x v="5"/>
    <x v="0"/>
    <x v="0"/>
    <x v="42"/>
    <x v="0"/>
    <n v="1500"/>
    <n v="420"/>
    <m/>
    <n v="452"/>
    <n v="168"/>
    <n v="139"/>
    <n v="86"/>
    <n v="110.88"/>
    <n v="72"/>
    <n v="97.3"/>
    <n v="0.75244444444444447"/>
    <n v="0.4"/>
    <n v="0.43931731984829331"/>
    <n v="0.27180783817951959"/>
    <n v="979"/>
    <n v="0.7"/>
    <n v="32"/>
    <n v="0"/>
    <n v="0"/>
    <n v="80"/>
    <n v="0"/>
    <n v="0"/>
    <n v="45.3"/>
    <n v="0"/>
    <n v="0"/>
    <n v="104"/>
    <n v="0"/>
    <n v="0"/>
    <n v="0"/>
    <n v="0"/>
    <n v="0"/>
    <n v="50"/>
    <n v="50"/>
    <s v="2 PG"/>
  </r>
  <r>
    <n v="3822"/>
    <s v="VIETNAM"/>
    <x v="0"/>
    <x v="5"/>
    <x v="26"/>
    <x v="64"/>
    <x v="5"/>
    <x v="0"/>
    <x v="0"/>
    <x v="43"/>
    <x v="0"/>
    <n v="1500"/>
    <n v="420"/>
    <m/>
    <n v="420"/>
    <n v="168"/>
    <n v="33"/>
    <n v="76"/>
    <n v="110.88"/>
    <n v="32"/>
    <n v="76.674999999999997"/>
    <n v="0.99701834862385319"/>
    <n v="0.4"/>
    <n v="0.11224489795918367"/>
    <n v="0.25850340136054423"/>
    <n v="785"/>
    <n v="0.6"/>
    <n v="23"/>
    <n v="0"/>
    <n v="0"/>
    <n v="18"/>
    <n v="0"/>
    <n v="0"/>
    <n v="47.3"/>
    <n v="2"/>
    <n v="0"/>
    <n v="39"/>
    <n v="0"/>
    <n v="0"/>
    <n v="0"/>
    <n v="3"/>
    <n v="0"/>
    <n v="50"/>
    <n v="50"/>
    <s v="2 PG"/>
  </r>
  <r>
    <n v="3823"/>
    <s v="VIETNAM"/>
    <x v="0"/>
    <x v="5"/>
    <x v="26"/>
    <x v="64"/>
    <x v="5"/>
    <x v="0"/>
    <x v="0"/>
    <x v="44"/>
    <x v="1"/>
    <n v="1500"/>
    <n v="420"/>
    <m/>
    <n v="430"/>
    <n v="168"/>
    <n v="31"/>
    <n v="81"/>
    <n v="110.88"/>
    <n v="21.5"/>
    <n v="52.9"/>
    <n v="0.66428571428571437"/>
    <n v="0.4"/>
    <n v="0.10299003322259136"/>
    <n v="0.26910299003322258"/>
    <n v="410"/>
    <n v="0.6"/>
    <n v="14"/>
    <n v="0"/>
    <n v="0"/>
    <n v="15"/>
    <n v="0"/>
    <n v="0"/>
    <n v="36.9"/>
    <n v="2"/>
    <n v="0"/>
    <n v="31"/>
    <n v="0"/>
    <n v="0"/>
    <n v="0"/>
    <n v="0"/>
    <n v="0"/>
    <n v="50"/>
    <n v="50"/>
    <s v="2 PG"/>
  </r>
  <r>
    <n v="3824"/>
    <s v="VIETNAM"/>
    <x v="0"/>
    <x v="5"/>
    <x v="26"/>
    <x v="64"/>
    <x v="5"/>
    <x v="0"/>
    <x v="0"/>
    <x v="45"/>
    <x v="1"/>
    <n v="1500"/>
    <n v="420"/>
    <m/>
    <n v="420"/>
    <n v="168"/>
    <n v="36"/>
    <n v="49"/>
    <n v="111"/>
    <n v="10.75"/>
    <n v="55.5"/>
    <n v="0.77941176470588236"/>
    <n v="0.4"/>
    <n v="0.12244897959183673"/>
    <n v="0.16666666666666666"/>
    <n v="224"/>
    <n v="0.6"/>
    <n v="0"/>
    <n v="5"/>
    <n v="0"/>
    <n v="19"/>
    <n v="0"/>
    <n v="0"/>
    <n v="35"/>
    <n v="0"/>
    <n v="0"/>
    <n v="41"/>
    <n v="0"/>
    <n v="0"/>
    <n v="0"/>
    <n v="25"/>
    <n v="0"/>
    <n v="50"/>
    <n v="50"/>
    <s v="2 PG"/>
  </r>
  <r>
    <n v="3825"/>
    <s v="VIETNAM"/>
    <x v="0"/>
    <x v="5"/>
    <x v="26"/>
    <x v="64"/>
    <x v="1"/>
    <x v="0"/>
    <x v="0"/>
    <x v="7"/>
    <x v="1"/>
    <n v="4200"/>
    <n v="630"/>
    <m/>
    <n v="720"/>
    <n v="353"/>
    <n v="44"/>
    <n v="170"/>
    <n v="166"/>
    <n v="41"/>
    <n v="142.25"/>
    <n v="0.85630841121495327"/>
    <n v="0.4"/>
    <n v="8.7301587301587311E-2"/>
    <n v="0.33730158730158732"/>
    <n v="816"/>
    <n v="0.8"/>
    <n v="36"/>
    <n v="4"/>
    <n v="0"/>
    <n v="8"/>
    <n v="0"/>
    <n v="0"/>
    <n v="130"/>
    <n v="5"/>
    <n v="0"/>
    <n v="22"/>
    <n v="0"/>
    <n v="0"/>
    <n v="0"/>
    <n v="0"/>
    <n v="0"/>
    <n v="50"/>
    <n v="50"/>
    <s v="2 PG"/>
  </r>
  <r>
    <n v="3826"/>
    <s v="VIETNAM"/>
    <x v="0"/>
    <x v="5"/>
    <x v="26"/>
    <x v="64"/>
    <x v="3"/>
    <x v="0"/>
    <x v="0"/>
    <x v="32"/>
    <x v="1"/>
    <n v="2700"/>
    <n v="336"/>
    <m/>
    <n v="376"/>
    <n v="226.8"/>
    <n v="38"/>
    <n v="90"/>
    <n v="149.68799999999999"/>
    <n v="32"/>
    <n v="79.875"/>
    <n v="0.8740234375"/>
    <n v="0.4"/>
    <n v="0.14437689969604864"/>
    <n v="0.34194528875379943"/>
    <n v="700"/>
    <n v="0.8"/>
    <n v="31"/>
    <n v="4"/>
    <n v="0"/>
    <n v="0"/>
    <n v="0"/>
    <n v="0"/>
    <n v="75"/>
    <n v="5"/>
    <n v="0"/>
    <n v="5"/>
    <n v="0"/>
    <n v="0"/>
    <n v="0"/>
    <n v="3"/>
    <n v="0"/>
    <n v="100"/>
    <n v="100"/>
    <s v="2 PG"/>
  </r>
  <r>
    <n v="3827"/>
    <s v="VIETNAM"/>
    <x v="0"/>
    <x v="5"/>
    <x v="26"/>
    <x v="64"/>
    <x v="2"/>
    <x v="0"/>
    <x v="0"/>
    <x v="20"/>
    <x v="1"/>
    <n v="1200"/>
    <n v="336"/>
    <m/>
    <n v="336"/>
    <n v="134.4"/>
    <n v="30"/>
    <n v="66"/>
    <n v="88.703999999999994"/>
    <n v="29"/>
    <n v="52"/>
    <n v="0.84375"/>
    <n v="0.4"/>
    <n v="0.12755102040816327"/>
    <n v="0.28061224489795922"/>
    <n v="673"/>
    <n v="0.8"/>
    <n v="23"/>
    <n v="0"/>
    <n v="0"/>
    <n v="12"/>
    <n v="0"/>
    <n v="0"/>
    <n v="38"/>
    <n v="0"/>
    <n v="0"/>
    <n v="28"/>
    <n v="0"/>
    <n v="0"/>
    <n v="0"/>
    <n v="0"/>
    <n v="0"/>
    <n v="50"/>
    <n v="50"/>
    <s v="2 PG"/>
  </r>
  <r>
    <n v="3828"/>
    <s v="VIETNAM"/>
    <x v="0"/>
    <x v="5"/>
    <x v="26"/>
    <x v="64"/>
    <x v="2"/>
    <x v="0"/>
    <x v="0"/>
    <x v="8"/>
    <x v="1"/>
    <n v="1200"/>
    <n v="336"/>
    <m/>
    <n v="345"/>
    <n v="134.4"/>
    <n v="30"/>
    <n v="69"/>
    <n v="88.703999999999994"/>
    <n v="28"/>
    <n v="65.25"/>
    <n v="0.94191919191919193"/>
    <n v="0.4"/>
    <n v="0.12422360248447206"/>
    <n v="0.28571428571428575"/>
    <n v="250"/>
    <n v="0.6"/>
    <n v="21"/>
    <n v="0"/>
    <n v="0"/>
    <n v="14"/>
    <n v="0"/>
    <n v="0"/>
    <n v="54"/>
    <n v="13"/>
    <n v="0"/>
    <n v="16"/>
    <n v="0"/>
    <n v="0"/>
    <n v="0"/>
    <n v="0"/>
    <n v="0"/>
    <n v="50"/>
    <n v="50"/>
    <s v="2 PG"/>
  </r>
  <r>
    <n v="3829"/>
    <s v="VIETNAM"/>
    <x v="0"/>
    <x v="5"/>
    <x v="26"/>
    <x v="64"/>
    <x v="2"/>
    <x v="0"/>
    <x v="1"/>
    <x v="9"/>
    <x v="1"/>
    <n v="1200"/>
    <n v="240"/>
    <m/>
    <n v="208"/>
    <n v="96"/>
    <n v="17"/>
    <n v="86"/>
    <n v="63.36"/>
    <n v="9.8000000000000007"/>
    <n v="61.42"/>
    <n v="0.69145631067961166"/>
    <n v="0.4"/>
    <n v="0.11675824175824176"/>
    <n v="0.59065934065934067"/>
    <n v="187"/>
    <n v="0.6"/>
    <n v="9.3000000000000007"/>
    <n v="0"/>
    <n v="0"/>
    <n v="1"/>
    <n v="0"/>
    <n v="0"/>
    <n v="57.17"/>
    <n v="1"/>
    <n v="0"/>
    <n v="8"/>
    <n v="0"/>
    <n v="0"/>
    <n v="0"/>
    <n v="0"/>
    <n v="0"/>
    <n v="50"/>
    <n v="50"/>
    <s v="1 PG"/>
  </r>
  <r>
    <n v="3830"/>
    <s v="VIETNAM"/>
    <x v="0"/>
    <x v="5"/>
    <x v="26"/>
    <x v="64"/>
    <x v="2"/>
    <x v="0"/>
    <x v="4"/>
    <x v="111"/>
    <x v="1"/>
    <n v="1200"/>
    <n v="240"/>
    <m/>
    <n v="230"/>
    <n v="96"/>
    <n v="24"/>
    <n v="34"/>
    <n v="63.36"/>
    <n v="15"/>
    <n v="25"/>
    <n v="0.68965517241379315"/>
    <n v="0.4"/>
    <n v="0.14906832298136646"/>
    <n v="0.21118012422360249"/>
    <n v="400"/>
    <n v="0.6"/>
    <n v="15"/>
    <n v="0"/>
    <n v="0"/>
    <n v="0"/>
    <n v="0"/>
    <n v="0"/>
    <n v="25"/>
    <n v="0"/>
    <n v="0"/>
    <n v="0"/>
    <n v="0"/>
    <n v="0"/>
    <n v="0"/>
    <n v="0"/>
    <n v="0"/>
    <n v="50"/>
    <n v="50"/>
    <s v="1 PG"/>
  </r>
  <r>
    <n v="3831"/>
    <s v="VIETNAM"/>
    <x v="0"/>
    <x v="5"/>
    <x v="26"/>
    <x v="64"/>
    <x v="10"/>
    <x v="1"/>
    <x v="0"/>
    <x v="181"/>
    <x v="2"/>
    <n v="320"/>
    <n v="144"/>
    <m/>
    <n v="144"/>
    <n v="34.56"/>
    <n v="18"/>
    <n v="27"/>
    <n v="25.344000000000001"/>
    <n v="8"/>
    <n v="13"/>
    <n v="0.46666666666666667"/>
    <n v="0.24"/>
    <n v="0.17857142857142858"/>
    <n v="0.26785714285714285"/>
    <n v="278"/>
    <n v="0.7"/>
    <n v="8"/>
    <n v="0"/>
    <n v="0"/>
    <n v="0"/>
    <n v="0"/>
    <n v="0"/>
    <n v="13"/>
    <n v="0"/>
    <n v="0"/>
    <n v="0"/>
    <n v="0"/>
    <n v="0"/>
    <n v="0"/>
    <n v="0"/>
    <n v="0"/>
    <n v="50"/>
    <n v="50"/>
    <s v="1 PG"/>
  </r>
  <r>
    <n v="3832"/>
    <s v="VIETNAM"/>
    <x v="1"/>
    <x v="5"/>
    <x v="26"/>
    <x v="64"/>
    <x v="2"/>
    <x v="0"/>
    <x v="5"/>
    <x v="23"/>
    <x v="1"/>
    <n v="1200"/>
    <n v="336"/>
    <m/>
    <n v="336"/>
    <n v="134.4"/>
    <n v="24"/>
    <n v="52"/>
    <n v="88.703999999999994"/>
    <n v="18.100000000000001"/>
    <n v="42"/>
    <n v="0.7907894736842106"/>
    <n v="0.4"/>
    <n v="0.10204081632653061"/>
    <n v="0.22108843537414968"/>
    <n v="350"/>
    <n v="0.7"/>
    <n v="8.6"/>
    <n v="0"/>
    <n v="0"/>
    <n v="19"/>
    <n v="0"/>
    <n v="0"/>
    <n v="36.5"/>
    <n v="0"/>
    <n v="0"/>
    <n v="11"/>
    <n v="0"/>
    <n v="0"/>
    <n v="0"/>
    <n v="0"/>
    <n v="0"/>
    <n v="50"/>
    <n v="50"/>
    <s v="2 PG"/>
  </r>
  <r>
    <n v="3833"/>
    <s v="VIETNAM"/>
    <x v="2"/>
    <x v="5"/>
    <x v="26"/>
    <x v="64"/>
    <x v="0"/>
    <x v="0"/>
    <x v="6"/>
    <x v="25"/>
    <x v="0"/>
    <n v="1200"/>
    <n v="336"/>
    <m/>
    <n v="520"/>
    <n v="134"/>
    <n v="45"/>
    <n v="140"/>
    <n v="88"/>
    <n v="40.25"/>
    <n v="168.5"/>
    <n v="1.1283783783783783"/>
    <n v="0.4"/>
    <n v="0.12362637362637363"/>
    <n v="0.38461538461538464"/>
    <n v="789"/>
    <n v="0.7"/>
    <n v="36"/>
    <n v="5"/>
    <n v="0"/>
    <n v="6"/>
    <n v="0"/>
    <n v="0"/>
    <n v="164"/>
    <n v="4"/>
    <n v="0"/>
    <n v="7"/>
    <n v="0"/>
    <n v="0"/>
    <n v="0"/>
    <n v="0"/>
    <n v="0"/>
    <n v="250"/>
    <n v="250"/>
    <s v="2 PG"/>
  </r>
  <r>
    <n v="3834"/>
    <s v="VIETNAM"/>
    <x v="2"/>
    <x v="5"/>
    <x v="26"/>
    <x v="64"/>
    <x v="0"/>
    <x v="0"/>
    <x v="6"/>
    <x v="27"/>
    <x v="0"/>
    <n v="1200"/>
    <n v="336"/>
    <m/>
    <n v="320"/>
    <n v="134"/>
    <n v="32"/>
    <n v="70"/>
    <n v="88"/>
    <n v="29"/>
    <n v="64.25"/>
    <n v="0.91421568627450978"/>
    <n v="0.4"/>
    <n v="0.14285714285714285"/>
    <n v="0.3125"/>
    <n v="400"/>
    <n v="0.7"/>
    <n v="25"/>
    <n v="0"/>
    <n v="0"/>
    <n v="8"/>
    <n v="0"/>
    <n v="0"/>
    <n v="61"/>
    <n v="1"/>
    <n v="0"/>
    <n v="6"/>
    <n v="0"/>
    <n v="0"/>
    <n v="0"/>
    <n v="0"/>
    <n v="0"/>
    <n v="150"/>
    <n v="150"/>
    <s v="2 PG"/>
  </r>
  <r>
    <n v="3835"/>
    <s v="VIETNAM"/>
    <x v="2"/>
    <x v="5"/>
    <x v="26"/>
    <x v="64"/>
    <x v="0"/>
    <x v="0"/>
    <x v="6"/>
    <x v="69"/>
    <x v="0"/>
    <n v="1200"/>
    <n v="240"/>
    <m/>
    <n v="260"/>
    <n v="96"/>
    <n v="29"/>
    <n v="47"/>
    <n v="63"/>
    <n v="21.5"/>
    <n v="36"/>
    <n v="0.75657894736842102"/>
    <n v="0.4"/>
    <n v="0.15934065934065933"/>
    <n v="0.25824175824175827"/>
    <n v="300"/>
    <n v="0.65"/>
    <n v="21"/>
    <n v="0"/>
    <n v="0"/>
    <n v="1"/>
    <n v="0"/>
    <n v="0"/>
    <n v="35"/>
    <n v="0"/>
    <n v="0"/>
    <n v="2"/>
    <n v="0"/>
    <n v="0"/>
    <n v="0"/>
    <n v="0"/>
    <n v="0"/>
    <n v="150"/>
    <n v="150"/>
    <s v="1 PG"/>
  </r>
  <r>
    <n v="3836"/>
    <s v="VIETNAM"/>
    <x v="2"/>
    <x v="5"/>
    <x v="26"/>
    <x v="64"/>
    <x v="0"/>
    <x v="0"/>
    <x v="6"/>
    <x v="68"/>
    <x v="0"/>
    <n v="1200"/>
    <n v="240"/>
    <m/>
    <n v="220"/>
    <n v="96"/>
    <n v="8"/>
    <n v="23"/>
    <n v="63"/>
    <n v="6"/>
    <n v="18.55"/>
    <n v="0.79193548387096779"/>
    <n v="0.4"/>
    <n v="5.1948051948051951E-2"/>
    <n v="0.14935064935064934"/>
    <n v="311"/>
    <n v="0.65"/>
    <n v="5"/>
    <n v="0"/>
    <n v="0"/>
    <n v="2"/>
    <n v="0"/>
    <n v="0"/>
    <n v="16.8"/>
    <n v="1"/>
    <n v="0"/>
    <n v="3"/>
    <n v="0"/>
    <n v="0"/>
    <n v="0"/>
    <n v="0"/>
    <n v="0"/>
    <n v="150"/>
    <n v="150"/>
    <s v="1 PG"/>
  </r>
  <r>
    <n v="3837"/>
    <s v="VIETNAM"/>
    <x v="2"/>
    <x v="5"/>
    <x v="26"/>
    <x v="64"/>
    <x v="2"/>
    <x v="0"/>
    <x v="6"/>
    <x v="30"/>
    <x v="1"/>
    <n v="1200"/>
    <n v="336"/>
    <m/>
    <n v="360"/>
    <n v="96"/>
    <n v="21"/>
    <n v="44"/>
    <n v="88"/>
    <n v="23.5"/>
    <n v="43"/>
    <n v="1.023076923076923"/>
    <n v="0.4"/>
    <n v="8.3333333333333343E-2"/>
    <n v="0.17460317460317462"/>
    <n v="410"/>
    <n v="0.65"/>
    <n v="13"/>
    <n v="8"/>
    <n v="0"/>
    <n v="17"/>
    <n v="0"/>
    <n v="0"/>
    <n v="36"/>
    <n v="2"/>
    <n v="0"/>
    <n v="13"/>
    <n v="0"/>
    <n v="0"/>
    <n v="0"/>
    <n v="0"/>
    <n v="0"/>
    <n v="150"/>
    <n v="150"/>
    <s v="2 PG"/>
  </r>
  <r>
    <n v="3838"/>
    <s v="VIETNAM"/>
    <x v="2"/>
    <x v="5"/>
    <x v="26"/>
    <x v="64"/>
    <x v="2"/>
    <x v="0"/>
    <x v="6"/>
    <x v="29"/>
    <x v="1"/>
    <n v="1200"/>
    <n v="336"/>
    <m/>
    <n v="392"/>
    <n v="96"/>
    <n v="21"/>
    <n v="52"/>
    <n v="88"/>
    <n v="14.8"/>
    <n v="35.75"/>
    <n v="0.69246575342465755"/>
    <n v="0.4"/>
    <n v="7.6530612244897961E-2"/>
    <n v="0.18950437317784258"/>
    <n v="399"/>
    <n v="0.65"/>
    <n v="8.8000000000000007"/>
    <n v="0"/>
    <n v="0"/>
    <n v="12"/>
    <n v="0"/>
    <n v="0"/>
    <n v="26"/>
    <n v="11"/>
    <n v="0"/>
    <n v="14"/>
    <n v="0"/>
    <n v="0"/>
    <n v="0"/>
    <n v="0"/>
    <n v="0"/>
    <n v="150"/>
    <n v="150"/>
    <s v="2 PG"/>
  </r>
  <r>
    <n v="3839"/>
    <s v="VIETNAM"/>
    <x v="2"/>
    <x v="5"/>
    <x v="26"/>
    <x v="64"/>
    <x v="2"/>
    <x v="0"/>
    <x v="6"/>
    <x v="31"/>
    <x v="1"/>
    <n v="1200"/>
    <n v="336"/>
    <m/>
    <n v="360"/>
    <n v="96"/>
    <n v="34"/>
    <n v="42"/>
    <n v="88"/>
    <n v="24.5"/>
    <n v="39"/>
    <n v="0.83552631578947367"/>
    <n v="0.4"/>
    <n v="0.13492063492063494"/>
    <n v="0.16666666666666669"/>
    <n v="401"/>
    <n v="0.65"/>
    <n v="18"/>
    <n v="0"/>
    <n v="0"/>
    <n v="13"/>
    <n v="0"/>
    <n v="0"/>
    <n v="33"/>
    <n v="0"/>
    <n v="0"/>
    <n v="12"/>
    <n v="0"/>
    <n v="0"/>
    <n v="0"/>
    <n v="0"/>
    <n v="0"/>
    <n v="150"/>
    <n v="150"/>
    <s v="2 PG"/>
  </r>
  <r>
    <n v="3840"/>
    <s v="VIETNAM"/>
    <x v="2"/>
    <x v="5"/>
    <x v="26"/>
    <x v="64"/>
    <x v="0"/>
    <x v="0"/>
    <x v="10"/>
    <x v="288"/>
    <x v="0"/>
    <n v="1200"/>
    <n v="240"/>
    <m/>
    <n v="240"/>
    <n v="96"/>
    <n v="15"/>
    <n v="31"/>
    <n v="21"/>
    <n v="21.5"/>
    <n v="41.1"/>
    <n v="1.3608695652173914"/>
    <n v="0.4"/>
    <n v="8.9285714285714288E-2"/>
    <n v="0.18452380952380953"/>
    <n v="350"/>
    <n v="0.65"/>
    <n v="21"/>
    <n v="0"/>
    <n v="0"/>
    <n v="1"/>
    <n v="0"/>
    <n v="0"/>
    <n v="40.6"/>
    <n v="0"/>
    <n v="0"/>
    <n v="1"/>
    <n v="0"/>
    <n v="0"/>
    <n v="0"/>
    <n v="0"/>
    <n v="0"/>
    <n v="150"/>
    <n v="150"/>
    <s v="1 PG"/>
  </r>
  <r>
    <n v="3841"/>
    <s v="VIETNAM"/>
    <x v="0"/>
    <x v="6"/>
    <x v="26"/>
    <x v="65"/>
    <x v="4"/>
    <x v="1"/>
    <x v="0"/>
    <x v="154"/>
    <x v="0"/>
    <n v="1000"/>
    <n v="200"/>
    <n v="208"/>
    <m/>
    <n v="48"/>
    <n v="35"/>
    <n v="42"/>
    <n v="18"/>
    <n v="11.75"/>
    <n v="25.25"/>
    <n v="0.48051948051948051"/>
    <n v="0.24"/>
    <n v="0.24038461538461539"/>
    <n v="0.28846153846153849"/>
    <n v="535"/>
    <n v="0.7"/>
    <n v="5"/>
    <n v="11"/>
    <n v="0"/>
    <n v="8"/>
    <n v="0"/>
    <n v="0"/>
    <n v="13"/>
    <n v="7"/>
    <n v="0"/>
    <n v="21"/>
    <n v="0"/>
    <n v="0"/>
    <n v="0"/>
    <n v="0"/>
    <n v="0"/>
    <n v="150"/>
    <n v="150"/>
    <s v="1 PG"/>
  </r>
  <r>
    <n v="3842"/>
    <s v="VIETNAM"/>
    <x v="0"/>
    <x v="6"/>
    <x v="26"/>
    <x v="65"/>
    <x v="4"/>
    <x v="1"/>
    <x v="0"/>
    <x v="155"/>
    <x v="0"/>
    <n v="1000"/>
    <n v="200"/>
    <n v="224"/>
    <m/>
    <n v="48"/>
    <n v="14"/>
    <n v="29"/>
    <n v="18"/>
    <n v="7"/>
    <n v="25"/>
    <n v="0.7441860465116279"/>
    <n v="0.24"/>
    <n v="8.9285714285714302E-2"/>
    <n v="0.18494897959183676"/>
    <n v="483"/>
    <n v="0.7"/>
    <n v="7"/>
    <n v="0"/>
    <n v="0"/>
    <n v="0"/>
    <n v="0"/>
    <n v="0"/>
    <n v="25"/>
    <n v="0"/>
    <n v="0"/>
    <n v="0"/>
    <n v="0"/>
    <n v="0"/>
    <n v="0"/>
    <n v="0"/>
    <n v="0"/>
    <n v="100"/>
    <n v="100"/>
    <s v="1 PG"/>
  </r>
  <r>
    <n v="3843"/>
    <s v="VIETNAM"/>
    <x v="0"/>
    <x v="6"/>
    <x v="26"/>
    <x v="65"/>
    <x v="4"/>
    <x v="1"/>
    <x v="0"/>
    <x v="156"/>
    <x v="0"/>
    <n v="1000"/>
    <n v="200"/>
    <n v="208"/>
    <m/>
    <n v="48"/>
    <n v="19"/>
    <n v="23"/>
    <n v="18"/>
    <n v="15"/>
    <n v="20"/>
    <n v="0.83333333333333337"/>
    <n v="0.24"/>
    <n v="0.1304945054945055"/>
    <n v="0.15796703296703296"/>
    <n v="270"/>
    <n v="0.7"/>
    <n v="12"/>
    <n v="0"/>
    <n v="0"/>
    <n v="6"/>
    <n v="0"/>
    <n v="0"/>
    <n v="17"/>
    <n v="0"/>
    <n v="0"/>
    <n v="6"/>
    <n v="0"/>
    <n v="0"/>
    <n v="0"/>
    <n v="0"/>
    <n v="0"/>
    <n v="100"/>
    <n v="100"/>
    <s v="1 PG"/>
  </r>
  <r>
    <n v="3844"/>
    <s v="VIETNAM"/>
    <x v="0"/>
    <x v="6"/>
    <x v="26"/>
    <x v="65"/>
    <x v="4"/>
    <x v="1"/>
    <x v="0"/>
    <x v="157"/>
    <x v="0"/>
    <n v="1000"/>
    <n v="200"/>
    <n v="208"/>
    <m/>
    <n v="48"/>
    <n v="30"/>
    <n v="20"/>
    <n v="18"/>
    <n v="7"/>
    <n v="17"/>
    <n v="0.48"/>
    <n v="0.24"/>
    <n v="0.20604395604395606"/>
    <n v="0.13736263736263737"/>
    <n v="477"/>
    <n v="0.7"/>
    <n v="7"/>
    <n v="0"/>
    <n v="0"/>
    <n v="0"/>
    <n v="0"/>
    <n v="0"/>
    <n v="17"/>
    <n v="0"/>
    <n v="0"/>
    <n v="0"/>
    <n v="0"/>
    <n v="0"/>
    <n v="0"/>
    <n v="0"/>
    <n v="0"/>
    <n v="100"/>
    <n v="100"/>
    <s v="1 PG"/>
  </r>
  <r>
    <n v="3845"/>
    <s v="VIETNAM"/>
    <x v="0"/>
    <x v="6"/>
    <x v="26"/>
    <x v="65"/>
    <x v="4"/>
    <x v="1"/>
    <x v="0"/>
    <x v="158"/>
    <x v="0"/>
    <n v="1000"/>
    <n v="200"/>
    <n v="208"/>
    <m/>
    <n v="48"/>
    <n v="31"/>
    <n v="33"/>
    <n v="18"/>
    <n v="18"/>
    <n v="20.5"/>
    <n v="0.6015625"/>
    <n v="0.24"/>
    <n v="0.21291208791208793"/>
    <n v="0.22664835164835165"/>
    <n v="257"/>
    <n v="0.7"/>
    <n v="7"/>
    <n v="0"/>
    <n v="0"/>
    <n v="22"/>
    <n v="0"/>
    <n v="0"/>
    <n v="12"/>
    <n v="0"/>
    <n v="0"/>
    <n v="17"/>
    <n v="0"/>
    <n v="0"/>
    <n v="0"/>
    <n v="0"/>
    <n v="0"/>
    <n v="100"/>
    <n v="100"/>
    <s v="1 PG"/>
  </r>
  <r>
    <n v="3846"/>
    <s v="VIETNAM"/>
    <x v="0"/>
    <x v="6"/>
    <x v="26"/>
    <x v="65"/>
    <x v="4"/>
    <x v="1"/>
    <x v="0"/>
    <x v="159"/>
    <x v="0"/>
    <n v="1000"/>
    <n v="200"/>
    <n v="224"/>
    <m/>
    <n v="48"/>
    <n v="10"/>
    <n v="16"/>
    <n v="18"/>
    <n v="4.75"/>
    <n v="6.75"/>
    <n v="0.44230769230769229"/>
    <n v="0.24"/>
    <n v="6.3775510204081634E-2"/>
    <n v="0.10204081632653063"/>
    <n v="215"/>
    <n v="0.7"/>
    <n v="4"/>
    <n v="3"/>
    <n v="0"/>
    <n v="0"/>
    <n v="0"/>
    <n v="0"/>
    <n v="6"/>
    <n v="3"/>
    <n v="0"/>
    <n v="0"/>
    <n v="0"/>
    <n v="0"/>
    <n v="0"/>
    <n v="0"/>
    <n v="0"/>
    <n v="100"/>
    <n v="100"/>
    <s v="1 PG"/>
  </r>
  <r>
    <n v="3847"/>
    <s v="VIETNAM"/>
    <x v="0"/>
    <x v="6"/>
    <x v="26"/>
    <x v="65"/>
    <x v="4"/>
    <x v="1"/>
    <x v="0"/>
    <x v="160"/>
    <x v="0"/>
    <n v="1000"/>
    <n v="200"/>
    <n v="208"/>
    <m/>
    <n v="48"/>
    <n v="5"/>
    <n v="24"/>
    <n v="18"/>
    <n v="4"/>
    <n v="8.5"/>
    <n v="0.43103448275862066"/>
    <n v="0.24"/>
    <n v="3.4340659340659344E-2"/>
    <n v="0.16483516483516483"/>
    <n v="342"/>
    <n v="0.7"/>
    <n v="0"/>
    <n v="0"/>
    <n v="0"/>
    <n v="8"/>
    <n v="0"/>
    <n v="0"/>
    <n v="5"/>
    <n v="0"/>
    <n v="0"/>
    <n v="7"/>
    <n v="0"/>
    <n v="0"/>
    <n v="0"/>
    <n v="0"/>
    <n v="0"/>
    <n v="50"/>
    <n v="50"/>
    <s v="1 PG"/>
  </r>
  <r>
    <n v="3848"/>
    <s v="VIETNAM"/>
    <x v="0"/>
    <x v="6"/>
    <x v="26"/>
    <x v="65"/>
    <x v="4"/>
    <x v="1"/>
    <x v="0"/>
    <x v="161"/>
    <x v="0"/>
    <n v="1000"/>
    <n v="200"/>
    <n v="208"/>
    <m/>
    <n v="48"/>
    <n v="21"/>
    <n v="11"/>
    <n v="18"/>
    <n v="11"/>
    <n v="3.5"/>
    <n v="0.453125"/>
    <n v="0.24"/>
    <n v="0.14423076923076925"/>
    <n v="7.5549450549450559E-2"/>
    <n v="280"/>
    <n v="0.7"/>
    <n v="4"/>
    <n v="0"/>
    <n v="0"/>
    <n v="14"/>
    <n v="0"/>
    <n v="0"/>
    <n v="1.5"/>
    <n v="0"/>
    <n v="0"/>
    <n v="4"/>
    <n v="0"/>
    <n v="0"/>
    <n v="0"/>
    <n v="0"/>
    <n v="0"/>
    <n v="50"/>
    <n v="50"/>
    <s v="1 PG"/>
  </r>
  <r>
    <n v="3849"/>
    <s v="VIETNAM"/>
    <x v="0"/>
    <x v="6"/>
    <x v="26"/>
    <x v="65"/>
    <x v="4"/>
    <x v="1"/>
    <x v="0"/>
    <x v="162"/>
    <x v="0"/>
    <n v="1000"/>
    <n v="200"/>
    <n v="208"/>
    <m/>
    <n v="48"/>
    <n v="22"/>
    <n v="29"/>
    <n v="18"/>
    <n v="11.5"/>
    <n v="13.1"/>
    <n v="0.4823529411764706"/>
    <n v="0.24"/>
    <n v="0.15109890109890112"/>
    <n v="0.19917582417582419"/>
    <n v="294"/>
    <n v="0.7"/>
    <n v="5.5"/>
    <n v="0"/>
    <n v="0"/>
    <n v="12"/>
    <n v="0"/>
    <n v="0"/>
    <n v="6.1"/>
    <n v="0"/>
    <n v="0"/>
    <n v="14"/>
    <n v="0"/>
    <n v="0"/>
    <n v="0"/>
    <n v="0"/>
    <n v="0"/>
    <n v="50"/>
    <n v="50"/>
    <s v="1 PG"/>
  </r>
  <r>
    <n v="3850"/>
    <s v="VIETNAM"/>
    <x v="0"/>
    <x v="6"/>
    <x v="26"/>
    <x v="65"/>
    <x v="4"/>
    <x v="1"/>
    <x v="0"/>
    <x v="208"/>
    <x v="0"/>
    <n v="1000"/>
    <n v="200"/>
    <n v="208"/>
    <m/>
    <n v="48"/>
    <n v="12"/>
    <n v="23"/>
    <n v="18"/>
    <n v="12.666666666666668"/>
    <n v="16.916666666666668"/>
    <n v="0.84523809523809534"/>
    <n v="0.24"/>
    <n v="8.2417582417582416E-2"/>
    <n v="0.15796703296703296"/>
    <n v="276"/>
    <n v="0.7"/>
    <n v="4.666666666666667"/>
    <n v="0"/>
    <n v="0"/>
    <n v="16"/>
    <n v="0"/>
    <n v="0"/>
    <n v="5.666666666666667"/>
    <n v="5"/>
    <n v="0"/>
    <n v="20"/>
    <n v="0"/>
    <n v="0"/>
    <n v="0"/>
    <n v="0"/>
    <n v="0"/>
    <n v="50"/>
    <n v="50"/>
    <s v="1 PG"/>
  </r>
  <r>
    <n v="3851"/>
    <s v="VIETNAM"/>
    <x v="0"/>
    <x v="6"/>
    <x v="26"/>
    <x v="65"/>
    <x v="4"/>
    <x v="1"/>
    <x v="0"/>
    <x v="246"/>
    <x v="0"/>
    <n v="1000"/>
    <n v="200"/>
    <n v="196"/>
    <m/>
    <n v="48"/>
    <n v="11"/>
    <n v="25"/>
    <n v="18"/>
    <n v="16"/>
    <n v="22.25"/>
    <n v="1.0625"/>
    <n v="0.24"/>
    <n v="8.0174927113702624E-2"/>
    <n v="0.18221574344023325"/>
    <n v="288"/>
    <n v="0.7"/>
    <n v="11.5"/>
    <n v="0"/>
    <n v="0"/>
    <n v="9"/>
    <n v="0"/>
    <n v="0"/>
    <n v="19"/>
    <n v="1"/>
    <n v="0"/>
    <n v="6"/>
    <n v="0"/>
    <n v="0"/>
    <n v="0"/>
    <n v="0"/>
    <n v="0"/>
    <n v="50"/>
    <n v="50"/>
    <s v="1 PG"/>
  </r>
  <r>
    <n v="3852"/>
    <s v="VIETNAM"/>
    <x v="0"/>
    <x v="6"/>
    <x v="26"/>
    <x v="65"/>
    <x v="4"/>
    <x v="1"/>
    <x v="4"/>
    <x v="165"/>
    <x v="0"/>
    <n v="1000"/>
    <n v="200"/>
    <n v="212"/>
    <m/>
    <n v="48"/>
    <n v="10"/>
    <n v="26"/>
    <n v="18"/>
    <n v="12.25"/>
    <n v="30.166666666666668"/>
    <n v="1.1782407407407409"/>
    <n v="0.24"/>
    <n v="6.7385444743935319E-2"/>
    <n v="0.17520215633423183"/>
    <n v="350"/>
    <n v="0.7"/>
    <n v="9"/>
    <n v="9"/>
    <n v="0"/>
    <n v="2"/>
    <n v="0"/>
    <n v="0"/>
    <n v="16.666666666666668"/>
    <n v="2"/>
    <n v="0"/>
    <n v="26"/>
    <n v="0"/>
    <n v="0"/>
    <n v="0"/>
    <n v="0"/>
    <n v="0"/>
    <n v="50"/>
    <n v="50"/>
    <s v="1 PG"/>
  </r>
  <r>
    <n v="3853"/>
    <s v="VIETNAM"/>
    <x v="0"/>
    <x v="6"/>
    <x v="26"/>
    <x v="65"/>
    <x v="0"/>
    <x v="1"/>
    <x v="32"/>
    <x v="324"/>
    <x v="0"/>
    <n v="1200"/>
    <n v="336"/>
    <n v="336"/>
    <m/>
    <n v="57.5"/>
    <n v="23"/>
    <n v="42"/>
    <n v="21"/>
    <n v="19"/>
    <n v="26.5"/>
    <n v="0.7"/>
    <n v="0.24"/>
    <n v="9.7789115646258515E-2"/>
    <n v="0.17857142857142858"/>
    <n v="324"/>
    <n v="0.7"/>
    <n v="0"/>
    <n v="0"/>
    <n v="0"/>
    <n v="38"/>
    <n v="0"/>
    <n v="0"/>
    <n v="8"/>
    <n v="0"/>
    <n v="0"/>
    <n v="37"/>
    <n v="0"/>
    <n v="0"/>
    <n v="0"/>
    <n v="0"/>
    <n v="0"/>
    <n v="50"/>
    <n v="50"/>
    <s v="1 PG"/>
  </r>
  <r>
    <n v="3854"/>
    <s v="VIETNAM"/>
    <x v="0"/>
    <x v="6"/>
    <x v="26"/>
    <x v="65"/>
    <x v="4"/>
    <x v="1"/>
    <x v="17"/>
    <x v="166"/>
    <x v="0"/>
    <n v="1000"/>
    <n v="200"/>
    <n v="196"/>
    <m/>
    <n v="48"/>
    <n v="14"/>
    <n v="27"/>
    <n v="18"/>
    <n v="11.5"/>
    <n v="26"/>
    <n v="0.91463414634146345"/>
    <n v="0.24"/>
    <n v="0.10204081632653061"/>
    <n v="0.1967930029154519"/>
    <n v="231"/>
    <n v="0.7"/>
    <n v="0"/>
    <n v="0"/>
    <n v="0"/>
    <n v="23"/>
    <n v="0"/>
    <n v="0"/>
    <n v="0"/>
    <n v="0"/>
    <n v="0"/>
    <n v="52"/>
    <n v="0"/>
    <n v="0"/>
    <n v="0"/>
    <n v="0"/>
    <n v="0"/>
    <n v="50"/>
    <n v="50"/>
    <s v="1 PG"/>
  </r>
  <r>
    <n v="3855"/>
    <s v="VIETNAM"/>
    <x v="0"/>
    <x v="6"/>
    <x v="26"/>
    <x v="65"/>
    <x v="4"/>
    <x v="1"/>
    <x v="17"/>
    <x v="167"/>
    <x v="0"/>
    <n v="1000"/>
    <n v="200"/>
    <n v="200"/>
    <m/>
    <n v="48"/>
    <n v="15"/>
    <n v="31"/>
    <n v="18"/>
    <n v="8.5"/>
    <n v="33.75"/>
    <n v="0.91847826086956519"/>
    <n v="0.24"/>
    <n v="0.10714285714285714"/>
    <n v="0.22142857142857142"/>
    <n v="321"/>
    <n v="0.7"/>
    <n v="8.5"/>
    <n v="0"/>
    <n v="0"/>
    <n v="0"/>
    <n v="0"/>
    <n v="0"/>
    <n v="30.5"/>
    <n v="5"/>
    <n v="0"/>
    <n v="4"/>
    <n v="0"/>
    <n v="0"/>
    <n v="0"/>
    <n v="0"/>
    <n v="0"/>
    <n v="50"/>
    <n v="50"/>
    <s v="1 PG"/>
  </r>
  <r>
    <n v="3856"/>
    <s v="VIETNAM"/>
    <x v="0"/>
    <x v="6"/>
    <x v="26"/>
    <x v="65"/>
    <x v="4"/>
    <x v="1"/>
    <x v="26"/>
    <x v="168"/>
    <x v="0"/>
    <n v="1000"/>
    <n v="200"/>
    <n v="188"/>
    <m/>
    <n v="48"/>
    <n v="16"/>
    <n v="24"/>
    <n v="18"/>
    <n v="2"/>
    <n v="26.5"/>
    <n v="0.71250000000000002"/>
    <n v="0.24"/>
    <n v="0.12158054711246201"/>
    <n v="0.18237082066869301"/>
    <n v="342"/>
    <n v="0.7"/>
    <n v="2"/>
    <n v="0"/>
    <n v="0"/>
    <n v="0"/>
    <n v="0"/>
    <n v="0"/>
    <n v="23"/>
    <n v="0"/>
    <n v="0"/>
    <n v="7"/>
    <n v="0"/>
    <n v="0"/>
    <n v="0"/>
    <n v="0"/>
    <n v="0"/>
    <n v="50"/>
    <n v="50"/>
    <s v="1 PG"/>
  </r>
  <r>
    <n v="3857"/>
    <s v="VIETNAM"/>
    <x v="0"/>
    <x v="6"/>
    <x v="26"/>
    <x v="65"/>
    <x v="4"/>
    <x v="1"/>
    <x v="26"/>
    <x v="169"/>
    <x v="0"/>
    <n v="1000"/>
    <n v="200"/>
    <n v="210"/>
    <m/>
    <n v="48"/>
    <n v="13"/>
    <n v="28"/>
    <n v="18"/>
    <n v="3.1666666666666665"/>
    <n v="6"/>
    <n v="0.22357723577235772"/>
    <n v="0.24"/>
    <n v="8.8435374149659865E-2"/>
    <n v="0.19047619047619047"/>
    <n v="324"/>
    <n v="0.7"/>
    <n v="3.1666666666666665"/>
    <n v="0"/>
    <n v="0"/>
    <n v="0"/>
    <n v="0"/>
    <n v="0"/>
    <n v="6"/>
    <n v="0"/>
    <n v="0"/>
    <n v="0"/>
    <n v="0"/>
    <n v="0"/>
    <n v="0"/>
    <n v="0"/>
    <n v="0"/>
    <n v="50"/>
    <n v="50"/>
    <s v="1 PG"/>
  </r>
  <r>
    <n v="3858"/>
    <s v="VIETNAM"/>
    <x v="0"/>
    <x v="6"/>
    <x v="26"/>
    <x v="65"/>
    <x v="4"/>
    <x v="1"/>
    <x v="2"/>
    <x v="170"/>
    <x v="0"/>
    <n v="1000"/>
    <n v="200"/>
    <n v="201"/>
    <m/>
    <n v="48"/>
    <n v="12"/>
    <n v="21"/>
    <n v="18"/>
    <n v="22"/>
    <n v="12.833333333333334"/>
    <n v="1.0555555555555556"/>
    <n v="0.24"/>
    <n v="8.5287846481876345E-2"/>
    <n v="0.1492537313432836"/>
    <n v="299"/>
    <n v="0.7"/>
    <n v="22"/>
    <n v="0"/>
    <n v="0"/>
    <n v="0"/>
    <n v="0"/>
    <n v="0"/>
    <n v="12.833333333333334"/>
    <n v="0"/>
    <n v="0"/>
    <n v="0"/>
    <n v="0"/>
    <n v="0"/>
    <n v="0"/>
    <n v="0"/>
    <n v="0"/>
    <n v="50"/>
    <n v="50"/>
    <s v="1 PG"/>
  </r>
  <r>
    <n v="3859"/>
    <s v="VIETNAM"/>
    <x v="0"/>
    <x v="6"/>
    <x v="26"/>
    <x v="65"/>
    <x v="4"/>
    <x v="1"/>
    <x v="27"/>
    <x v="171"/>
    <x v="0"/>
    <n v="1000"/>
    <n v="200"/>
    <n v="196"/>
    <m/>
    <n v="48"/>
    <n v="9"/>
    <n v="26"/>
    <n v="18"/>
    <n v="6.3333333333333339"/>
    <n v="8.9166666666666679"/>
    <n v="0.43571428571428578"/>
    <n v="0.24"/>
    <n v="6.5597667638483972E-2"/>
    <n v="0.18950437317784258"/>
    <n v="289"/>
    <n v="0.7"/>
    <n v="3.8333333333333335"/>
    <n v="2"/>
    <n v="0"/>
    <n v="4"/>
    <n v="0"/>
    <n v="0"/>
    <n v="5.666666666666667"/>
    <n v="3"/>
    <n v="0"/>
    <n v="5"/>
    <n v="0"/>
    <n v="0"/>
    <n v="0"/>
    <n v="0"/>
    <n v="0"/>
    <n v="50"/>
    <n v="50"/>
    <s v="1 PG"/>
  </r>
  <r>
    <n v="3860"/>
    <s v="VIETNAM"/>
    <x v="0"/>
    <x v="6"/>
    <x v="26"/>
    <x v="65"/>
    <x v="2"/>
    <x v="1"/>
    <x v="17"/>
    <x v="112"/>
    <x v="1"/>
    <n v="1200"/>
    <n v="240"/>
    <n v="240"/>
    <m/>
    <n v="57.5"/>
    <n v="22"/>
    <n v="24"/>
    <n v="21"/>
    <n v="0"/>
    <n v="25.95"/>
    <n v="0.56413043478260871"/>
    <n v="0.24"/>
    <n v="0.13095238095238096"/>
    <n v="0.14285714285714285"/>
    <n v="321"/>
    <n v="0.7"/>
    <n v="0"/>
    <n v="0"/>
    <n v="0"/>
    <n v="0"/>
    <n v="0"/>
    <n v="0"/>
    <n v="15.2"/>
    <n v="11"/>
    <n v="0"/>
    <n v="16"/>
    <n v="0"/>
    <n v="0"/>
    <n v="0"/>
    <n v="0"/>
    <n v="0"/>
    <n v="50"/>
    <n v="50"/>
    <s v="1 PG"/>
  </r>
  <r>
    <n v="3861"/>
    <s v="VIETNAM"/>
    <x v="0"/>
    <x v="6"/>
    <x v="26"/>
    <x v="65"/>
    <x v="2"/>
    <x v="1"/>
    <x v="2"/>
    <x v="113"/>
    <x v="1"/>
    <n v="1200"/>
    <n v="240"/>
    <n v="240"/>
    <m/>
    <n v="57.5"/>
    <n v="23"/>
    <n v="19"/>
    <n v="21"/>
    <n v="16"/>
    <n v="25.333333333333336"/>
    <n v="0.98412698412698418"/>
    <n v="0.24"/>
    <n v="0.13690476190476192"/>
    <n v="0.1130952380952381"/>
    <n v="314"/>
    <n v="0.7"/>
    <n v="0"/>
    <n v="0"/>
    <n v="0"/>
    <n v="32"/>
    <n v="0"/>
    <n v="0"/>
    <n v="10.833333333333334"/>
    <n v="14"/>
    <n v="0"/>
    <n v="22"/>
    <n v="0"/>
    <n v="0"/>
    <n v="0"/>
    <n v="0"/>
    <n v="0"/>
    <n v="50"/>
    <n v="50"/>
    <s v="1 PG"/>
  </r>
  <r>
    <n v="3862"/>
    <s v="VIETNAM"/>
    <x v="0"/>
    <x v="6"/>
    <x v="26"/>
    <x v="65"/>
    <x v="5"/>
    <x v="0"/>
    <x v="0"/>
    <x v="42"/>
    <x v="0"/>
    <n v="1500"/>
    <n v="420"/>
    <n v="464"/>
    <m/>
    <n v="168"/>
    <n v="97"/>
    <n v="125"/>
    <n v="110.88"/>
    <n v="29.55"/>
    <n v="57"/>
    <n v="0.38986486486486488"/>
    <n v="0.4"/>
    <n v="0.29864532019704437"/>
    <n v="0.38485221674876852"/>
    <n v="580"/>
    <n v="0.7"/>
    <n v="24.8"/>
    <n v="7"/>
    <n v="0"/>
    <n v="6"/>
    <n v="0"/>
    <n v="0"/>
    <n v="40"/>
    <n v="8"/>
    <n v="0"/>
    <n v="30"/>
    <n v="0"/>
    <n v="0"/>
    <n v="0"/>
    <n v="0"/>
    <n v="0"/>
    <n v="50"/>
    <n v="50"/>
    <s v="2 PG"/>
  </r>
  <r>
    <n v="3863"/>
    <s v="VIETNAM"/>
    <x v="0"/>
    <x v="6"/>
    <x v="26"/>
    <x v="65"/>
    <x v="5"/>
    <x v="0"/>
    <x v="0"/>
    <x v="43"/>
    <x v="0"/>
    <n v="1500"/>
    <n v="420"/>
    <n v="336"/>
    <m/>
    <n v="168"/>
    <n v="34"/>
    <n v="76"/>
    <n v="110.88"/>
    <n v="16.5"/>
    <n v="34"/>
    <n v="0.45909090909090911"/>
    <n v="0.4"/>
    <n v="0.14455782312925169"/>
    <n v="0.3231292517006803"/>
    <n v="575"/>
    <n v="0.6"/>
    <n v="0"/>
    <n v="0"/>
    <n v="0"/>
    <n v="33"/>
    <n v="0"/>
    <n v="0"/>
    <n v="0"/>
    <n v="12"/>
    <n v="0"/>
    <n v="62"/>
    <n v="0"/>
    <n v="0"/>
    <n v="0"/>
    <n v="0"/>
    <n v="0"/>
    <n v="50"/>
    <n v="50"/>
    <s v="2 PG"/>
  </r>
  <r>
    <n v="3864"/>
    <s v="VIETNAM"/>
    <x v="0"/>
    <x v="6"/>
    <x v="26"/>
    <x v="65"/>
    <x v="5"/>
    <x v="0"/>
    <x v="0"/>
    <x v="44"/>
    <x v="1"/>
    <n v="1500"/>
    <n v="420"/>
    <n v="432"/>
    <m/>
    <n v="168"/>
    <n v="60"/>
    <n v="85"/>
    <n v="110.88"/>
    <n v="40"/>
    <n v="43"/>
    <n v="0.57241379310344831"/>
    <n v="0.4"/>
    <n v="0.19841269841269843"/>
    <n v="0.2810846560846561"/>
    <n v="520"/>
    <n v="0.6"/>
    <n v="8"/>
    <n v="0"/>
    <n v="0"/>
    <n v="64"/>
    <n v="0"/>
    <n v="0"/>
    <n v="8"/>
    <n v="6"/>
    <n v="0"/>
    <n v="67"/>
    <n v="0"/>
    <n v="0"/>
    <n v="0"/>
    <n v="0"/>
    <n v="0"/>
    <n v="50"/>
    <n v="50"/>
    <s v="2 PG"/>
  </r>
  <r>
    <n v="3865"/>
    <s v="VIETNAM"/>
    <x v="0"/>
    <x v="6"/>
    <x v="26"/>
    <x v="65"/>
    <x v="5"/>
    <x v="0"/>
    <x v="0"/>
    <x v="45"/>
    <x v="1"/>
    <n v="1500"/>
    <n v="420"/>
    <n v="320"/>
    <m/>
    <n v="168"/>
    <n v="54"/>
    <n v="46"/>
    <n v="111"/>
    <n v="21"/>
    <n v="30"/>
    <n v="0.51"/>
    <n v="0.4"/>
    <n v="0.24107142857142858"/>
    <n v="0.20535714285714285"/>
    <n v="301"/>
    <n v="0.6"/>
    <n v="0"/>
    <n v="0"/>
    <n v="0"/>
    <n v="42"/>
    <n v="0"/>
    <n v="0"/>
    <n v="9"/>
    <n v="0"/>
    <n v="0"/>
    <n v="42"/>
    <n v="0"/>
    <n v="0"/>
    <n v="0"/>
    <n v="0"/>
    <n v="0"/>
    <n v="50"/>
    <n v="50"/>
    <s v="2 PG"/>
  </r>
  <r>
    <n v="3866"/>
    <s v="VIETNAM"/>
    <x v="0"/>
    <x v="6"/>
    <x v="26"/>
    <x v="65"/>
    <x v="1"/>
    <x v="0"/>
    <x v="0"/>
    <x v="7"/>
    <x v="1"/>
    <n v="4200"/>
    <n v="630"/>
    <n v="800"/>
    <m/>
    <n v="353"/>
    <n v="74"/>
    <n v="195"/>
    <n v="166"/>
    <n v="70.5"/>
    <n v="79.75"/>
    <n v="0.55855018587360594"/>
    <n v="0.4"/>
    <n v="0.13214285714285715"/>
    <n v="0.3482142857142857"/>
    <n v="822"/>
    <n v="0.8"/>
    <n v="60"/>
    <n v="6"/>
    <n v="0"/>
    <n v="18"/>
    <n v="0"/>
    <n v="0"/>
    <n v="63"/>
    <n v="9"/>
    <n v="0"/>
    <n v="29"/>
    <n v="0"/>
    <n v="0"/>
    <n v="0"/>
    <n v="0"/>
    <n v="0"/>
    <n v="50"/>
    <n v="50"/>
    <s v="2 PG"/>
  </r>
  <r>
    <n v="3867"/>
    <s v="VIETNAM"/>
    <x v="0"/>
    <x v="6"/>
    <x v="26"/>
    <x v="65"/>
    <x v="3"/>
    <x v="0"/>
    <x v="0"/>
    <x v="32"/>
    <x v="1"/>
    <n v="2700"/>
    <n v="567"/>
    <n v="604"/>
    <m/>
    <n v="226.8"/>
    <n v="60"/>
    <n v="98"/>
    <n v="149.68799999999999"/>
    <n v="53.75"/>
    <n v="64.25"/>
    <n v="0.74683544303797467"/>
    <n v="0.4"/>
    <n v="0.14191106906338696"/>
    <n v="0.23178807947019869"/>
    <n v="712"/>
    <n v="0.8"/>
    <n v="45"/>
    <n v="5"/>
    <n v="0"/>
    <n v="15"/>
    <n v="0"/>
    <n v="0"/>
    <n v="55"/>
    <n v="15"/>
    <n v="0"/>
    <n v="11"/>
    <n v="0"/>
    <n v="0"/>
    <n v="0"/>
    <n v="0"/>
    <n v="0"/>
    <n v="100"/>
    <n v="100"/>
    <s v="2 PG"/>
  </r>
  <r>
    <n v="3868"/>
    <s v="VIETNAM"/>
    <x v="0"/>
    <x v="6"/>
    <x v="26"/>
    <x v="65"/>
    <x v="2"/>
    <x v="0"/>
    <x v="0"/>
    <x v="20"/>
    <x v="1"/>
    <n v="1200"/>
    <n v="336"/>
    <n v="336"/>
    <m/>
    <n v="134.4"/>
    <n v="40"/>
    <n v="30"/>
    <n v="88.703999999999994"/>
    <n v="38"/>
    <n v="32.5"/>
    <n v="1.0071428571428571"/>
    <n v="0.4"/>
    <n v="0.17006802721088435"/>
    <n v="0.12755102040816327"/>
    <n v="750"/>
    <n v="0.8"/>
    <n v="12"/>
    <n v="0"/>
    <n v="0"/>
    <n v="52"/>
    <n v="0"/>
    <n v="0"/>
    <n v="15"/>
    <n v="0"/>
    <n v="0"/>
    <n v="35"/>
    <n v="0"/>
    <n v="0"/>
    <n v="0"/>
    <n v="0"/>
    <n v="0"/>
    <n v="100"/>
    <n v="100"/>
    <s v="2 PG"/>
  </r>
  <r>
    <n v="3869"/>
    <s v="VIETNAM"/>
    <x v="0"/>
    <x v="6"/>
    <x v="26"/>
    <x v="65"/>
    <x v="2"/>
    <x v="0"/>
    <x v="0"/>
    <x v="8"/>
    <x v="1"/>
    <n v="1200"/>
    <n v="336"/>
    <n v="208"/>
    <m/>
    <n v="134.4"/>
    <n v="48"/>
    <n v="100"/>
    <n v="88.703999999999994"/>
    <n v="46"/>
    <n v="90.75"/>
    <n v="0.92398648648648651"/>
    <n v="0.4"/>
    <n v="0.32967032967032966"/>
    <n v="0.68681318681318682"/>
    <n v="280"/>
    <n v="0.6"/>
    <n v="34"/>
    <n v="0"/>
    <n v="0"/>
    <n v="24"/>
    <n v="0"/>
    <n v="0"/>
    <n v="74"/>
    <n v="7"/>
    <n v="0"/>
    <n v="30"/>
    <n v="0"/>
    <n v="0"/>
    <n v="0"/>
    <n v="0"/>
    <n v="0"/>
    <n v="100"/>
    <n v="100"/>
    <s v="2 PG"/>
  </r>
  <r>
    <n v="3870"/>
    <s v="VIETNAM"/>
    <x v="0"/>
    <x v="6"/>
    <x v="26"/>
    <x v="65"/>
    <x v="2"/>
    <x v="0"/>
    <x v="1"/>
    <x v="9"/>
    <x v="1"/>
    <n v="1200"/>
    <n v="240"/>
    <n v="240"/>
    <m/>
    <n v="96"/>
    <n v="79"/>
    <n v="70"/>
    <n v="63.36"/>
    <n v="51.3"/>
    <n v="52.17"/>
    <n v="0.69442953020134224"/>
    <n v="0.4"/>
    <n v="0.47023809523809523"/>
    <n v="0.41666666666666669"/>
    <n v="180"/>
    <n v="0.6"/>
    <n v="45.3"/>
    <n v="0"/>
    <n v="0"/>
    <n v="12"/>
    <n v="0"/>
    <n v="0"/>
    <n v="46.67"/>
    <n v="2"/>
    <n v="0"/>
    <n v="10"/>
    <n v="0"/>
    <n v="0"/>
    <n v="0"/>
    <n v="0"/>
    <n v="0"/>
    <n v="50"/>
    <n v="50"/>
    <s v="1 PG"/>
  </r>
  <r>
    <n v="3871"/>
    <s v="VIETNAM"/>
    <x v="0"/>
    <x v="6"/>
    <x v="26"/>
    <x v="65"/>
    <x v="2"/>
    <x v="0"/>
    <x v="4"/>
    <x v="111"/>
    <x v="1"/>
    <n v="1200"/>
    <n v="240"/>
    <n v="240"/>
    <m/>
    <n v="96"/>
    <n v="15"/>
    <n v="40"/>
    <n v="63.36"/>
    <n v="15"/>
    <n v="25"/>
    <n v="0.72727272727272729"/>
    <n v="0.4"/>
    <n v="8.9285714285714288E-2"/>
    <n v="0.23809523809523808"/>
    <n v="400"/>
    <n v="0.6"/>
    <n v="15"/>
    <n v="0"/>
    <n v="0"/>
    <n v="0"/>
    <n v="0"/>
    <n v="0"/>
    <n v="25"/>
    <n v="0"/>
    <n v="0"/>
    <n v="0"/>
    <n v="0"/>
    <n v="0"/>
    <n v="0"/>
    <n v="0"/>
    <n v="0"/>
    <n v="50"/>
    <n v="50"/>
    <s v="1 PG"/>
  </r>
  <r>
    <n v="3872"/>
    <s v="VIETNAM"/>
    <x v="0"/>
    <x v="6"/>
    <x v="26"/>
    <x v="65"/>
    <x v="10"/>
    <x v="1"/>
    <x v="0"/>
    <x v="181"/>
    <x v="2"/>
    <n v="320"/>
    <n v="144"/>
    <n v="144"/>
    <m/>
    <n v="34.56"/>
    <n v="25"/>
    <n v="33"/>
    <n v="25.344000000000001"/>
    <n v="9"/>
    <n v="23"/>
    <n v="0.55172413793103448"/>
    <n v="0.24"/>
    <n v="0.24801587301587302"/>
    <n v="0.32738095238095238"/>
    <n v="426"/>
    <n v="0.7"/>
    <n v="9"/>
    <n v="0"/>
    <n v="0"/>
    <n v="0"/>
    <n v="0"/>
    <n v="0"/>
    <n v="23"/>
    <n v="0"/>
    <n v="0"/>
    <n v="0"/>
    <n v="0"/>
    <n v="0"/>
    <n v="0"/>
    <n v="0"/>
    <n v="0"/>
    <n v="50"/>
    <n v="50"/>
    <s v="1 PG"/>
  </r>
  <r>
    <n v="3873"/>
    <s v="VIETNAM"/>
    <x v="1"/>
    <x v="6"/>
    <x v="26"/>
    <x v="65"/>
    <x v="2"/>
    <x v="0"/>
    <x v="5"/>
    <x v="23"/>
    <x v="1"/>
    <n v="1200"/>
    <n v="336"/>
    <n v="336"/>
    <m/>
    <n v="134.4"/>
    <n v="24"/>
    <n v="52"/>
    <n v="88.703999999999994"/>
    <n v="18.100000000000001"/>
    <n v="46.5"/>
    <n v="0.85"/>
    <n v="0.4"/>
    <n v="0.10204081632653061"/>
    <n v="0.22108843537414968"/>
    <n v="350"/>
    <n v="0.7"/>
    <n v="8.6"/>
    <n v="0"/>
    <n v="0"/>
    <n v="19"/>
    <n v="0"/>
    <n v="0"/>
    <n v="41"/>
    <n v="0"/>
    <n v="0"/>
    <n v="11"/>
    <n v="0"/>
    <n v="0"/>
    <n v="0"/>
    <n v="0"/>
    <n v="0"/>
    <n v="50"/>
    <n v="50"/>
    <s v="2 PG"/>
  </r>
  <r>
    <n v="3874"/>
    <s v="VIETNAM"/>
    <x v="2"/>
    <x v="6"/>
    <x v="26"/>
    <x v="65"/>
    <x v="0"/>
    <x v="0"/>
    <x v="6"/>
    <x v="25"/>
    <x v="0"/>
    <n v="1200"/>
    <n v="336"/>
    <n v="640"/>
    <m/>
    <n v="134"/>
    <n v="103"/>
    <n v="135"/>
    <n v="88"/>
    <n v="131"/>
    <n v="168.5"/>
    <n v="1.2584033613445378"/>
    <n v="0.4"/>
    <n v="0.22991071428571427"/>
    <n v="0.3013392857142857"/>
    <n v="825"/>
    <n v="0.7"/>
    <n v="125"/>
    <n v="8"/>
    <n v="0"/>
    <n v="8"/>
    <n v="0"/>
    <n v="0"/>
    <n v="164"/>
    <n v="4"/>
    <n v="0"/>
    <n v="7"/>
    <n v="0"/>
    <n v="0"/>
    <n v="0"/>
    <n v="0"/>
    <n v="0"/>
    <n v="250"/>
    <n v="250"/>
    <s v="2 PG"/>
  </r>
  <r>
    <n v="3875"/>
    <s v="VIETNAM"/>
    <x v="2"/>
    <x v="6"/>
    <x v="26"/>
    <x v="65"/>
    <x v="0"/>
    <x v="0"/>
    <x v="6"/>
    <x v="27"/>
    <x v="0"/>
    <n v="1200"/>
    <n v="336"/>
    <n v="320"/>
    <m/>
    <n v="134"/>
    <n v="51"/>
    <n v="32"/>
    <n v="88"/>
    <n v="59.5"/>
    <n v="64.25"/>
    <n v="1.4909638554216869"/>
    <n v="0.4"/>
    <n v="0.22767857142857142"/>
    <n v="0.14285714285714285"/>
    <n v="450"/>
    <n v="0.7"/>
    <n v="56"/>
    <n v="0"/>
    <n v="0"/>
    <n v="7"/>
    <n v="0"/>
    <n v="0"/>
    <n v="61"/>
    <n v="1"/>
    <n v="0"/>
    <n v="6"/>
    <n v="0"/>
    <n v="0"/>
    <n v="0"/>
    <n v="0"/>
    <n v="0"/>
    <n v="250"/>
    <n v="250"/>
    <s v="2 PG"/>
  </r>
  <r>
    <n v="3876"/>
    <s v="VIETNAM"/>
    <x v="2"/>
    <x v="6"/>
    <x v="26"/>
    <x v="65"/>
    <x v="0"/>
    <x v="0"/>
    <x v="6"/>
    <x v="69"/>
    <x v="0"/>
    <n v="1200"/>
    <n v="240"/>
    <n v="240"/>
    <m/>
    <n v="96"/>
    <n v="33"/>
    <n v="47"/>
    <n v="63"/>
    <n v="41"/>
    <n v="36"/>
    <n v="0.96250000000000002"/>
    <n v="0.4"/>
    <n v="0.19642857142857142"/>
    <n v="0.27976190476190477"/>
    <n v="350"/>
    <n v="0.65"/>
    <n v="40"/>
    <n v="0"/>
    <n v="0"/>
    <n v="2"/>
    <n v="0"/>
    <n v="0"/>
    <n v="35"/>
    <n v="0"/>
    <n v="0"/>
    <n v="2"/>
    <n v="0"/>
    <n v="0"/>
    <n v="0"/>
    <n v="0"/>
    <n v="0"/>
    <n v="250"/>
    <n v="250"/>
    <s v="1 PG"/>
  </r>
  <r>
    <n v="3877"/>
    <s v="VIETNAM"/>
    <x v="2"/>
    <x v="6"/>
    <x v="26"/>
    <x v="65"/>
    <x v="0"/>
    <x v="0"/>
    <x v="6"/>
    <x v="68"/>
    <x v="0"/>
    <n v="1200"/>
    <n v="240"/>
    <n v="304"/>
    <m/>
    <n v="96"/>
    <n v="14"/>
    <n v="21"/>
    <n v="63"/>
    <n v="11.05"/>
    <n v="18.55"/>
    <n v="0.84571428571428575"/>
    <n v="0.4"/>
    <n v="6.5789473684210537E-2"/>
    <n v="9.8684210526315791E-2"/>
    <n v="390"/>
    <n v="0.65"/>
    <n v="9.3000000000000007"/>
    <n v="1"/>
    <n v="0"/>
    <n v="3"/>
    <n v="0"/>
    <n v="0"/>
    <n v="16.8"/>
    <n v="1"/>
    <n v="0"/>
    <n v="3"/>
    <n v="0"/>
    <n v="0"/>
    <n v="0"/>
    <n v="0"/>
    <n v="0"/>
    <n v="250"/>
    <n v="250"/>
    <s v="1 PG"/>
  </r>
  <r>
    <n v="3878"/>
    <s v="VIETNAM"/>
    <x v="2"/>
    <x v="6"/>
    <x v="26"/>
    <x v="65"/>
    <x v="2"/>
    <x v="0"/>
    <x v="6"/>
    <x v="30"/>
    <x v="1"/>
    <n v="1200"/>
    <n v="336"/>
    <n v="240"/>
    <m/>
    <n v="96"/>
    <n v="21"/>
    <n v="45"/>
    <n v="88"/>
    <n v="18"/>
    <n v="43"/>
    <n v="0.9242424242424242"/>
    <n v="0.4"/>
    <n v="0.125"/>
    <n v="0.26785714285714285"/>
    <n v="360"/>
    <n v="0.65"/>
    <n v="14"/>
    <n v="0"/>
    <n v="0"/>
    <n v="8"/>
    <n v="0"/>
    <n v="0"/>
    <n v="36"/>
    <n v="2"/>
    <n v="0"/>
    <n v="13"/>
    <n v="0"/>
    <n v="0"/>
    <n v="0"/>
    <n v="0"/>
    <n v="0"/>
    <n v="250"/>
    <n v="250"/>
    <s v="2 PG"/>
  </r>
  <r>
    <n v="3879"/>
    <s v="VIETNAM"/>
    <x v="2"/>
    <x v="6"/>
    <x v="26"/>
    <x v="65"/>
    <x v="2"/>
    <x v="0"/>
    <x v="6"/>
    <x v="29"/>
    <x v="1"/>
    <n v="1200"/>
    <n v="336"/>
    <n v="258"/>
    <m/>
    <n v="96"/>
    <n v="41"/>
    <n v="37"/>
    <n v="88"/>
    <n v="30.8"/>
    <n v="35.75"/>
    <n v="0.85320512820512817"/>
    <n v="0.4"/>
    <n v="0.22702104097452935"/>
    <n v="0.20487264673311187"/>
    <n v="308"/>
    <n v="0.65"/>
    <n v="20.8"/>
    <n v="0"/>
    <n v="0"/>
    <n v="20"/>
    <n v="0"/>
    <n v="0"/>
    <n v="26"/>
    <n v="11"/>
    <n v="0"/>
    <n v="14"/>
    <n v="0"/>
    <n v="0"/>
    <n v="0"/>
    <n v="0"/>
    <n v="0"/>
    <n v="250"/>
    <n v="250"/>
    <s v="2 PG"/>
  </r>
  <r>
    <n v="3880"/>
    <s v="VIETNAM"/>
    <x v="2"/>
    <x v="6"/>
    <x v="26"/>
    <x v="65"/>
    <x v="2"/>
    <x v="0"/>
    <x v="6"/>
    <x v="31"/>
    <x v="1"/>
    <n v="1200"/>
    <n v="336"/>
    <n v="215"/>
    <m/>
    <n v="96"/>
    <n v="33"/>
    <n v="46"/>
    <n v="88"/>
    <n v="25.5"/>
    <n v="39"/>
    <n v="0.81645569620253167"/>
    <n v="0.4"/>
    <n v="0.21926910299003322"/>
    <n v="0.30564784053156147"/>
    <n v="212"/>
    <n v="0.65"/>
    <n v="20.5"/>
    <n v="0"/>
    <n v="0"/>
    <n v="10"/>
    <n v="0"/>
    <n v="0"/>
    <n v="33"/>
    <n v="0"/>
    <n v="0"/>
    <n v="12"/>
    <n v="0"/>
    <n v="0"/>
    <n v="0"/>
    <n v="0"/>
    <n v="0"/>
    <n v="250"/>
    <n v="250"/>
    <s v="2 PG"/>
  </r>
  <r>
    <n v="3881"/>
    <s v="VIETNAM"/>
    <x v="2"/>
    <x v="6"/>
    <x v="26"/>
    <x v="65"/>
    <x v="0"/>
    <x v="0"/>
    <x v="10"/>
    <x v="288"/>
    <x v="0"/>
    <n v="1200"/>
    <n v="240"/>
    <n v="288"/>
    <m/>
    <n v="96"/>
    <n v="22"/>
    <n v="32"/>
    <n v="21"/>
    <n v="23"/>
    <n v="41.1"/>
    <n v="1.1870370370370369"/>
    <n v="0.4"/>
    <n v="0.10912698412698413"/>
    <n v="0.15873015873015872"/>
    <n v="320"/>
    <n v="0.65"/>
    <n v="23"/>
    <n v="0"/>
    <n v="0"/>
    <n v="0"/>
    <n v="0"/>
    <n v="0"/>
    <n v="40.6"/>
    <n v="0"/>
    <n v="0"/>
    <n v="1"/>
    <n v="0"/>
    <n v="0"/>
    <n v="0"/>
    <n v="0"/>
    <n v="0"/>
    <n v="250"/>
    <n v="250"/>
    <s v="1 PG"/>
  </r>
  <r>
    <n v="3882"/>
    <s v="VIETNAM"/>
    <x v="2"/>
    <x v="6"/>
    <x v="26"/>
    <x v="65"/>
    <x v="6"/>
    <x v="0"/>
    <x v="9"/>
    <x v="82"/>
    <x v="1"/>
    <n v="1250"/>
    <n v="350"/>
    <n v="358"/>
    <m/>
    <n v="140"/>
    <n v="26"/>
    <n v="39"/>
    <n v="92"/>
    <n v="29"/>
    <n v="45"/>
    <n v="1.1384615384615384"/>
    <n v="0.4"/>
    <n v="0.10375099760574621"/>
    <n v="0.15562649640861931"/>
    <n v="420"/>
    <n v="0.65"/>
    <n v="29"/>
    <n v="0"/>
    <n v="0"/>
    <n v="0"/>
    <n v="0"/>
    <n v="0"/>
    <n v="45"/>
    <n v="0"/>
    <n v="0"/>
    <n v="0"/>
    <n v="0"/>
    <n v="0"/>
    <n v="0"/>
    <n v="0"/>
    <n v="0"/>
    <n v="250"/>
    <n v="250"/>
    <s v="2 PG"/>
  </r>
  <r>
    <n v="3883"/>
    <s v="VIETNAM"/>
    <x v="0"/>
    <x v="6"/>
    <x v="27"/>
    <x v="66"/>
    <x v="3"/>
    <x v="0"/>
    <x v="0"/>
    <x v="10"/>
    <x v="1"/>
    <n v="2700"/>
    <n v="567"/>
    <m/>
    <n v="566"/>
    <n v="226.8"/>
    <n v="50"/>
    <n v="142"/>
    <n v="149.68799999999999"/>
    <n v="51"/>
    <n v="79.5"/>
    <n v="0.6796875"/>
    <n v="0.4"/>
    <n v="0.12619888944977284"/>
    <n v="0.3584048460373549"/>
    <n v="520"/>
    <n v="0.8"/>
    <n v="45"/>
    <n v="4"/>
    <n v="0"/>
    <n v="10"/>
    <n v="0"/>
    <n v="0"/>
    <n v="70"/>
    <n v="8"/>
    <n v="0"/>
    <n v="15"/>
    <n v="0"/>
    <n v="0"/>
    <n v="0"/>
    <n v="0"/>
    <n v="0"/>
    <n v="100"/>
    <n v="100"/>
    <s v="2 PG"/>
  </r>
  <r>
    <n v="3884"/>
    <s v="VIETNAM"/>
    <x v="0"/>
    <x v="6"/>
    <x v="27"/>
    <x v="66"/>
    <x v="3"/>
    <x v="0"/>
    <x v="0"/>
    <x v="32"/>
    <x v="1"/>
    <n v="2700"/>
    <n v="567"/>
    <m/>
    <n v="560"/>
    <n v="226.8"/>
    <n v="68"/>
    <n v="120"/>
    <n v="149.68799999999999"/>
    <n v="38"/>
    <n v="76.5"/>
    <n v="0.60904255319148937"/>
    <n v="0.4"/>
    <n v="0.17346938775510204"/>
    <n v="0.30612244897959184"/>
    <n v="565"/>
    <n v="0.8"/>
    <n v="35"/>
    <n v="2"/>
    <n v="0"/>
    <n v="5"/>
    <n v="0"/>
    <n v="0"/>
    <n v="72"/>
    <n v="4"/>
    <n v="0"/>
    <n v="7"/>
    <n v="0"/>
    <n v="0"/>
    <n v="0"/>
    <n v="0"/>
    <n v="0"/>
    <n v="100"/>
    <n v="100"/>
    <s v="2 PG"/>
  </r>
  <r>
    <n v="3885"/>
    <s v="VIETNAM"/>
    <x v="0"/>
    <x v="6"/>
    <x v="27"/>
    <x v="66"/>
    <x v="3"/>
    <x v="0"/>
    <x v="1"/>
    <x v="11"/>
    <x v="1"/>
    <n v="2700"/>
    <n v="567"/>
    <m/>
    <n v="556"/>
    <n v="226.8"/>
    <n v="33"/>
    <n v="133"/>
    <n v="149.68799999999999"/>
    <n v="23.6"/>
    <n v="125.5"/>
    <n v="0.89819277108433726"/>
    <n v="0.4"/>
    <n v="8.4789311408016446E-2"/>
    <n v="0.34172661870503596"/>
    <n v="665"/>
    <n v="0.8"/>
    <n v="13.6"/>
    <n v="2"/>
    <n v="0"/>
    <n v="19"/>
    <n v="0"/>
    <n v="0"/>
    <n v="113"/>
    <n v="4"/>
    <n v="0"/>
    <n v="23"/>
    <n v="0"/>
    <n v="0"/>
    <n v="0"/>
    <n v="0"/>
    <n v="0"/>
    <n v="100"/>
    <n v="100"/>
    <s v="2 PG"/>
  </r>
  <r>
    <n v="3886"/>
    <s v="VIETNAM"/>
    <x v="0"/>
    <x v="6"/>
    <x v="27"/>
    <x v="66"/>
    <x v="8"/>
    <x v="0"/>
    <x v="0"/>
    <x v="135"/>
    <x v="1"/>
    <n v="2700"/>
    <n v="504"/>
    <m/>
    <n v="520"/>
    <n v="201"/>
    <n v="59"/>
    <n v="76"/>
    <n v="133"/>
    <n v="22.5"/>
    <n v="47.375"/>
    <n v="0.5175925925925926"/>
    <n v="0.4"/>
    <n v="0.16208791208791209"/>
    <n v="0.2087912087912088"/>
    <n v="356"/>
    <n v="0.8"/>
    <n v="16"/>
    <n v="0"/>
    <n v="0"/>
    <n v="13"/>
    <n v="0"/>
    <n v="0"/>
    <n v="39"/>
    <n v="0"/>
    <n v="0"/>
    <n v="16"/>
    <n v="0"/>
    <n v="0"/>
    <n v="0"/>
    <n v="1"/>
    <n v="0"/>
    <n v="100"/>
    <n v="100"/>
    <s v="2 PG"/>
  </r>
  <r>
    <n v="3887"/>
    <s v="VIETNAM"/>
    <x v="0"/>
    <x v="6"/>
    <x v="27"/>
    <x v="66"/>
    <x v="0"/>
    <x v="0"/>
    <x v="0"/>
    <x v="1"/>
    <x v="0"/>
    <n v="1200"/>
    <n v="336"/>
    <m/>
    <n v="324"/>
    <n v="134.4"/>
    <n v="40"/>
    <n v="56"/>
    <n v="88.703999999999994"/>
    <n v="29.75"/>
    <n v="53.25"/>
    <n v="0.86458333333333337"/>
    <n v="0.4"/>
    <n v="0.17636684303350972"/>
    <n v="0.24691358024691359"/>
    <n v="309"/>
    <n v="0.8"/>
    <n v="27"/>
    <n v="7"/>
    <n v="0"/>
    <n v="2"/>
    <n v="0"/>
    <n v="0"/>
    <n v="48"/>
    <n v="3"/>
    <n v="0"/>
    <n v="9"/>
    <n v="0"/>
    <n v="0"/>
    <n v="0"/>
    <n v="0"/>
    <n v="0"/>
    <n v="100"/>
    <n v="100"/>
    <s v="2 PG"/>
  </r>
  <r>
    <n v="3888"/>
    <s v="VIETNAM"/>
    <x v="0"/>
    <x v="6"/>
    <x v="27"/>
    <x v="66"/>
    <x v="0"/>
    <x v="0"/>
    <x v="0"/>
    <x v="12"/>
    <x v="0"/>
    <n v="1200"/>
    <n v="240"/>
    <m/>
    <n v="246"/>
    <n v="96"/>
    <n v="27"/>
    <n v="45"/>
    <n v="63.36"/>
    <n v="20"/>
    <n v="40.5"/>
    <n v="0.84027777777777779"/>
    <n v="0.4"/>
    <n v="0.15679442508710803"/>
    <n v="0.26132404181184671"/>
    <n v="290"/>
    <n v="0.8"/>
    <n v="18"/>
    <n v="4"/>
    <n v="0"/>
    <n v="2"/>
    <n v="0"/>
    <n v="0"/>
    <n v="38"/>
    <n v="3"/>
    <n v="0"/>
    <n v="2"/>
    <n v="0"/>
    <n v="0"/>
    <n v="0"/>
    <n v="2"/>
    <n v="0"/>
    <n v="100"/>
    <n v="100"/>
    <s v="1 PG"/>
  </r>
  <r>
    <n v="3889"/>
    <s v="VIETNAM"/>
    <x v="0"/>
    <x v="6"/>
    <x v="27"/>
    <x v="66"/>
    <x v="0"/>
    <x v="0"/>
    <x v="0"/>
    <x v="14"/>
    <x v="0"/>
    <n v="1200"/>
    <n v="336"/>
    <m/>
    <n v="335"/>
    <n v="134.4"/>
    <n v="43"/>
    <n v="62"/>
    <n v="88.703999999999994"/>
    <n v="32.25"/>
    <n v="52"/>
    <n v="0.80238095238095242"/>
    <n v="0.4"/>
    <n v="0.18336886993603413"/>
    <n v="0.26439232409381669"/>
    <n v="412"/>
    <n v="0.7"/>
    <n v="25"/>
    <n v="5"/>
    <n v="0"/>
    <n v="12"/>
    <n v="0"/>
    <n v="0"/>
    <n v="45"/>
    <n v="4"/>
    <n v="0"/>
    <n v="12"/>
    <n v="0"/>
    <n v="0"/>
    <n v="0"/>
    <n v="0"/>
    <n v="0"/>
    <n v="50"/>
    <n v="50"/>
    <s v="2 PG"/>
  </r>
  <r>
    <n v="3890"/>
    <s v="VIETNAM"/>
    <x v="0"/>
    <x v="6"/>
    <x v="27"/>
    <x v="66"/>
    <x v="0"/>
    <x v="0"/>
    <x v="0"/>
    <x v="15"/>
    <x v="0"/>
    <n v="1200"/>
    <n v="240"/>
    <m/>
    <n v="240"/>
    <n v="96"/>
    <n v="22"/>
    <n v="41"/>
    <n v="63.36"/>
    <n v="17.75"/>
    <n v="22.75"/>
    <n v="0.6428571428571429"/>
    <n v="0.4"/>
    <n v="0.13095238095238096"/>
    <n v="0.24404761904761904"/>
    <n v="421"/>
    <n v="0.7"/>
    <n v="13"/>
    <n v="5"/>
    <n v="0"/>
    <n v="7"/>
    <n v="0"/>
    <n v="0"/>
    <n v="16"/>
    <n v="5"/>
    <n v="0"/>
    <n v="11"/>
    <n v="0"/>
    <n v="0"/>
    <n v="0"/>
    <n v="0"/>
    <n v="0"/>
    <n v="50"/>
    <n v="50"/>
    <s v="1 PG"/>
  </r>
  <r>
    <n v="3891"/>
    <s v="VIETNAM"/>
    <x v="0"/>
    <x v="6"/>
    <x v="27"/>
    <x v="66"/>
    <x v="0"/>
    <x v="1"/>
    <x v="32"/>
    <x v="324"/>
    <x v="0"/>
    <n v="1000"/>
    <n v="336"/>
    <m/>
    <n v="335"/>
    <n v="57.5"/>
    <n v="21"/>
    <n v="51"/>
    <n v="21"/>
    <n v="17.75"/>
    <n v="26"/>
    <n v="0.60763888888888884"/>
    <n v="0.24"/>
    <n v="8.9552238805970158E-2"/>
    <n v="0.21748400852878466"/>
    <n v="381"/>
    <n v="0.7"/>
    <n v="14"/>
    <n v="3"/>
    <n v="0"/>
    <n v="6"/>
    <n v="0"/>
    <n v="0"/>
    <n v="22"/>
    <n v="0"/>
    <n v="0"/>
    <n v="8"/>
    <n v="0"/>
    <n v="0"/>
    <n v="0"/>
    <n v="0"/>
    <n v="0"/>
    <n v="50"/>
    <n v="50"/>
    <s v="1 PG"/>
  </r>
  <r>
    <n v="3892"/>
    <s v="VIETNAM"/>
    <x v="0"/>
    <x v="6"/>
    <x v="27"/>
    <x v="66"/>
    <x v="0"/>
    <x v="0"/>
    <x v="0"/>
    <x v="16"/>
    <x v="0"/>
    <n v="1200"/>
    <n v="240"/>
    <m/>
    <n v="234"/>
    <n v="96"/>
    <n v="40"/>
    <n v="62"/>
    <n v="63.36"/>
    <n v="25.5"/>
    <n v="39"/>
    <n v="0.63235294117647056"/>
    <n v="0.4"/>
    <n v="0.24420024420024422"/>
    <n v="0.37851037851037855"/>
    <n v="312"/>
    <n v="0.8"/>
    <n v="23"/>
    <n v="2"/>
    <n v="0"/>
    <n v="4"/>
    <n v="0"/>
    <n v="0"/>
    <n v="35"/>
    <n v="4"/>
    <n v="0"/>
    <n v="6"/>
    <n v="0"/>
    <n v="0"/>
    <n v="0"/>
    <n v="0"/>
    <n v="0"/>
    <n v="50"/>
    <n v="50"/>
    <s v="1 PG"/>
  </r>
  <r>
    <n v="3893"/>
    <s v="VIETNAM"/>
    <x v="0"/>
    <x v="6"/>
    <x v="27"/>
    <x v="66"/>
    <x v="4"/>
    <x v="0"/>
    <x v="0"/>
    <x v="33"/>
    <x v="0"/>
    <n v="1200"/>
    <n v="200"/>
    <m/>
    <n v="192"/>
    <n v="80"/>
    <n v="35"/>
    <n v="39"/>
    <n v="52.8"/>
    <n v="18.25"/>
    <n v="21.5"/>
    <n v="0.53716216216216217"/>
    <n v="0.4"/>
    <n v="0.26041666666666669"/>
    <n v="0.29017857142857145"/>
    <n v="412"/>
    <n v="0.7"/>
    <n v="0"/>
    <n v="1"/>
    <n v="0"/>
    <n v="36"/>
    <n v="0"/>
    <n v="0"/>
    <n v="0"/>
    <n v="0"/>
    <n v="0"/>
    <n v="43"/>
    <n v="0"/>
    <n v="0"/>
    <n v="0"/>
    <n v="0"/>
    <n v="0"/>
    <n v="50"/>
    <n v="50"/>
    <s v="1 PG"/>
  </r>
  <r>
    <n v="3894"/>
    <s v="VIETNAM"/>
    <x v="0"/>
    <x v="6"/>
    <x v="27"/>
    <x v="66"/>
    <x v="4"/>
    <x v="0"/>
    <x v="0"/>
    <x v="36"/>
    <x v="0"/>
    <n v="1200"/>
    <n v="200"/>
    <m/>
    <n v="190"/>
    <n v="80"/>
    <n v="16"/>
    <n v="44"/>
    <n v="52.8"/>
    <n v="26"/>
    <n v="52"/>
    <n v="1.3"/>
    <n v="0.4"/>
    <n v="0.12030075187969924"/>
    <n v="0.33082706766917291"/>
    <n v="480"/>
    <n v="0.7"/>
    <n v="0"/>
    <n v="0"/>
    <n v="0"/>
    <n v="52"/>
    <n v="0"/>
    <n v="0"/>
    <n v="32"/>
    <n v="0"/>
    <n v="0"/>
    <n v="40"/>
    <n v="0"/>
    <n v="0"/>
    <n v="0"/>
    <n v="0"/>
    <n v="0"/>
    <n v="50"/>
    <n v="50"/>
    <s v="1 PG"/>
  </r>
  <r>
    <n v="3895"/>
    <s v="VIETNAM"/>
    <x v="0"/>
    <x v="6"/>
    <x v="27"/>
    <x v="66"/>
    <x v="4"/>
    <x v="0"/>
    <x v="0"/>
    <x v="37"/>
    <x v="0"/>
    <n v="1200"/>
    <n v="200"/>
    <m/>
    <n v="216"/>
    <n v="80"/>
    <n v="29"/>
    <n v="46"/>
    <n v="52.8"/>
    <n v="20.25"/>
    <n v="24.17"/>
    <n v="0.59226666666666672"/>
    <n v="0.4"/>
    <n v="0.1917989417989418"/>
    <n v="0.30423280423280424"/>
    <n v="797"/>
    <n v="0.7"/>
    <n v="8.5"/>
    <n v="3"/>
    <n v="0"/>
    <n v="22"/>
    <n v="0"/>
    <n v="0"/>
    <n v="15.17"/>
    <n v="2"/>
    <n v="0"/>
    <n v="17"/>
    <n v="0"/>
    <n v="0"/>
    <n v="0"/>
    <n v="0"/>
    <n v="0"/>
    <n v="50"/>
    <n v="50"/>
    <s v="1 PG"/>
  </r>
  <r>
    <n v="3896"/>
    <s v="VIETNAM"/>
    <x v="0"/>
    <x v="6"/>
    <x v="27"/>
    <x v="66"/>
    <x v="4"/>
    <x v="0"/>
    <x v="0"/>
    <x v="106"/>
    <x v="0"/>
    <n v="1200"/>
    <n v="200"/>
    <m/>
    <n v="192"/>
    <n v="80"/>
    <n v="18"/>
    <n v="36"/>
    <n v="52.8"/>
    <n v="17"/>
    <n v="33"/>
    <n v="0.92592592592592593"/>
    <n v="0.4"/>
    <n v="0.13392857142857145"/>
    <n v="0.2678571428571429"/>
    <n v="382"/>
    <n v="0.7"/>
    <n v="13"/>
    <n v="4"/>
    <n v="0"/>
    <n v="6"/>
    <n v="0"/>
    <n v="0"/>
    <n v="23"/>
    <n v="4"/>
    <n v="0"/>
    <n v="18"/>
    <n v="0"/>
    <n v="0"/>
    <n v="0"/>
    <n v="0"/>
    <n v="0"/>
    <n v="50"/>
    <n v="50"/>
    <s v="1 PG"/>
  </r>
  <r>
    <n v="3897"/>
    <s v="VIETNAM"/>
    <x v="0"/>
    <x v="6"/>
    <x v="27"/>
    <x v="66"/>
    <x v="4"/>
    <x v="0"/>
    <x v="0"/>
    <x v="107"/>
    <x v="0"/>
    <n v="1200"/>
    <n v="200"/>
    <m/>
    <n v="194"/>
    <n v="80"/>
    <n v="10"/>
    <n v="45"/>
    <n v="52.8"/>
    <n v="12"/>
    <n v="18.5"/>
    <n v="0.55454545454545456"/>
    <n v="0.4"/>
    <n v="7.3637702503681901E-2"/>
    <n v="0.33136966126656853"/>
    <n v="399"/>
    <n v="0.7"/>
    <n v="6"/>
    <n v="0"/>
    <n v="0"/>
    <n v="12"/>
    <n v="0"/>
    <n v="0"/>
    <n v="17"/>
    <n v="0"/>
    <n v="0"/>
    <n v="3"/>
    <n v="0"/>
    <n v="0"/>
    <n v="0"/>
    <n v="0"/>
    <n v="0"/>
    <n v="50"/>
    <n v="50"/>
    <s v="1 PG"/>
  </r>
  <r>
    <n v="3898"/>
    <s v="VIETNAM"/>
    <x v="0"/>
    <x v="6"/>
    <x v="27"/>
    <x v="66"/>
    <x v="1"/>
    <x v="0"/>
    <x v="0"/>
    <x v="7"/>
    <x v="1"/>
    <n v="4200"/>
    <n v="630"/>
    <m/>
    <n v="630"/>
    <n v="353"/>
    <n v="68"/>
    <n v="109"/>
    <n v="166"/>
    <n v="69.5"/>
    <n v="83.5"/>
    <n v="0.86440677966101698"/>
    <n v="0.4"/>
    <n v="0.15419501133786848"/>
    <n v="0.2471655328798186"/>
    <n v="673"/>
    <n v="0.8"/>
    <n v="56"/>
    <n v="8"/>
    <n v="0"/>
    <n v="23"/>
    <n v="0"/>
    <n v="0"/>
    <n v="72"/>
    <n v="12"/>
    <n v="0"/>
    <n v="17"/>
    <n v="0"/>
    <n v="0"/>
    <n v="0"/>
    <n v="0"/>
    <n v="0"/>
    <n v="50"/>
    <n v="50"/>
    <s v="2 PG"/>
  </r>
  <r>
    <n v="3899"/>
    <s v="VIETNAM"/>
    <x v="0"/>
    <x v="6"/>
    <x v="27"/>
    <x v="66"/>
    <x v="2"/>
    <x v="0"/>
    <x v="0"/>
    <x v="20"/>
    <x v="1"/>
    <n v="1200"/>
    <n v="336"/>
    <m/>
    <n v="336"/>
    <n v="134.4"/>
    <n v="30"/>
    <n v="62"/>
    <n v="88.703999999999994"/>
    <n v="38"/>
    <n v="21"/>
    <n v="0.64130434782608692"/>
    <n v="0.4"/>
    <n v="0.12755102040816327"/>
    <n v="0.26360544217687076"/>
    <n v="566"/>
    <n v="0.8"/>
    <n v="30"/>
    <n v="0"/>
    <n v="0"/>
    <n v="16"/>
    <n v="0"/>
    <n v="0"/>
    <n v="15"/>
    <n v="4"/>
    <n v="0"/>
    <n v="10"/>
    <n v="0"/>
    <n v="0"/>
    <n v="0"/>
    <n v="0"/>
    <n v="0"/>
    <n v="100"/>
    <n v="100"/>
    <s v="2 PG"/>
  </r>
  <r>
    <n v="3900"/>
    <s v="VIETNAM"/>
    <x v="0"/>
    <x v="6"/>
    <x v="27"/>
    <x v="66"/>
    <x v="2"/>
    <x v="0"/>
    <x v="0"/>
    <x v="8"/>
    <x v="1"/>
    <n v="1200"/>
    <n v="336"/>
    <m/>
    <n v="336"/>
    <n v="134.4"/>
    <n v="54"/>
    <n v="76"/>
    <n v="88.703999999999994"/>
    <n v="67.5"/>
    <n v="68.75"/>
    <n v="1.0480769230769231"/>
    <n v="0.4"/>
    <n v="0.22959183673469388"/>
    <n v="0.3231292517006803"/>
    <n v="430"/>
    <n v="0.6"/>
    <n v="58"/>
    <n v="0"/>
    <n v="0"/>
    <n v="19"/>
    <n v="0"/>
    <n v="0"/>
    <n v="54"/>
    <n v="17"/>
    <n v="0"/>
    <n v="21"/>
    <n v="0"/>
    <n v="0"/>
    <n v="0"/>
    <n v="0"/>
    <n v="0"/>
    <n v="100"/>
    <n v="100"/>
    <s v="2 PG"/>
  </r>
  <r>
    <n v="3901"/>
    <s v="VIETNAM"/>
    <x v="0"/>
    <x v="6"/>
    <x v="27"/>
    <x v="66"/>
    <x v="6"/>
    <x v="0"/>
    <x v="0"/>
    <x v="46"/>
    <x v="1"/>
    <n v="1250"/>
    <n v="350"/>
    <m/>
    <n v="380"/>
    <n v="140"/>
    <n v="0"/>
    <n v="116"/>
    <n v="92.399999999999991"/>
    <n v="6"/>
    <n v="107"/>
    <n v="0.97413793103448276"/>
    <n v="0.4"/>
    <n v="0"/>
    <n v="0.43609022556390975"/>
    <n v="503"/>
    <n v="0.7"/>
    <n v="0"/>
    <n v="0"/>
    <n v="0"/>
    <n v="12"/>
    <n v="0"/>
    <n v="0"/>
    <n v="107"/>
    <n v="0"/>
    <n v="0"/>
    <n v="0"/>
    <n v="0"/>
    <n v="0"/>
    <n v="0"/>
    <n v="0"/>
    <n v="0"/>
    <n v="50"/>
    <n v="50"/>
    <s v="2 PG"/>
  </r>
  <r>
    <n v="3902"/>
    <s v="VIETNAM"/>
    <x v="0"/>
    <x v="6"/>
    <x v="27"/>
    <x v="66"/>
    <x v="7"/>
    <x v="0"/>
    <x v="0"/>
    <x v="52"/>
    <x v="0"/>
    <n v="1000"/>
    <n v="200"/>
    <m/>
    <n v="189"/>
    <n v="80"/>
    <n v="15"/>
    <n v="41"/>
    <n v="52.8"/>
    <n v="15"/>
    <n v="26"/>
    <n v="0.7321428571428571"/>
    <n v="0.4"/>
    <n v="0.11337868480725626"/>
    <n v="0.3099017384731671"/>
    <n v="191"/>
    <n v="0.7"/>
    <n v="12"/>
    <n v="0"/>
    <n v="0"/>
    <n v="6"/>
    <n v="0"/>
    <n v="0"/>
    <n v="19"/>
    <n v="2"/>
    <n v="0"/>
    <n v="13"/>
    <n v="0"/>
    <n v="0"/>
    <n v="0"/>
    <n v="0"/>
    <n v="0"/>
    <n v="50"/>
    <n v="50"/>
    <s v="1 PG"/>
  </r>
  <r>
    <n v="3903"/>
    <s v="VIETNAM"/>
    <x v="0"/>
    <x v="6"/>
    <x v="27"/>
    <x v="66"/>
    <x v="7"/>
    <x v="0"/>
    <x v="0"/>
    <x v="54"/>
    <x v="0"/>
    <n v="1000"/>
    <n v="280"/>
    <m/>
    <n v="288"/>
    <n v="112"/>
    <n v="60"/>
    <n v="86"/>
    <n v="73.919999999999987"/>
    <n v="51"/>
    <n v="63.625"/>
    <n v="0.7851027397260274"/>
    <n v="0.4"/>
    <n v="0.29761904761904762"/>
    <n v="0.42658730158730163"/>
    <n v="790"/>
    <n v="0.7"/>
    <n v="45"/>
    <n v="8"/>
    <n v="0"/>
    <n v="8"/>
    <n v="0"/>
    <n v="0"/>
    <n v="52"/>
    <n v="7"/>
    <n v="0"/>
    <n v="10"/>
    <n v="0"/>
    <n v="0"/>
    <n v="0"/>
    <n v="13"/>
    <n v="0"/>
    <n v="100"/>
    <n v="100"/>
    <s v="2 PG"/>
  </r>
  <r>
    <n v="3904"/>
    <s v="VIETNAM"/>
    <x v="0"/>
    <x v="6"/>
    <x v="27"/>
    <x v="66"/>
    <x v="7"/>
    <x v="0"/>
    <x v="0"/>
    <x v="57"/>
    <x v="0"/>
    <n v="1000"/>
    <n v="200"/>
    <m/>
    <n v="194"/>
    <n v="80"/>
    <n v="17"/>
    <n v="39"/>
    <n v="52.8"/>
    <n v="10.5"/>
    <n v="27"/>
    <n v="0.6696428571428571"/>
    <n v="0.4"/>
    <n v="0.12518409425625923"/>
    <n v="0.28718703976435939"/>
    <n v="231"/>
    <n v="0.65"/>
    <n v="8"/>
    <n v="0"/>
    <n v="0"/>
    <n v="5"/>
    <n v="0"/>
    <n v="0"/>
    <n v="23"/>
    <n v="4"/>
    <n v="0"/>
    <n v="6"/>
    <n v="0"/>
    <n v="0"/>
    <n v="0"/>
    <n v="0"/>
    <n v="0"/>
    <n v="50"/>
    <n v="50"/>
    <s v="1 PG"/>
  </r>
  <r>
    <n v="3905"/>
    <s v="VIETNAM"/>
    <x v="0"/>
    <x v="6"/>
    <x v="27"/>
    <x v="66"/>
    <x v="7"/>
    <x v="0"/>
    <x v="0"/>
    <x v="250"/>
    <x v="0"/>
    <n v="1000"/>
    <n v="200"/>
    <m/>
    <n v="208"/>
    <n v="80"/>
    <n v="15"/>
    <n v="57"/>
    <n v="52.8"/>
    <n v="12"/>
    <n v="18.5"/>
    <n v="0.4236111111111111"/>
    <n v="0.4"/>
    <n v="0.10302197802197803"/>
    <n v="0.39148351648351648"/>
    <n v="234"/>
    <n v="0.65"/>
    <n v="9"/>
    <n v="0"/>
    <n v="0"/>
    <n v="6"/>
    <n v="0"/>
    <n v="0"/>
    <n v="16"/>
    <n v="0"/>
    <n v="0"/>
    <n v="5"/>
    <n v="0"/>
    <n v="0"/>
    <n v="0"/>
    <n v="0"/>
    <n v="0"/>
    <n v="50"/>
    <n v="50"/>
    <s v="1 PG"/>
  </r>
  <r>
    <n v="3906"/>
    <s v="VIETNAM"/>
    <x v="0"/>
    <x v="6"/>
    <x v="27"/>
    <x v="66"/>
    <x v="7"/>
    <x v="0"/>
    <x v="0"/>
    <x v="251"/>
    <x v="0"/>
    <n v="1000"/>
    <n v="200"/>
    <m/>
    <n v="187"/>
    <n v="80"/>
    <n v="0"/>
    <n v="29"/>
    <n v="52.8"/>
    <n v="5.5"/>
    <n v="21.5"/>
    <n v="0.93103448275862066"/>
    <n v="0.4"/>
    <n v="0"/>
    <n v="0.22154316271963329"/>
    <n v="309"/>
    <n v="0.65"/>
    <n v="4"/>
    <n v="0"/>
    <n v="0"/>
    <n v="3"/>
    <n v="0"/>
    <n v="0"/>
    <n v="14"/>
    <n v="4"/>
    <n v="0"/>
    <n v="13"/>
    <n v="0"/>
    <n v="0"/>
    <n v="0"/>
    <n v="0"/>
    <n v="0"/>
    <n v="50"/>
    <n v="50"/>
    <s v="1 PG"/>
  </r>
  <r>
    <n v="3907"/>
    <s v="VIETNAM"/>
    <x v="0"/>
    <x v="6"/>
    <x v="27"/>
    <x v="66"/>
    <x v="7"/>
    <x v="0"/>
    <x v="0"/>
    <x v="252"/>
    <x v="0"/>
    <n v="1000"/>
    <n v="200"/>
    <m/>
    <n v="208"/>
    <n v="80"/>
    <n v="11"/>
    <n v="39"/>
    <n v="52.8"/>
    <n v="11"/>
    <n v="11"/>
    <n v="0.44"/>
    <n v="0.4"/>
    <n v="7.5549450549450559E-2"/>
    <n v="0.26785714285714285"/>
    <n v="276"/>
    <n v="0.65"/>
    <n v="7"/>
    <n v="0"/>
    <n v="0"/>
    <n v="8"/>
    <n v="0"/>
    <n v="0"/>
    <n v="9"/>
    <n v="4"/>
    <n v="0"/>
    <n v="2"/>
    <n v="0"/>
    <n v="0"/>
    <n v="0"/>
    <n v="0"/>
    <n v="0"/>
    <n v="50"/>
    <n v="50"/>
    <s v="1 PG"/>
  </r>
  <r>
    <n v="3908"/>
    <s v="VIETNAM"/>
    <x v="0"/>
    <x v="6"/>
    <x v="27"/>
    <x v="66"/>
    <x v="7"/>
    <x v="0"/>
    <x v="0"/>
    <x v="293"/>
    <x v="0"/>
    <n v="1000"/>
    <n v="200"/>
    <m/>
    <n v="216"/>
    <n v="80"/>
    <n v="12"/>
    <n v="27"/>
    <n v="52.8"/>
    <n v="10.33"/>
    <n v="16.829999999999998"/>
    <n v="0.69641025641025633"/>
    <n v="0.4"/>
    <n v="7.9365079365079375E-2"/>
    <n v="0.17857142857142858"/>
    <n v="298"/>
    <n v="0.65"/>
    <n v="7.83"/>
    <n v="0"/>
    <n v="0"/>
    <n v="5"/>
    <n v="0"/>
    <n v="0"/>
    <n v="15.33"/>
    <n v="0"/>
    <n v="0"/>
    <n v="3"/>
    <n v="0"/>
    <n v="0"/>
    <n v="0"/>
    <n v="0"/>
    <n v="0"/>
    <n v="50"/>
    <n v="50"/>
    <s v="1 PG"/>
  </r>
  <r>
    <n v="3909"/>
    <s v="VIETNAM"/>
    <x v="0"/>
    <x v="6"/>
    <x v="27"/>
    <x v="66"/>
    <x v="7"/>
    <x v="0"/>
    <x v="0"/>
    <x v="58"/>
    <x v="0"/>
    <n v="1000"/>
    <n v="280"/>
    <m/>
    <n v="288"/>
    <n v="112"/>
    <n v="28"/>
    <n v="49"/>
    <n v="73.919999999999987"/>
    <n v="20.25"/>
    <n v="32.5"/>
    <n v="0.68506493506493504"/>
    <n v="0.4"/>
    <n v="0.1388888888888889"/>
    <n v="0.24305555555555555"/>
    <n v="478"/>
    <n v="0.7"/>
    <n v="14"/>
    <n v="7"/>
    <n v="0"/>
    <n v="9"/>
    <n v="0"/>
    <n v="0"/>
    <n v="25"/>
    <n v="12"/>
    <n v="0"/>
    <n v="9"/>
    <n v="0"/>
    <n v="0"/>
    <n v="0"/>
    <n v="0"/>
    <n v="0"/>
    <n v="100"/>
    <n v="100"/>
    <s v="2 PG"/>
  </r>
  <r>
    <n v="3910"/>
    <s v="VIETNAM"/>
    <x v="0"/>
    <x v="6"/>
    <x v="27"/>
    <x v="66"/>
    <x v="10"/>
    <x v="1"/>
    <x v="0"/>
    <x v="260"/>
    <x v="2"/>
    <n v="320"/>
    <n v="144"/>
    <m/>
    <n v="144"/>
    <n v="34.56"/>
    <n v="22"/>
    <n v="26"/>
    <n v="25.344000000000001"/>
    <n v="10"/>
    <n v="17"/>
    <n v="0.5625"/>
    <n v="0.24"/>
    <n v="0.21825396825396826"/>
    <n v="0.25793650793650796"/>
    <n v="250"/>
    <n v="0.7"/>
    <n v="10"/>
    <n v="0"/>
    <n v="0"/>
    <n v="0"/>
    <n v="0"/>
    <n v="0"/>
    <n v="17"/>
    <n v="0"/>
    <n v="0"/>
    <n v="0"/>
    <n v="0"/>
    <n v="0"/>
    <n v="0"/>
    <n v="0"/>
    <n v="0"/>
    <n v="50"/>
    <n v="50"/>
    <s v="1 PG"/>
  </r>
  <r>
    <n v="3911"/>
    <s v="VIETNAM"/>
    <x v="1"/>
    <x v="6"/>
    <x v="27"/>
    <x v="66"/>
    <x v="0"/>
    <x v="0"/>
    <x v="7"/>
    <x v="62"/>
    <x v="0"/>
    <n v="1200"/>
    <n v="336"/>
    <m/>
    <n v="352"/>
    <n v="134.4"/>
    <n v="26"/>
    <n v="55"/>
    <n v="88.703999999999994"/>
    <n v="24.25"/>
    <n v="32.25"/>
    <n v="0.69753086419753085"/>
    <n v="0.4"/>
    <n v="0.10551948051948053"/>
    <n v="0.22321428571428573"/>
    <n v="130"/>
    <n v="0.7"/>
    <n v="20"/>
    <n v="5"/>
    <n v="0"/>
    <n v="6"/>
    <n v="0"/>
    <n v="0"/>
    <n v="23"/>
    <n v="4"/>
    <n v="0"/>
    <n v="15"/>
    <n v="0"/>
    <n v="0"/>
    <n v="0"/>
    <n v="2"/>
    <n v="0"/>
    <n v="50"/>
    <n v="50"/>
    <s v="2 PG"/>
  </r>
  <r>
    <n v="3912"/>
    <s v="VIETNAM"/>
    <x v="1"/>
    <x v="6"/>
    <x v="27"/>
    <x v="66"/>
    <x v="2"/>
    <x v="0"/>
    <x v="5"/>
    <x v="23"/>
    <x v="1"/>
    <n v="1200"/>
    <n v="336"/>
    <m/>
    <n v="336"/>
    <n v="134.4"/>
    <n v="43"/>
    <n v="63"/>
    <n v="88.703999999999994"/>
    <n v="23.75"/>
    <n v="48.5"/>
    <n v="0.68160377358490565"/>
    <n v="0.4"/>
    <n v="0.18282312925170069"/>
    <n v="0.26785714285714285"/>
    <n v="340"/>
    <n v="0.7"/>
    <n v="14"/>
    <n v="5"/>
    <n v="0"/>
    <n v="17"/>
    <n v="0"/>
    <n v="0"/>
    <n v="39.5"/>
    <n v="0"/>
    <n v="0"/>
    <n v="18"/>
    <n v="0"/>
    <n v="0"/>
    <n v="0"/>
    <n v="0"/>
    <n v="0"/>
    <n v="50"/>
    <n v="50"/>
    <s v="2 PG"/>
  </r>
  <r>
    <n v="3913"/>
    <s v="VIETNAM"/>
    <x v="2"/>
    <x v="6"/>
    <x v="27"/>
    <x v="66"/>
    <x v="3"/>
    <x v="0"/>
    <x v="6"/>
    <x v="24"/>
    <x v="1"/>
    <n v="2700"/>
    <n v="567"/>
    <m/>
    <n v="520"/>
    <n v="226"/>
    <n v="189"/>
    <n v="100"/>
    <n v="147"/>
    <n v="86.35"/>
    <n v="186.6"/>
    <n v="0.94446366782006919"/>
    <n v="0.4"/>
    <n v="0.51923076923076927"/>
    <n v="0.27472527472527475"/>
    <n v="561"/>
    <n v="0.7"/>
    <n v="71.599999999999994"/>
    <n v="15"/>
    <n v="0"/>
    <n v="22"/>
    <n v="0"/>
    <n v="0"/>
    <n v="172.6"/>
    <n v="12"/>
    <n v="0"/>
    <n v="22"/>
    <n v="0"/>
    <n v="0"/>
    <n v="0"/>
    <n v="0"/>
    <n v="0"/>
    <n v="250"/>
    <n v="250"/>
    <s v="2 PG"/>
  </r>
  <r>
    <n v="3914"/>
    <s v="VIETNAM"/>
    <x v="2"/>
    <x v="6"/>
    <x v="27"/>
    <x v="66"/>
    <x v="3"/>
    <x v="0"/>
    <x v="6"/>
    <x v="121"/>
    <x v="1"/>
    <n v="2700"/>
    <n v="567"/>
    <m/>
    <n v="572"/>
    <n v="226"/>
    <n v="25"/>
    <n v="93"/>
    <n v="147"/>
    <n v="23.6"/>
    <n v="151.6"/>
    <n v="1.4847457627118643"/>
    <n v="0.4"/>
    <n v="6.243756243756244E-2"/>
    <n v="0.23226773226773229"/>
    <n v="625"/>
    <n v="0.7"/>
    <n v="19.600000000000001"/>
    <n v="0"/>
    <n v="0"/>
    <n v="8"/>
    <n v="0"/>
    <n v="0"/>
    <n v="144.6"/>
    <n v="6"/>
    <n v="0"/>
    <n v="11"/>
    <n v="0"/>
    <n v="0"/>
    <n v="0"/>
    <n v="0"/>
    <n v="0"/>
    <n v="150"/>
    <n v="150"/>
    <s v="2 PG"/>
  </r>
  <r>
    <n v="3915"/>
    <s v="VIETNAM"/>
    <x v="2"/>
    <x v="6"/>
    <x v="27"/>
    <x v="66"/>
    <x v="0"/>
    <x v="0"/>
    <x v="6"/>
    <x v="67"/>
    <x v="0"/>
    <n v="1200"/>
    <n v="336"/>
    <m/>
    <n v="292"/>
    <n v="134"/>
    <n v="24"/>
    <n v="42"/>
    <n v="88"/>
    <n v="18.350000000000001"/>
    <n v="33.799999999999997"/>
    <n v="0.79015151515151516"/>
    <n v="0.4"/>
    <n v="0.11741682974559688"/>
    <n v="0.20547945205479454"/>
    <n v="329"/>
    <n v="0.7"/>
    <n v="17.600000000000001"/>
    <n v="1"/>
    <n v="0"/>
    <n v="1"/>
    <n v="0"/>
    <n v="0"/>
    <n v="30.3"/>
    <n v="2"/>
    <n v="0"/>
    <n v="6"/>
    <n v="0"/>
    <n v="0"/>
    <n v="0"/>
    <n v="0"/>
    <n v="0"/>
    <n v="150"/>
    <n v="150"/>
    <s v="1 PG"/>
  </r>
  <r>
    <n v="3916"/>
    <s v="VIETNAM"/>
    <x v="2"/>
    <x v="6"/>
    <x v="27"/>
    <x v="66"/>
    <x v="0"/>
    <x v="0"/>
    <x v="6"/>
    <x v="28"/>
    <x v="0"/>
    <n v="1200"/>
    <n v="336"/>
    <m/>
    <n v="358"/>
    <n v="96"/>
    <n v="33"/>
    <n v="65"/>
    <n v="88"/>
    <n v="33.6"/>
    <n v="57.55"/>
    <n v="0.93010204081632664"/>
    <n v="0.4"/>
    <n v="0.13168395849960096"/>
    <n v="0.25937749401436555"/>
    <n v="420"/>
    <n v="0.65"/>
    <n v="32.1"/>
    <n v="0"/>
    <n v="0"/>
    <n v="3"/>
    <n v="0"/>
    <n v="0"/>
    <n v="53.8"/>
    <n v="3"/>
    <n v="0"/>
    <n v="6"/>
    <n v="0"/>
    <n v="0"/>
    <n v="0"/>
    <n v="0"/>
    <n v="0"/>
    <n v="150"/>
    <n v="150"/>
    <s v="1 PG"/>
  </r>
  <r>
    <n v="3917"/>
    <s v="VIETNAM"/>
    <x v="2"/>
    <x v="6"/>
    <x v="27"/>
    <x v="66"/>
    <x v="4"/>
    <x v="1"/>
    <x v="6"/>
    <x v="184"/>
    <x v="0"/>
    <n v="1000"/>
    <n v="200"/>
    <m/>
    <n v="200"/>
    <n v="52"/>
    <n v="6"/>
    <n v="30"/>
    <n v="26"/>
    <n v="4.8"/>
    <n v="28.3"/>
    <n v="0.91944444444444451"/>
    <n v="0.24"/>
    <n v="4.2857142857142858E-2"/>
    <n v="0.21428571428571427"/>
    <n v="260"/>
    <n v="0.65"/>
    <n v="4.8"/>
    <n v="0"/>
    <n v="0"/>
    <n v="0"/>
    <n v="0"/>
    <n v="0"/>
    <n v="28.3"/>
    <n v="0"/>
    <n v="0"/>
    <n v="0"/>
    <n v="0"/>
    <n v="0"/>
    <n v="0"/>
    <n v="0"/>
    <n v="0"/>
    <n v="150"/>
    <n v="150"/>
    <s v="1 PG"/>
  </r>
  <r>
    <n v="3918"/>
    <s v="VIETNAM"/>
    <x v="2"/>
    <x v="6"/>
    <x v="27"/>
    <x v="66"/>
    <x v="6"/>
    <x v="0"/>
    <x v="6"/>
    <x v="79"/>
    <x v="1"/>
    <n v="1250"/>
    <n v="350"/>
    <m/>
    <n v="360"/>
    <n v="140"/>
    <n v="42"/>
    <n v="70"/>
    <n v="92"/>
    <n v="41.75"/>
    <n v="77.5"/>
    <n v="1.0647321428571428"/>
    <n v="0.4"/>
    <n v="0.16666666666666669"/>
    <n v="0.27777777777777779"/>
    <n v="432"/>
    <n v="0.65"/>
    <n v="38"/>
    <n v="3"/>
    <n v="0"/>
    <n v="6"/>
    <n v="0"/>
    <n v="0"/>
    <n v="75"/>
    <n v="2"/>
    <n v="0"/>
    <n v="4"/>
    <n v="0"/>
    <n v="0"/>
    <n v="0"/>
    <n v="0"/>
    <n v="0"/>
    <n v="150"/>
    <n v="150"/>
    <s v="1 PG"/>
  </r>
  <r>
    <n v="3919"/>
    <s v="VIETNAM"/>
    <x v="2"/>
    <x v="6"/>
    <x v="27"/>
    <x v="66"/>
    <x v="6"/>
    <x v="0"/>
    <x v="6"/>
    <x v="80"/>
    <x v="1"/>
    <n v="1250"/>
    <n v="250"/>
    <m/>
    <n v="256"/>
    <n v="100"/>
    <n v="4"/>
    <n v="24"/>
    <n v="66"/>
    <n v="3.25"/>
    <n v="31.6"/>
    <n v="1.2446428571428572"/>
    <n v="0.4"/>
    <n v="2.2321428571428572E-2"/>
    <n v="0.13392857142857142"/>
    <n v="297"/>
    <n v="0.65"/>
    <n v="3"/>
    <n v="1"/>
    <n v="0"/>
    <n v="0"/>
    <n v="0"/>
    <n v="0"/>
    <n v="31.6"/>
    <n v="0"/>
    <n v="0"/>
    <n v="0"/>
    <n v="0"/>
    <n v="0"/>
    <n v="0"/>
    <n v="0"/>
    <n v="0"/>
    <n v="150"/>
    <n v="150"/>
    <s v="1 PG"/>
  </r>
  <r>
    <n v="3920"/>
    <s v="VIETNAM"/>
    <x v="2"/>
    <x v="6"/>
    <x v="27"/>
    <x v="66"/>
    <x v="2"/>
    <x v="0"/>
    <x v="6"/>
    <x v="29"/>
    <x v="1"/>
    <n v="1200"/>
    <n v="336"/>
    <m/>
    <n v="260"/>
    <n v="96"/>
    <n v="44"/>
    <n v="36"/>
    <n v="88"/>
    <n v="41.75"/>
    <n v="46.5"/>
    <n v="1.1031249999999999"/>
    <n v="0.4"/>
    <n v="0.24175824175824176"/>
    <n v="0.19780219780219779"/>
    <n v="310"/>
    <n v="0.65"/>
    <n v="31"/>
    <n v="5"/>
    <n v="0"/>
    <n v="19"/>
    <n v="0"/>
    <n v="0"/>
    <n v="37"/>
    <n v="10"/>
    <n v="0"/>
    <n v="14"/>
    <n v="0"/>
    <n v="0"/>
    <n v="0"/>
    <n v="0"/>
    <n v="0"/>
    <n v="150"/>
    <n v="150"/>
    <s v="2 PG"/>
  </r>
  <r>
    <n v="3921"/>
    <s v="VIETNAM"/>
    <x v="2"/>
    <x v="6"/>
    <x v="27"/>
    <x v="66"/>
    <x v="2"/>
    <x v="0"/>
    <x v="6"/>
    <x v="30"/>
    <x v="1"/>
    <n v="1200"/>
    <n v="336"/>
    <m/>
    <n v="258"/>
    <n v="96"/>
    <n v="24"/>
    <n v="21"/>
    <n v="88"/>
    <n v="37.700000000000003"/>
    <n v="13.55"/>
    <n v="1.1388888888888888"/>
    <n v="0.4"/>
    <n v="0.13289036544850499"/>
    <n v="0.11627906976744186"/>
    <n v="286"/>
    <n v="0.65"/>
    <n v="34.200000000000003"/>
    <n v="0"/>
    <n v="0"/>
    <n v="7"/>
    <n v="0"/>
    <n v="0"/>
    <n v="7.3"/>
    <n v="7"/>
    <n v="0"/>
    <n v="9"/>
    <n v="0"/>
    <n v="0"/>
    <n v="0"/>
    <n v="0"/>
    <n v="0"/>
    <n v="150"/>
    <n v="150"/>
    <s v="2 PG"/>
  </r>
  <r>
    <n v="3922"/>
    <s v="VIETNAM"/>
    <x v="2"/>
    <x v="6"/>
    <x v="27"/>
    <x v="66"/>
    <x v="2"/>
    <x v="0"/>
    <x v="6"/>
    <x v="31"/>
    <x v="1"/>
    <n v="1200"/>
    <n v="336"/>
    <m/>
    <n v="260"/>
    <n v="96"/>
    <n v="31"/>
    <n v="53"/>
    <n v="88"/>
    <n v="25.75"/>
    <n v="52.5"/>
    <n v="0.93154761904761907"/>
    <n v="0.4"/>
    <n v="0.17032967032967034"/>
    <n v="0.29120879120879123"/>
    <n v="325"/>
    <n v="0.65"/>
    <n v="21"/>
    <n v="3"/>
    <n v="0"/>
    <n v="8"/>
    <n v="0"/>
    <n v="0"/>
    <n v="46"/>
    <n v="6"/>
    <n v="0"/>
    <n v="10"/>
    <n v="0"/>
    <n v="0"/>
    <n v="0"/>
    <n v="0"/>
    <n v="0"/>
    <n v="150"/>
    <n v="150"/>
    <s v="2 PG"/>
  </r>
  <r>
    <n v="3923"/>
    <s v="VIETNAM"/>
    <x v="2"/>
    <x v="6"/>
    <x v="27"/>
    <x v="66"/>
    <x v="7"/>
    <x v="0"/>
    <x v="6"/>
    <x v="88"/>
    <x v="0"/>
    <n v="1000"/>
    <n v="280"/>
    <m/>
    <n v="240"/>
    <n v="112"/>
    <n v="0"/>
    <n v="82"/>
    <n v="73"/>
    <n v="0"/>
    <n v="77"/>
    <n v="0.93902439024390238"/>
    <n v="0.4"/>
    <n v="0"/>
    <n v="0.48809523809523808"/>
    <n v="381"/>
    <n v="0.7"/>
    <n v="0"/>
    <n v="0"/>
    <n v="0"/>
    <n v="0"/>
    <n v="0"/>
    <n v="0"/>
    <n v="77"/>
    <n v="0"/>
    <n v="0"/>
    <n v="0"/>
    <n v="0"/>
    <n v="0"/>
    <n v="0"/>
    <n v="0"/>
    <n v="0"/>
    <n v="150"/>
    <n v="150"/>
    <s v="2 PG"/>
  </r>
  <r>
    <n v="3924"/>
    <s v="VIETNAM"/>
    <x v="2"/>
    <x v="6"/>
    <x v="27"/>
    <x v="66"/>
    <x v="7"/>
    <x v="0"/>
    <x v="6"/>
    <x v="86"/>
    <x v="0"/>
    <n v="1000"/>
    <n v="280"/>
    <m/>
    <n v="280"/>
    <n v="112"/>
    <n v="22"/>
    <n v="49"/>
    <n v="73"/>
    <n v="20"/>
    <n v="55"/>
    <n v="1.056338028169014"/>
    <n v="0.4"/>
    <n v="0.11224489795918367"/>
    <n v="0.25"/>
    <n v="333"/>
    <n v="0.7"/>
    <n v="20"/>
    <n v="0"/>
    <n v="0"/>
    <n v="0"/>
    <n v="0"/>
    <n v="0"/>
    <n v="52"/>
    <n v="0"/>
    <n v="0"/>
    <n v="6"/>
    <n v="0"/>
    <n v="0"/>
    <n v="0"/>
    <n v="0"/>
    <n v="0"/>
    <n v="150"/>
    <n v="150"/>
    <s v="2 PG"/>
  </r>
  <r>
    <n v="3925"/>
    <s v="VIETNAM"/>
    <x v="2"/>
    <x v="6"/>
    <x v="27"/>
    <x v="66"/>
    <x v="7"/>
    <x v="0"/>
    <x v="6"/>
    <x v="131"/>
    <x v="0"/>
    <n v="1000"/>
    <n v="200"/>
    <m/>
    <n v="260"/>
    <n v="80"/>
    <n v="7"/>
    <n v="26"/>
    <n v="52"/>
    <n v="5.5"/>
    <n v="30.5"/>
    <n v="1.0909090909090908"/>
    <n v="0.4"/>
    <n v="3.8461538461538464E-2"/>
    <n v="0.14285714285714285"/>
    <n v="300"/>
    <n v="0.65"/>
    <n v="5"/>
    <n v="0"/>
    <n v="0"/>
    <n v="1"/>
    <n v="0"/>
    <n v="0"/>
    <n v="30"/>
    <n v="0"/>
    <n v="0"/>
    <n v="1"/>
    <n v="0"/>
    <n v="0"/>
    <n v="0"/>
    <n v="0"/>
    <n v="0"/>
    <n v="150"/>
    <n v="150"/>
    <s v="1 PG"/>
  </r>
  <r>
    <n v="3926"/>
    <s v="VIETNAM"/>
    <x v="2"/>
    <x v="6"/>
    <x v="27"/>
    <x v="66"/>
    <x v="7"/>
    <x v="0"/>
    <x v="6"/>
    <x v="85"/>
    <x v="0"/>
    <n v="1000"/>
    <n v="280"/>
    <m/>
    <n v="286"/>
    <n v="112"/>
    <n v="30"/>
    <n v="41"/>
    <n v="73"/>
    <n v="28.75"/>
    <n v="42.25"/>
    <n v="1"/>
    <n v="0.4"/>
    <n v="0.14985014985014986"/>
    <n v="0.2047952047952048"/>
    <n v="350"/>
    <n v="0.7"/>
    <n v="28"/>
    <n v="3"/>
    <n v="0"/>
    <n v="0"/>
    <n v="0"/>
    <n v="0"/>
    <n v="41"/>
    <n v="5"/>
    <n v="0"/>
    <n v="0"/>
    <n v="0"/>
    <n v="0"/>
    <n v="0"/>
    <n v="0"/>
    <n v="0"/>
    <n v="150"/>
    <n v="150"/>
    <s v="1 PG"/>
  </r>
  <r>
    <n v="3927"/>
    <s v="VIETNAM"/>
    <x v="2"/>
    <x v="6"/>
    <x v="27"/>
    <x v="66"/>
    <x v="7"/>
    <x v="0"/>
    <x v="6"/>
    <x v="87"/>
    <x v="0"/>
    <n v="1000"/>
    <n v="200"/>
    <m/>
    <n v="360"/>
    <n v="112"/>
    <n v="7"/>
    <n v="32"/>
    <n v="52"/>
    <n v="7"/>
    <n v="36.5"/>
    <n v="1.1153846153846154"/>
    <n v="0.4"/>
    <n v="2.777777777777778E-2"/>
    <n v="0.126984126984127"/>
    <n v="410"/>
    <n v="0.65"/>
    <n v="7"/>
    <n v="0"/>
    <n v="0"/>
    <n v="0"/>
    <n v="0"/>
    <n v="0"/>
    <n v="34"/>
    <n v="0"/>
    <n v="0"/>
    <n v="5"/>
    <n v="0"/>
    <n v="0"/>
    <n v="0"/>
    <n v="0"/>
    <n v="0"/>
    <n v="150"/>
    <n v="150"/>
    <s v="1 PG"/>
  </r>
  <r>
    <n v="3928"/>
    <s v="VIETNAM"/>
    <x v="2"/>
    <x v="6"/>
    <x v="27"/>
    <x v="66"/>
    <x v="7"/>
    <x v="0"/>
    <x v="6"/>
    <x v="90"/>
    <x v="0"/>
    <n v="1000"/>
    <n v="200"/>
    <m/>
    <n v="200"/>
    <n v="80"/>
    <n v="8"/>
    <n v="31"/>
    <n v="52"/>
    <n v="5.25"/>
    <n v="31.75"/>
    <n v="0.94871794871794868"/>
    <n v="0.4"/>
    <n v="5.7142857142857141E-2"/>
    <n v="0.22142857142857142"/>
    <n v="310"/>
    <n v="0.7"/>
    <n v="5"/>
    <n v="1"/>
    <n v="0"/>
    <n v="0"/>
    <n v="0"/>
    <n v="0"/>
    <n v="31"/>
    <n v="1"/>
    <n v="0"/>
    <n v="1"/>
    <n v="0"/>
    <n v="0"/>
    <n v="0"/>
    <n v="0"/>
    <n v="0"/>
    <n v="150"/>
    <n v="150"/>
    <s v="1 PG"/>
  </r>
  <r>
    <n v="3929"/>
    <s v="VIETNAM"/>
    <x v="2"/>
    <x v="6"/>
    <x v="27"/>
    <x v="66"/>
    <x v="7"/>
    <x v="0"/>
    <x v="6"/>
    <x v="130"/>
    <x v="0"/>
    <n v="1000"/>
    <n v="200"/>
    <m/>
    <n v="280"/>
    <n v="80"/>
    <n v="10"/>
    <n v="45"/>
    <n v="52"/>
    <n v="5.7"/>
    <n v="47.2"/>
    <n v="0.96181818181818191"/>
    <n v="0.4"/>
    <n v="5.1020408163265307E-2"/>
    <n v="0.22959183673469388"/>
    <n v="305"/>
    <n v="0.65"/>
    <n v="4.2"/>
    <n v="0"/>
    <n v="0"/>
    <n v="3"/>
    <n v="0"/>
    <n v="0"/>
    <n v="44.7"/>
    <n v="0"/>
    <n v="0"/>
    <n v="5"/>
    <n v="0"/>
    <n v="0"/>
    <n v="0"/>
    <n v="0"/>
    <n v="0"/>
    <n v="150"/>
    <n v="150"/>
    <s v="1 PG"/>
  </r>
  <r>
    <n v="3930"/>
    <s v="VIETNAM"/>
    <x v="2"/>
    <x v="6"/>
    <x v="27"/>
    <x v="66"/>
    <x v="7"/>
    <x v="0"/>
    <x v="6"/>
    <x v="126"/>
    <x v="0"/>
    <n v="1000"/>
    <n v="200"/>
    <m/>
    <n v="228"/>
    <n v="80"/>
    <n v="2"/>
    <n v="57"/>
    <n v="52"/>
    <n v="0.45"/>
    <n v="50.6"/>
    <n v="0.86525423728813566"/>
    <n v="0.4"/>
    <n v="1.2531328320802006E-2"/>
    <n v="0.35714285714285715"/>
    <n v="297"/>
    <n v="0.65"/>
    <n v="0"/>
    <n v="1.8"/>
    <n v="0"/>
    <n v="0"/>
    <n v="0"/>
    <n v="0"/>
    <n v="50.6"/>
    <n v="0"/>
    <n v="0"/>
    <n v="0"/>
    <n v="0"/>
    <n v="0"/>
    <n v="0"/>
    <n v="0"/>
    <n v="0"/>
    <n v="150"/>
    <n v="150"/>
    <s v="1 PG"/>
  </r>
  <r>
    <n v="3931"/>
    <s v="VIETNAM"/>
    <x v="2"/>
    <x v="6"/>
    <x v="27"/>
    <x v="66"/>
    <x v="7"/>
    <x v="0"/>
    <x v="6"/>
    <x v="89"/>
    <x v="0"/>
    <n v="1000"/>
    <n v="280"/>
    <m/>
    <n v="540"/>
    <n v="112"/>
    <n v="60"/>
    <n v="125"/>
    <n v="73"/>
    <n v="42.5"/>
    <n v="130.5"/>
    <n v="0.93513513513513513"/>
    <n v="0.4"/>
    <n v="0.15873015873015872"/>
    <n v="0.3306878306878307"/>
    <n v="755"/>
    <n v="0.7"/>
    <n v="37"/>
    <n v="14"/>
    <n v="0"/>
    <n v="4"/>
    <n v="0"/>
    <n v="0"/>
    <n v="126"/>
    <n v="8"/>
    <n v="0"/>
    <n v="5"/>
    <n v="0"/>
    <n v="0"/>
    <n v="0"/>
    <n v="0"/>
    <n v="0"/>
    <n v="150"/>
    <n v="150"/>
    <s v="2 PG"/>
  </r>
  <r>
    <n v="3932"/>
    <s v="VIETNAM"/>
    <x v="2"/>
    <x v="6"/>
    <x v="27"/>
    <x v="66"/>
    <x v="7"/>
    <x v="0"/>
    <x v="6"/>
    <x v="96"/>
    <x v="0"/>
    <n v="1000"/>
    <n v="200"/>
    <m/>
    <n v="222"/>
    <n v="80"/>
    <n v="29"/>
    <n v="44"/>
    <n v="52"/>
    <n v="23.5"/>
    <n v="42"/>
    <n v="0.89726027397260277"/>
    <n v="0.4"/>
    <n v="0.18661518661518664"/>
    <n v="0.28314028314028317"/>
    <n v="303"/>
    <n v="0.65"/>
    <n v="21"/>
    <n v="0"/>
    <n v="0"/>
    <n v="5"/>
    <n v="0"/>
    <n v="0"/>
    <n v="40.5"/>
    <n v="0"/>
    <n v="0"/>
    <n v="3"/>
    <n v="0"/>
    <n v="0"/>
    <n v="0"/>
    <n v="14"/>
    <n v="0"/>
    <n v="150"/>
    <n v="150"/>
    <s v="1 PG"/>
  </r>
  <r>
    <n v="3933"/>
    <s v="VIETNAM"/>
    <x v="2"/>
    <x v="6"/>
    <x v="27"/>
    <x v="66"/>
    <x v="7"/>
    <x v="0"/>
    <x v="6"/>
    <x v="84"/>
    <x v="0"/>
    <n v="1000"/>
    <n v="200"/>
    <m/>
    <n v="220"/>
    <n v="80"/>
    <n v="19"/>
    <n v="32"/>
    <n v="52"/>
    <n v="24.7"/>
    <n v="31"/>
    <n v="1.0921568627450982"/>
    <n v="0.4"/>
    <n v="0.12337662337662338"/>
    <n v="0.20779220779220781"/>
    <n v="248"/>
    <n v="0.65"/>
    <n v="24.7"/>
    <n v="0"/>
    <n v="0"/>
    <n v="0"/>
    <n v="0"/>
    <n v="0"/>
    <n v="31"/>
    <n v="0"/>
    <n v="0"/>
    <n v="0"/>
    <n v="0"/>
    <n v="0"/>
    <n v="0"/>
    <n v="0"/>
    <n v="0"/>
    <n v="150"/>
    <n v="150"/>
    <s v="1 PG"/>
  </r>
  <r>
    <n v="3934"/>
    <s v="VIETNAM"/>
    <x v="2"/>
    <x v="6"/>
    <x v="27"/>
    <x v="66"/>
    <x v="7"/>
    <x v="0"/>
    <x v="6"/>
    <x v="125"/>
    <x v="0"/>
    <n v="1000"/>
    <n v="200"/>
    <m/>
    <n v="216"/>
    <n v="80"/>
    <n v="8"/>
    <n v="32"/>
    <n v="52"/>
    <n v="5.6"/>
    <n v="31"/>
    <n v="0.91500000000000004"/>
    <n v="0.4"/>
    <n v="5.2910052910052914E-2"/>
    <n v="0.21164021164021166"/>
    <n v="235"/>
    <n v="0.65"/>
    <n v="5.6"/>
    <n v="0"/>
    <n v="0"/>
    <n v="0"/>
    <n v="0"/>
    <n v="0"/>
    <n v="30"/>
    <n v="0"/>
    <n v="0"/>
    <n v="2"/>
    <n v="0"/>
    <n v="0"/>
    <n v="0"/>
    <n v="0"/>
    <n v="0"/>
    <n v="250"/>
    <n v="250"/>
    <s v="1 PG"/>
  </r>
  <r>
    <n v="3935"/>
    <s v="VIETNAM"/>
    <x v="2"/>
    <x v="6"/>
    <x v="27"/>
    <x v="66"/>
    <x v="7"/>
    <x v="0"/>
    <x v="6"/>
    <x v="222"/>
    <x v="0"/>
    <n v="1000"/>
    <n v="200"/>
    <m/>
    <n v="206"/>
    <n v="80"/>
    <n v="8"/>
    <n v="40"/>
    <n v="52"/>
    <n v="9.1"/>
    <n v="49.3"/>
    <n v="1.2166666666666666"/>
    <n v="0.4"/>
    <n v="5.5478502080443831E-2"/>
    <n v="0.27739251040221918"/>
    <n v="286"/>
    <n v="0.7"/>
    <n v="9.1"/>
    <n v="0"/>
    <n v="0"/>
    <n v="0"/>
    <n v="0"/>
    <n v="0"/>
    <n v="47.3"/>
    <n v="4"/>
    <n v="0"/>
    <n v="2"/>
    <n v="0"/>
    <n v="0"/>
    <n v="0"/>
    <n v="0"/>
    <n v="0"/>
    <n v="150"/>
    <n v="150"/>
    <s v="1 PG"/>
  </r>
  <r>
    <n v="3936"/>
    <s v="VIETNAM"/>
    <x v="2"/>
    <x v="6"/>
    <x v="27"/>
    <x v="66"/>
    <x v="6"/>
    <x v="1"/>
    <x v="10"/>
    <x v="146"/>
    <x v="1"/>
    <n v="1250"/>
    <n v="250"/>
    <m/>
    <n v="256"/>
    <n v="60"/>
    <n v="15"/>
    <n v="21"/>
    <n v="22"/>
    <n v="12.1"/>
    <n v="16.5"/>
    <n v="0.79444444444444451"/>
    <n v="0.24"/>
    <n v="8.3705357142857151E-2"/>
    <n v="0.11718750000000001"/>
    <n v="280"/>
    <n v="0.6"/>
    <n v="9.1"/>
    <n v="6"/>
    <n v="0"/>
    <n v="3"/>
    <n v="0"/>
    <n v="0"/>
    <n v="15"/>
    <n v="4"/>
    <n v="0"/>
    <n v="1"/>
    <n v="0"/>
    <n v="0"/>
    <n v="0"/>
    <n v="3"/>
    <n v="0"/>
    <n v="150"/>
    <n v="150"/>
    <s v="1 PG"/>
  </r>
  <r>
    <n v="3937"/>
    <s v="VIETNAM"/>
    <x v="2"/>
    <x v="6"/>
    <x v="27"/>
    <x v="66"/>
    <x v="6"/>
    <x v="1"/>
    <x v="22"/>
    <x v="145"/>
    <x v="1"/>
    <n v="1250"/>
    <n v="250"/>
    <m/>
    <n v="250"/>
    <n v="60"/>
    <n v="13"/>
    <n v="17"/>
    <n v="22"/>
    <n v="8"/>
    <n v="12"/>
    <n v="0.66666666666666663"/>
    <n v="0.24"/>
    <n v="7.4285714285714288E-2"/>
    <n v="9.7142857142857142E-2"/>
    <n v="280"/>
    <n v="0.6"/>
    <n v="8"/>
    <n v="0"/>
    <n v="0"/>
    <n v="0"/>
    <n v="0"/>
    <n v="0"/>
    <n v="12"/>
    <n v="0"/>
    <n v="0"/>
    <n v="0"/>
    <n v="0"/>
    <n v="0"/>
    <n v="0"/>
    <n v="0"/>
    <n v="0"/>
    <n v="150"/>
    <n v="150"/>
    <s v="1 PG"/>
  </r>
  <r>
    <n v="3938"/>
    <s v="VIETNAM"/>
    <x v="2"/>
    <x v="6"/>
    <x v="27"/>
    <x v="66"/>
    <x v="0"/>
    <x v="0"/>
    <x v="9"/>
    <x v="70"/>
    <x v="0"/>
    <n v="1200"/>
    <n v="240"/>
    <m/>
    <n v="224"/>
    <n v="48"/>
    <n v="29"/>
    <n v="61"/>
    <n v="63"/>
    <n v="26.5"/>
    <n v="18.5"/>
    <n v="0.5"/>
    <n v="0.4"/>
    <n v="0.18494897959183676"/>
    <n v="0.38903061224489799"/>
    <n v="271"/>
    <n v="0.65"/>
    <n v="21"/>
    <n v="6"/>
    <n v="0"/>
    <n v="8"/>
    <n v="0"/>
    <n v="0"/>
    <n v="10"/>
    <n v="10"/>
    <n v="0"/>
    <n v="12"/>
    <n v="0"/>
    <n v="0"/>
    <n v="0"/>
    <n v="2"/>
    <n v="0"/>
    <n v="150"/>
    <n v="150"/>
    <s v="1 PG"/>
  </r>
  <r>
    <n v="3939"/>
    <s v="VIETNAM"/>
    <x v="0"/>
    <x v="6"/>
    <x v="27"/>
    <x v="67"/>
    <x v="3"/>
    <x v="0"/>
    <x v="0"/>
    <x v="10"/>
    <x v="1"/>
    <n v="2700"/>
    <n v="567"/>
    <n v="568"/>
    <m/>
    <n v="226.8"/>
    <n v="60"/>
    <n v="105"/>
    <n v="149.68799999999999"/>
    <n v="26.2"/>
    <n v="87.9"/>
    <n v="0.69151515151515153"/>
    <n v="0.4"/>
    <n v="0.15090543259557346"/>
    <n v="0.26408450704225356"/>
    <n v="550"/>
    <n v="0.8"/>
    <n v="19.2"/>
    <n v="6"/>
    <n v="0"/>
    <n v="11"/>
    <n v="0"/>
    <n v="0"/>
    <n v="76.400000000000006"/>
    <n v="10"/>
    <n v="0"/>
    <n v="18"/>
    <n v="0"/>
    <n v="0"/>
    <n v="0"/>
    <n v="0"/>
    <n v="0"/>
    <n v="100"/>
    <n v="100"/>
    <s v="2 PG"/>
  </r>
  <r>
    <n v="3940"/>
    <s v="VIETNAM"/>
    <x v="0"/>
    <x v="6"/>
    <x v="27"/>
    <x v="67"/>
    <x v="3"/>
    <x v="0"/>
    <x v="0"/>
    <x v="32"/>
    <x v="1"/>
    <n v="2700"/>
    <n v="567"/>
    <n v="576"/>
    <m/>
    <n v="226.8"/>
    <n v="46"/>
    <n v="104"/>
    <n v="149.68799999999999"/>
    <n v="20.8"/>
    <n v="77.5"/>
    <n v="0.65533333333333332"/>
    <n v="0.4"/>
    <n v="0.11408730158730158"/>
    <n v="0.25793650793650796"/>
    <n v="590"/>
    <n v="0.8"/>
    <n v="16.8"/>
    <n v="6"/>
    <n v="0"/>
    <n v="5"/>
    <n v="0"/>
    <n v="0"/>
    <n v="73.5"/>
    <n v="8"/>
    <n v="0"/>
    <n v="4"/>
    <n v="0"/>
    <n v="0"/>
    <n v="0"/>
    <n v="0"/>
    <n v="0"/>
    <n v="100"/>
    <n v="100"/>
    <s v="2 PG"/>
  </r>
  <r>
    <n v="3941"/>
    <s v="VIETNAM"/>
    <x v="0"/>
    <x v="6"/>
    <x v="27"/>
    <x v="67"/>
    <x v="3"/>
    <x v="0"/>
    <x v="1"/>
    <x v="11"/>
    <x v="1"/>
    <n v="2700"/>
    <n v="567"/>
    <n v="546"/>
    <m/>
    <n v="226.8"/>
    <n v="62"/>
    <n v="156"/>
    <n v="149.68799999999999"/>
    <n v="41"/>
    <n v="148.25"/>
    <n v="0.86811926605504586"/>
    <n v="0.4"/>
    <n v="0.16221873364730507"/>
    <n v="0.40816326530612246"/>
    <n v="677"/>
    <n v="0.8"/>
    <n v="29"/>
    <n v="2"/>
    <n v="0"/>
    <n v="23"/>
    <n v="0"/>
    <n v="0"/>
    <n v="131"/>
    <n v="5"/>
    <n v="0"/>
    <n v="32"/>
    <n v="0"/>
    <n v="0"/>
    <n v="0"/>
    <n v="0"/>
    <n v="0"/>
    <n v="100"/>
    <n v="100"/>
    <s v="2 PG"/>
  </r>
  <r>
    <n v="3942"/>
    <s v="VIETNAM"/>
    <x v="0"/>
    <x v="6"/>
    <x v="27"/>
    <x v="67"/>
    <x v="8"/>
    <x v="0"/>
    <x v="0"/>
    <x v="135"/>
    <x v="1"/>
    <n v="2700"/>
    <n v="504"/>
    <n v="488"/>
    <m/>
    <n v="201"/>
    <n v="36"/>
    <n v="63"/>
    <n v="133"/>
    <n v="27"/>
    <n v="68.125"/>
    <n v="0.96085858585858586"/>
    <n v="0.4"/>
    <n v="0.1053864168618267"/>
    <n v="0.18442622950819673"/>
    <n v="363"/>
    <n v="0.8"/>
    <n v="21"/>
    <n v="0"/>
    <n v="0"/>
    <n v="12"/>
    <n v="0"/>
    <n v="0"/>
    <n v="59"/>
    <n v="0"/>
    <n v="0"/>
    <n v="16"/>
    <n v="0"/>
    <n v="0"/>
    <n v="0"/>
    <n v="3"/>
    <n v="0"/>
    <n v="100"/>
    <n v="100"/>
    <s v="2 PG"/>
  </r>
  <r>
    <n v="3943"/>
    <s v="VIETNAM"/>
    <x v="0"/>
    <x v="6"/>
    <x v="27"/>
    <x v="67"/>
    <x v="0"/>
    <x v="0"/>
    <x v="0"/>
    <x v="1"/>
    <x v="0"/>
    <n v="1200"/>
    <n v="336"/>
    <n v="336"/>
    <m/>
    <n v="134.4"/>
    <n v="40"/>
    <n v="65"/>
    <n v="88.703999999999994"/>
    <n v="40.75"/>
    <n v="65.5"/>
    <n v="1.0119047619047619"/>
    <n v="0.4"/>
    <n v="0.17006802721088435"/>
    <n v="0.27636054421768708"/>
    <n v="349"/>
    <n v="0.8"/>
    <n v="39"/>
    <n v="5"/>
    <n v="0"/>
    <n v="1"/>
    <n v="0"/>
    <n v="0"/>
    <n v="57"/>
    <n v="10"/>
    <n v="0"/>
    <n v="12"/>
    <n v="0"/>
    <n v="0"/>
    <n v="0"/>
    <n v="0"/>
    <n v="0"/>
    <n v="100"/>
    <n v="100"/>
    <s v="2 PG"/>
  </r>
  <r>
    <n v="3944"/>
    <s v="VIETNAM"/>
    <x v="0"/>
    <x v="6"/>
    <x v="27"/>
    <x v="67"/>
    <x v="0"/>
    <x v="0"/>
    <x v="0"/>
    <x v="12"/>
    <x v="0"/>
    <n v="1200"/>
    <n v="240"/>
    <n v="226"/>
    <m/>
    <n v="96"/>
    <n v="44"/>
    <n v="59"/>
    <n v="63.36"/>
    <n v="23"/>
    <n v="51"/>
    <n v="0.71844660194174759"/>
    <n v="0.4"/>
    <n v="0.2781289506953224"/>
    <n v="0.37294563843236411"/>
    <n v="280"/>
    <n v="0.8"/>
    <n v="21"/>
    <n v="0"/>
    <n v="0"/>
    <n v="4"/>
    <n v="0"/>
    <n v="0"/>
    <n v="47"/>
    <n v="0"/>
    <n v="0"/>
    <n v="8"/>
    <n v="0"/>
    <n v="0"/>
    <n v="0"/>
    <n v="0"/>
    <n v="0"/>
    <n v="100"/>
    <n v="100"/>
    <s v="1 PG"/>
  </r>
  <r>
    <n v="3945"/>
    <s v="VIETNAM"/>
    <x v="0"/>
    <x v="6"/>
    <x v="27"/>
    <x v="67"/>
    <x v="0"/>
    <x v="0"/>
    <x v="0"/>
    <x v="14"/>
    <x v="0"/>
    <n v="1200"/>
    <n v="336"/>
    <n v="341"/>
    <m/>
    <n v="134.4"/>
    <n v="52"/>
    <n v="83"/>
    <n v="88.703999999999994"/>
    <n v="18"/>
    <n v="58"/>
    <n v="0.562962962962963"/>
    <n v="0.4"/>
    <n v="0.21784666945957271"/>
    <n v="0.34771679932970256"/>
    <n v="322"/>
    <n v="0.7"/>
    <n v="16"/>
    <n v="0"/>
    <n v="0"/>
    <n v="4"/>
    <n v="0"/>
    <n v="0"/>
    <n v="52"/>
    <n v="0"/>
    <n v="0"/>
    <n v="12"/>
    <n v="0"/>
    <n v="0"/>
    <n v="0"/>
    <n v="0"/>
    <n v="0"/>
    <n v="50"/>
    <n v="50"/>
    <s v="2 PG"/>
  </r>
  <r>
    <n v="3946"/>
    <s v="VIETNAM"/>
    <x v="0"/>
    <x v="6"/>
    <x v="27"/>
    <x v="67"/>
    <x v="0"/>
    <x v="0"/>
    <x v="0"/>
    <x v="15"/>
    <x v="0"/>
    <n v="1200"/>
    <n v="240"/>
    <n v="240"/>
    <m/>
    <n v="96"/>
    <n v="31"/>
    <n v="62"/>
    <n v="63.36"/>
    <n v="15.5"/>
    <n v="39"/>
    <n v="0.58602150537634412"/>
    <n v="0.4"/>
    <n v="0.18452380952380953"/>
    <n v="0.36904761904761907"/>
    <n v="312"/>
    <n v="0.7"/>
    <n v="13"/>
    <n v="0"/>
    <n v="0"/>
    <n v="5"/>
    <n v="0"/>
    <n v="0"/>
    <n v="31"/>
    <n v="2"/>
    <n v="0"/>
    <n v="15"/>
    <n v="0"/>
    <n v="0"/>
    <n v="0"/>
    <n v="0"/>
    <n v="0"/>
    <n v="50"/>
    <n v="50"/>
    <s v="1 PG"/>
  </r>
  <r>
    <n v="3947"/>
    <s v="VIETNAM"/>
    <x v="0"/>
    <x v="6"/>
    <x v="27"/>
    <x v="67"/>
    <x v="0"/>
    <x v="1"/>
    <x v="32"/>
    <x v="324"/>
    <x v="0"/>
    <n v="1000"/>
    <n v="336"/>
    <n v="323"/>
    <m/>
    <n v="57.5"/>
    <n v="22"/>
    <n v="41"/>
    <n v="21"/>
    <n v="16.5"/>
    <n v="37"/>
    <n v="0.84920634920634919"/>
    <n v="0.24"/>
    <n v="9.7302078726227342E-2"/>
    <n v="0.1813356921716055"/>
    <n v="371"/>
    <n v="0.7"/>
    <n v="15"/>
    <n v="0"/>
    <n v="0"/>
    <n v="3"/>
    <n v="0"/>
    <n v="0"/>
    <n v="32"/>
    <n v="0"/>
    <n v="0"/>
    <n v="10"/>
    <n v="0"/>
    <n v="0"/>
    <n v="0"/>
    <n v="0"/>
    <n v="0"/>
    <n v="50"/>
    <n v="50"/>
    <s v="1 PG"/>
  </r>
  <r>
    <n v="3948"/>
    <s v="VIETNAM"/>
    <x v="0"/>
    <x v="6"/>
    <x v="27"/>
    <x v="67"/>
    <x v="0"/>
    <x v="0"/>
    <x v="0"/>
    <x v="16"/>
    <x v="0"/>
    <n v="1200"/>
    <n v="240"/>
    <n v="224"/>
    <m/>
    <n v="96"/>
    <n v="62"/>
    <n v="51"/>
    <n v="63.36"/>
    <n v="44.5"/>
    <n v="39.5"/>
    <n v="0.74336283185840712"/>
    <n v="0.4"/>
    <n v="0.39540816326530615"/>
    <n v="0.32525510204081637"/>
    <n v="336"/>
    <n v="0.8"/>
    <n v="42"/>
    <n v="2"/>
    <n v="0"/>
    <n v="4"/>
    <n v="0"/>
    <n v="0"/>
    <n v="36"/>
    <n v="2"/>
    <n v="0"/>
    <n v="6"/>
    <n v="0"/>
    <n v="0"/>
    <n v="0"/>
    <n v="0"/>
    <n v="0"/>
    <n v="50"/>
    <n v="50"/>
    <s v="1 PG"/>
  </r>
  <r>
    <n v="3949"/>
    <s v="VIETNAM"/>
    <x v="0"/>
    <x v="6"/>
    <x v="27"/>
    <x v="67"/>
    <x v="4"/>
    <x v="0"/>
    <x v="0"/>
    <x v="33"/>
    <x v="0"/>
    <n v="1200"/>
    <n v="200"/>
    <n v="212"/>
    <m/>
    <n v="80"/>
    <n v="33"/>
    <n v="52"/>
    <n v="52.8"/>
    <n v="16.75"/>
    <n v="35.5"/>
    <n v="0.61470588235294121"/>
    <n v="0.4"/>
    <n v="0.22237196765498657"/>
    <n v="0.35040431266846367"/>
    <n v="275"/>
    <n v="0.7"/>
    <n v="0"/>
    <n v="1"/>
    <n v="0"/>
    <n v="33"/>
    <n v="0"/>
    <n v="0"/>
    <n v="12"/>
    <n v="0"/>
    <n v="0"/>
    <n v="47"/>
    <n v="0"/>
    <n v="0"/>
    <n v="0"/>
    <n v="0"/>
    <n v="0"/>
    <n v="50"/>
    <n v="50"/>
    <s v="1 PG"/>
  </r>
  <r>
    <n v="3950"/>
    <s v="VIETNAM"/>
    <x v="0"/>
    <x v="6"/>
    <x v="27"/>
    <x v="67"/>
    <x v="4"/>
    <x v="0"/>
    <x v="0"/>
    <x v="36"/>
    <x v="0"/>
    <n v="1200"/>
    <n v="200"/>
    <n v="206"/>
    <m/>
    <n v="80"/>
    <n v="39"/>
    <n v="51"/>
    <n v="52.8"/>
    <n v="22.3"/>
    <n v="28"/>
    <n v="0.55888888888888888"/>
    <n v="0.4"/>
    <n v="0.27045769764216371"/>
    <n v="0.35367545076282941"/>
    <n v="460"/>
    <n v="0.7"/>
    <n v="11.8"/>
    <n v="0"/>
    <n v="0"/>
    <n v="21"/>
    <n v="0"/>
    <n v="0"/>
    <n v="25.5"/>
    <n v="0"/>
    <n v="0"/>
    <n v="5"/>
    <n v="0"/>
    <n v="0"/>
    <n v="0"/>
    <n v="0"/>
    <n v="0"/>
    <n v="50"/>
    <n v="50"/>
    <s v="1 PG"/>
  </r>
  <r>
    <n v="3951"/>
    <s v="VIETNAM"/>
    <x v="0"/>
    <x v="6"/>
    <x v="27"/>
    <x v="67"/>
    <x v="4"/>
    <x v="0"/>
    <x v="0"/>
    <x v="37"/>
    <x v="0"/>
    <n v="1200"/>
    <n v="200"/>
    <n v="216"/>
    <m/>
    <n v="80"/>
    <n v="19"/>
    <n v="37"/>
    <n v="52.8"/>
    <n v="22.33"/>
    <n v="18.329999999999998"/>
    <n v="0.72607142857142848"/>
    <n v="0.4"/>
    <n v="0.12566137566137567"/>
    <n v="0.24470899470899474"/>
    <n v="841"/>
    <n v="0.7"/>
    <n v="11.83"/>
    <n v="4"/>
    <n v="0"/>
    <n v="19"/>
    <n v="0"/>
    <n v="0"/>
    <n v="7.33"/>
    <n v="2"/>
    <n v="0"/>
    <n v="21"/>
    <n v="0"/>
    <n v="0"/>
    <n v="0"/>
    <n v="0"/>
    <n v="0"/>
    <n v="50"/>
    <n v="50"/>
    <s v="1 PG"/>
  </r>
  <r>
    <n v="3952"/>
    <s v="VIETNAM"/>
    <x v="0"/>
    <x v="6"/>
    <x v="27"/>
    <x v="67"/>
    <x v="4"/>
    <x v="0"/>
    <x v="0"/>
    <x v="106"/>
    <x v="0"/>
    <n v="1200"/>
    <n v="200"/>
    <n v="160"/>
    <m/>
    <n v="80"/>
    <n v="29"/>
    <n v="45"/>
    <n v="52.8"/>
    <n v="25.5"/>
    <n v="40.25"/>
    <n v="0.88851351351351349"/>
    <n v="0.4"/>
    <n v="0.25892857142857145"/>
    <n v="0.4017857142857143"/>
    <n v="108"/>
    <n v="0.7"/>
    <n v="18"/>
    <n v="6"/>
    <n v="0"/>
    <n v="12"/>
    <n v="0"/>
    <n v="0"/>
    <n v="30"/>
    <n v="7"/>
    <n v="0"/>
    <n v="17"/>
    <n v="0"/>
    <n v="0"/>
    <n v="0"/>
    <n v="0"/>
    <n v="0"/>
    <n v="50"/>
    <n v="50"/>
    <s v="1 PG"/>
  </r>
  <r>
    <n v="3953"/>
    <s v="VIETNAM"/>
    <x v="0"/>
    <x v="6"/>
    <x v="27"/>
    <x v="67"/>
    <x v="4"/>
    <x v="0"/>
    <x v="0"/>
    <x v="107"/>
    <x v="0"/>
    <n v="1200"/>
    <n v="200"/>
    <n v="208"/>
    <m/>
    <n v="80"/>
    <n v="12"/>
    <n v="56"/>
    <n v="52.8"/>
    <n v="10"/>
    <n v="13.5"/>
    <n v="0.34558823529411764"/>
    <n v="0.4"/>
    <n v="8.2417582417582416E-2"/>
    <n v="0.38461538461538464"/>
    <n v="250"/>
    <n v="0.7"/>
    <n v="6"/>
    <n v="2"/>
    <n v="0"/>
    <n v="7"/>
    <n v="0"/>
    <n v="0"/>
    <n v="5"/>
    <n v="0"/>
    <n v="0"/>
    <n v="17"/>
    <n v="0"/>
    <n v="0"/>
    <n v="0"/>
    <n v="0"/>
    <n v="0"/>
    <n v="50"/>
    <n v="50"/>
    <s v="1 PG"/>
  </r>
  <r>
    <n v="3954"/>
    <s v="VIETNAM"/>
    <x v="0"/>
    <x v="6"/>
    <x v="27"/>
    <x v="67"/>
    <x v="1"/>
    <x v="0"/>
    <x v="0"/>
    <x v="7"/>
    <x v="1"/>
    <n v="4200"/>
    <n v="630"/>
    <n v="628"/>
    <m/>
    <n v="353"/>
    <n v="45"/>
    <n v="145"/>
    <n v="166"/>
    <n v="49.8"/>
    <n v="78.66"/>
    <n v="0.67610526315789465"/>
    <n v="0.4"/>
    <n v="0.10236578707916288"/>
    <n v="0.32984531392174704"/>
    <n v="776"/>
    <n v="0.8"/>
    <n v="25.3"/>
    <n v="28"/>
    <n v="0"/>
    <n v="35"/>
    <n v="0"/>
    <n v="0"/>
    <n v="54.16"/>
    <n v="16"/>
    <n v="0"/>
    <n v="41"/>
    <n v="0"/>
    <n v="0"/>
    <n v="0"/>
    <n v="0"/>
    <n v="0"/>
    <n v="50"/>
    <n v="50"/>
    <s v="2 PG"/>
  </r>
  <r>
    <n v="3955"/>
    <s v="VIETNAM"/>
    <x v="0"/>
    <x v="6"/>
    <x v="27"/>
    <x v="67"/>
    <x v="2"/>
    <x v="0"/>
    <x v="0"/>
    <x v="20"/>
    <x v="1"/>
    <n v="1200"/>
    <n v="336"/>
    <n v="336"/>
    <m/>
    <n v="134.4"/>
    <n v="40"/>
    <n v="67"/>
    <n v="88.703999999999994"/>
    <n v="49.5"/>
    <n v="49.5"/>
    <n v="0.92523364485981308"/>
    <n v="0.4"/>
    <n v="0.17006802721088435"/>
    <n v="0.2848639455782313"/>
    <n v="578"/>
    <n v="0.8"/>
    <n v="37"/>
    <n v="0"/>
    <n v="0"/>
    <n v="25"/>
    <n v="0"/>
    <n v="0"/>
    <n v="40"/>
    <n v="8"/>
    <n v="0"/>
    <n v="15"/>
    <n v="0"/>
    <n v="0"/>
    <n v="0"/>
    <n v="0"/>
    <n v="0"/>
    <n v="100"/>
    <n v="100"/>
    <s v="2 PG"/>
  </r>
  <r>
    <n v="3956"/>
    <s v="VIETNAM"/>
    <x v="0"/>
    <x v="6"/>
    <x v="27"/>
    <x v="67"/>
    <x v="2"/>
    <x v="0"/>
    <x v="0"/>
    <x v="8"/>
    <x v="1"/>
    <n v="1200"/>
    <n v="336"/>
    <n v="336"/>
    <m/>
    <n v="134.4"/>
    <n v="77"/>
    <n v="88"/>
    <n v="88.703999999999994"/>
    <n v="51"/>
    <n v="80.5"/>
    <n v="0.79696969696969699"/>
    <n v="0.4"/>
    <n v="0.32738095238095238"/>
    <n v="0.37414965986394561"/>
    <n v="450"/>
    <n v="0.6"/>
    <n v="35"/>
    <n v="0"/>
    <n v="0"/>
    <n v="32"/>
    <n v="0"/>
    <n v="0"/>
    <n v="61"/>
    <n v="22"/>
    <n v="0"/>
    <n v="28"/>
    <n v="0"/>
    <n v="0"/>
    <n v="0"/>
    <n v="0"/>
    <n v="0"/>
    <n v="100"/>
    <n v="100"/>
    <s v="2 PG"/>
  </r>
  <r>
    <n v="3957"/>
    <s v="VIETNAM"/>
    <x v="0"/>
    <x v="6"/>
    <x v="27"/>
    <x v="67"/>
    <x v="6"/>
    <x v="0"/>
    <x v="0"/>
    <x v="46"/>
    <x v="1"/>
    <n v="1250"/>
    <n v="350"/>
    <n v="351"/>
    <m/>
    <n v="140"/>
    <n v="30"/>
    <n v="130"/>
    <n v="92.399999999999991"/>
    <n v="25"/>
    <n v="50.3"/>
    <n v="0.47062499999999996"/>
    <n v="0.4"/>
    <n v="0.12210012210012211"/>
    <n v="0.52910052910052907"/>
    <n v="546"/>
    <n v="0.7"/>
    <n v="25"/>
    <n v="0"/>
    <n v="0"/>
    <n v="0"/>
    <n v="0"/>
    <n v="0"/>
    <n v="44.3"/>
    <n v="0"/>
    <n v="0"/>
    <n v="12"/>
    <n v="0"/>
    <n v="0"/>
    <n v="0"/>
    <n v="0"/>
    <n v="0"/>
    <n v="50"/>
    <n v="50"/>
    <s v="2 PG"/>
  </r>
  <r>
    <n v="3958"/>
    <s v="VIETNAM"/>
    <x v="0"/>
    <x v="6"/>
    <x v="27"/>
    <x v="67"/>
    <x v="7"/>
    <x v="0"/>
    <x v="0"/>
    <x v="52"/>
    <x v="0"/>
    <n v="1000"/>
    <n v="200"/>
    <n v="184"/>
    <m/>
    <n v="80"/>
    <n v="29"/>
    <n v="19"/>
    <n v="52.8"/>
    <n v="13.5"/>
    <n v="8"/>
    <n v="0.44791666666666669"/>
    <n v="0.4"/>
    <n v="0.22515527950310563"/>
    <n v="0.14751552795031059"/>
    <n v="155"/>
    <n v="0.7"/>
    <n v="6"/>
    <n v="6"/>
    <n v="0"/>
    <n v="12"/>
    <n v="0"/>
    <n v="0"/>
    <n v="8"/>
    <n v="0"/>
    <n v="0"/>
    <n v="0"/>
    <n v="0"/>
    <n v="0"/>
    <n v="0"/>
    <n v="0"/>
    <n v="0"/>
    <n v="50"/>
    <n v="50"/>
    <s v="1 PG"/>
  </r>
  <r>
    <n v="3959"/>
    <s v="VIETNAM"/>
    <x v="0"/>
    <x v="6"/>
    <x v="27"/>
    <x v="67"/>
    <x v="7"/>
    <x v="0"/>
    <x v="0"/>
    <x v="54"/>
    <x v="0"/>
    <n v="1000"/>
    <n v="280"/>
    <n v="336"/>
    <m/>
    <n v="112"/>
    <n v="60"/>
    <n v="82"/>
    <n v="73.919999999999987"/>
    <n v="52.25"/>
    <n v="61.25"/>
    <n v="0.79929577464788737"/>
    <n v="0.4"/>
    <n v="0.25510204081632654"/>
    <n v="0.34863945578231292"/>
    <n v="689"/>
    <n v="0.7"/>
    <n v="48"/>
    <n v="5"/>
    <n v="0"/>
    <n v="6"/>
    <n v="0"/>
    <n v="0"/>
    <n v="53"/>
    <n v="5"/>
    <n v="0"/>
    <n v="8"/>
    <n v="0"/>
    <n v="0"/>
    <n v="0"/>
    <n v="8"/>
    <n v="0"/>
    <n v="100"/>
    <n v="100"/>
    <s v="2 PG"/>
  </r>
  <r>
    <n v="3960"/>
    <s v="VIETNAM"/>
    <x v="0"/>
    <x v="6"/>
    <x v="27"/>
    <x v="67"/>
    <x v="7"/>
    <x v="0"/>
    <x v="0"/>
    <x v="57"/>
    <x v="0"/>
    <n v="1000"/>
    <n v="200"/>
    <n v="199"/>
    <m/>
    <n v="80"/>
    <n v="14"/>
    <n v="36"/>
    <n v="52.8"/>
    <n v="8.5"/>
    <n v="23.25"/>
    <n v="0.63500000000000001"/>
    <n v="0.4"/>
    <n v="0.10050251256281409"/>
    <n v="0.25843503230437909"/>
    <n v="205"/>
    <n v="0.7"/>
    <n v="5"/>
    <n v="0"/>
    <n v="0"/>
    <n v="7"/>
    <n v="0"/>
    <n v="0"/>
    <n v="15"/>
    <n v="5"/>
    <n v="0"/>
    <n v="14"/>
    <n v="0"/>
    <n v="0"/>
    <n v="0"/>
    <n v="0"/>
    <n v="0"/>
    <n v="50"/>
    <n v="50"/>
    <s v="1 PG"/>
  </r>
  <r>
    <n v="3961"/>
    <s v="VIETNAM"/>
    <x v="0"/>
    <x v="6"/>
    <x v="27"/>
    <x v="67"/>
    <x v="7"/>
    <x v="0"/>
    <x v="0"/>
    <x v="250"/>
    <x v="0"/>
    <n v="1000"/>
    <n v="200"/>
    <n v="208"/>
    <m/>
    <n v="80"/>
    <n v="15"/>
    <n v="42"/>
    <n v="52.8"/>
    <n v="11.9"/>
    <n v="13.5"/>
    <n v="0.4456140350877193"/>
    <n v="0.4"/>
    <n v="0.10302197802197803"/>
    <n v="0.28846153846153849"/>
    <n v="234"/>
    <n v="0.7"/>
    <n v="11.9"/>
    <n v="0"/>
    <n v="0"/>
    <n v="0"/>
    <n v="0"/>
    <n v="0"/>
    <n v="13.5"/>
    <n v="0"/>
    <n v="0"/>
    <n v="0"/>
    <n v="0"/>
    <n v="0"/>
    <n v="0"/>
    <n v="0"/>
    <n v="0"/>
    <n v="50"/>
    <n v="50"/>
    <s v="1 PG"/>
  </r>
  <r>
    <n v="3962"/>
    <s v="VIETNAM"/>
    <x v="0"/>
    <x v="6"/>
    <x v="27"/>
    <x v="67"/>
    <x v="7"/>
    <x v="0"/>
    <x v="0"/>
    <x v="251"/>
    <x v="0"/>
    <n v="1000"/>
    <n v="200"/>
    <n v="184"/>
    <m/>
    <n v="80"/>
    <n v="13"/>
    <n v="22"/>
    <n v="52.8"/>
    <n v="16"/>
    <n v="16"/>
    <n v="0.91428571428571426"/>
    <n v="0.4"/>
    <n v="0.10093167701863355"/>
    <n v="0.17080745341614909"/>
    <n v="323"/>
    <n v="0.7"/>
    <n v="16"/>
    <n v="0"/>
    <n v="0"/>
    <n v="0"/>
    <n v="0"/>
    <n v="0"/>
    <n v="16"/>
    <n v="0"/>
    <n v="0"/>
    <n v="0"/>
    <n v="0"/>
    <n v="0"/>
    <n v="0"/>
    <n v="0"/>
    <n v="0"/>
    <n v="50"/>
    <n v="50"/>
    <s v="1 PG"/>
  </r>
  <r>
    <n v="3963"/>
    <s v="VIETNAM"/>
    <x v="0"/>
    <x v="6"/>
    <x v="27"/>
    <x v="67"/>
    <x v="7"/>
    <x v="0"/>
    <x v="0"/>
    <x v="252"/>
    <x v="0"/>
    <n v="1000"/>
    <n v="200"/>
    <n v="208"/>
    <m/>
    <n v="80"/>
    <n v="24"/>
    <n v="37"/>
    <n v="52.8"/>
    <n v="12.5"/>
    <n v="13.75"/>
    <n v="0.43032786885245899"/>
    <n v="0.4"/>
    <n v="0.16483516483516483"/>
    <n v="0.25412087912087911"/>
    <n v="186"/>
    <n v="0.7"/>
    <n v="10"/>
    <n v="0"/>
    <n v="0"/>
    <n v="5"/>
    <n v="0"/>
    <n v="0"/>
    <n v="12"/>
    <n v="3"/>
    <n v="0"/>
    <n v="2"/>
    <n v="0"/>
    <n v="0"/>
    <n v="0"/>
    <n v="0"/>
    <n v="0"/>
    <n v="50"/>
    <n v="50"/>
    <s v="1 PG"/>
  </r>
  <r>
    <n v="3964"/>
    <s v="VIETNAM"/>
    <x v="0"/>
    <x v="6"/>
    <x v="27"/>
    <x v="67"/>
    <x v="7"/>
    <x v="0"/>
    <x v="0"/>
    <x v="293"/>
    <x v="0"/>
    <n v="1000"/>
    <n v="200"/>
    <n v="216"/>
    <m/>
    <n v="80"/>
    <n v="14"/>
    <n v="23"/>
    <n v="52.8"/>
    <n v="14.83"/>
    <n v="9.83"/>
    <n v="0.66648648648648645"/>
    <n v="0.4"/>
    <n v="9.2592592592592601E-2"/>
    <n v="0.15211640211640212"/>
    <n v="212"/>
    <n v="0.7"/>
    <n v="12.83"/>
    <n v="0"/>
    <n v="0"/>
    <n v="4"/>
    <n v="0"/>
    <n v="0"/>
    <n v="6.83"/>
    <n v="0"/>
    <n v="0"/>
    <n v="6"/>
    <n v="0"/>
    <n v="0"/>
    <n v="0"/>
    <n v="0"/>
    <n v="0"/>
    <n v="50"/>
    <n v="50"/>
    <s v="1 PG"/>
  </r>
  <r>
    <n v="3965"/>
    <s v="VIETNAM"/>
    <x v="0"/>
    <x v="6"/>
    <x v="27"/>
    <x v="67"/>
    <x v="7"/>
    <x v="0"/>
    <x v="0"/>
    <x v="58"/>
    <x v="0"/>
    <n v="1000"/>
    <n v="280"/>
    <n v="304"/>
    <m/>
    <n v="112"/>
    <n v="31"/>
    <n v="53"/>
    <n v="73.919999999999987"/>
    <n v="17.25"/>
    <n v="34"/>
    <n v="0.61011904761904767"/>
    <n v="0.4"/>
    <n v="0.14567669172932332"/>
    <n v="0.24906015037593987"/>
    <n v="598"/>
    <n v="0.7"/>
    <n v="14"/>
    <n v="13"/>
    <n v="0"/>
    <n v="0"/>
    <n v="0"/>
    <n v="0"/>
    <n v="26"/>
    <n v="14"/>
    <n v="0"/>
    <n v="9"/>
    <n v="0"/>
    <n v="0"/>
    <n v="0"/>
    <n v="0"/>
    <n v="0"/>
    <n v="100"/>
    <n v="100"/>
    <s v="2 PG"/>
  </r>
  <r>
    <n v="3966"/>
    <s v="VIETNAM"/>
    <x v="0"/>
    <x v="6"/>
    <x v="27"/>
    <x v="67"/>
    <x v="10"/>
    <x v="1"/>
    <x v="0"/>
    <x v="260"/>
    <x v="2"/>
    <n v="320"/>
    <n v="144"/>
    <n v="144"/>
    <m/>
    <n v="34.56"/>
    <n v="20"/>
    <n v="26"/>
    <n v="25.344000000000001"/>
    <n v="9"/>
    <n v="14"/>
    <n v="0.5"/>
    <n v="0.24"/>
    <n v="0.19841269841269843"/>
    <n v="0.25793650793650796"/>
    <n v="350"/>
    <n v="0.7"/>
    <n v="9"/>
    <n v="0"/>
    <n v="0"/>
    <n v="0"/>
    <n v="0"/>
    <n v="0"/>
    <n v="14"/>
    <n v="0"/>
    <n v="0"/>
    <n v="0"/>
    <n v="0"/>
    <n v="0"/>
    <n v="0"/>
    <n v="0"/>
    <n v="0"/>
    <n v="50"/>
    <n v="50"/>
    <s v="1 PG"/>
  </r>
  <r>
    <n v="3967"/>
    <s v="VIETNAM"/>
    <x v="1"/>
    <x v="6"/>
    <x v="27"/>
    <x v="67"/>
    <x v="0"/>
    <x v="0"/>
    <x v="7"/>
    <x v="62"/>
    <x v="0"/>
    <n v="1200"/>
    <n v="336"/>
    <n v="304"/>
    <m/>
    <n v="134.4"/>
    <n v="23"/>
    <n v="42"/>
    <n v="88.703999999999994"/>
    <n v="22.5"/>
    <n v="41.875"/>
    <n v="0.99038461538461542"/>
    <n v="0.4"/>
    <n v="0.10808270676691731"/>
    <n v="0.19736842105263158"/>
    <n v="320"/>
    <n v="0.7"/>
    <n v="16"/>
    <n v="10"/>
    <n v="0"/>
    <n v="8"/>
    <n v="0"/>
    <n v="0"/>
    <n v="30"/>
    <n v="10"/>
    <n v="0"/>
    <n v="15"/>
    <n v="0"/>
    <n v="0"/>
    <n v="0"/>
    <n v="5"/>
    <n v="0"/>
    <n v="50"/>
    <n v="50"/>
    <s v="2 PG"/>
  </r>
  <r>
    <n v="3968"/>
    <s v="VIETNAM"/>
    <x v="1"/>
    <x v="6"/>
    <x v="27"/>
    <x v="67"/>
    <x v="2"/>
    <x v="0"/>
    <x v="5"/>
    <x v="23"/>
    <x v="1"/>
    <n v="1200"/>
    <n v="336"/>
    <n v="335"/>
    <m/>
    <n v="134.4"/>
    <n v="36"/>
    <n v="62"/>
    <n v="88.703999999999994"/>
    <n v="18.5"/>
    <n v="36.299999999999997"/>
    <n v="0.55918367346938769"/>
    <n v="0.4"/>
    <n v="0.15351812366737741"/>
    <n v="0.26439232409381669"/>
    <n v="350"/>
    <n v="0.7"/>
    <n v="11"/>
    <n v="0"/>
    <n v="0"/>
    <n v="15"/>
    <n v="0"/>
    <n v="0"/>
    <n v="26.8"/>
    <n v="6"/>
    <n v="0"/>
    <n v="16"/>
    <n v="0"/>
    <n v="0"/>
    <n v="0"/>
    <n v="0"/>
    <n v="0"/>
    <n v="50"/>
    <n v="50"/>
    <s v="2 PG"/>
  </r>
  <r>
    <n v="3969"/>
    <s v="VIETNAM"/>
    <x v="2"/>
    <x v="6"/>
    <x v="27"/>
    <x v="67"/>
    <x v="3"/>
    <x v="0"/>
    <x v="6"/>
    <x v="24"/>
    <x v="1"/>
    <n v="2700"/>
    <n v="567"/>
    <n v="632"/>
    <m/>
    <n v="226"/>
    <n v="99"/>
    <n v="187"/>
    <n v="147"/>
    <n v="83.8"/>
    <n v="196"/>
    <n v="0.97832167832167838"/>
    <n v="0.4"/>
    <n v="0.22377938517179025"/>
    <n v="0.42269439421338156"/>
    <n v="620"/>
    <n v="0.7"/>
    <n v="74.3"/>
    <n v="10"/>
    <n v="0"/>
    <n v="14"/>
    <n v="0"/>
    <n v="0"/>
    <n v="180"/>
    <n v="16"/>
    <n v="0"/>
    <n v="24"/>
    <n v="0"/>
    <n v="0"/>
    <n v="0"/>
    <n v="0"/>
    <n v="0"/>
    <n v="250"/>
    <n v="250"/>
    <s v="2 PG"/>
  </r>
  <r>
    <n v="3970"/>
    <s v="VIETNAM"/>
    <x v="2"/>
    <x v="6"/>
    <x v="27"/>
    <x v="67"/>
    <x v="3"/>
    <x v="0"/>
    <x v="6"/>
    <x v="121"/>
    <x v="1"/>
    <n v="2700"/>
    <n v="567"/>
    <n v="620"/>
    <m/>
    <n v="226"/>
    <n v="47"/>
    <n v="97"/>
    <n v="147"/>
    <n v="50"/>
    <n v="104.6"/>
    <n v="1.0736111111111111"/>
    <n v="0.4"/>
    <n v="0.10829493087557604"/>
    <n v="0.22350230414746544"/>
    <n v="871"/>
    <n v="0.7"/>
    <n v="47.5"/>
    <n v="0"/>
    <n v="0"/>
    <n v="5"/>
    <n v="0"/>
    <n v="0"/>
    <n v="100.1"/>
    <n v="2"/>
    <n v="0"/>
    <n v="8"/>
    <n v="0"/>
    <n v="0"/>
    <n v="0"/>
    <n v="2"/>
    <n v="0"/>
    <n v="250"/>
    <n v="250"/>
    <s v="2 PG"/>
  </r>
  <r>
    <n v="3971"/>
    <s v="VIETNAM"/>
    <x v="2"/>
    <x v="6"/>
    <x v="27"/>
    <x v="67"/>
    <x v="0"/>
    <x v="0"/>
    <x v="6"/>
    <x v="67"/>
    <x v="0"/>
    <n v="1200"/>
    <n v="336"/>
    <n v="208"/>
    <m/>
    <n v="134"/>
    <n v="28"/>
    <n v="47"/>
    <n v="88"/>
    <n v="22"/>
    <n v="35.299999999999997"/>
    <n v="0.76400000000000001"/>
    <n v="0.4"/>
    <n v="0.19230769230769232"/>
    <n v="0.32280219780219782"/>
    <n v="273"/>
    <n v="0.7"/>
    <n v="20.5"/>
    <n v="2"/>
    <n v="0"/>
    <n v="2"/>
    <n v="0"/>
    <n v="0"/>
    <n v="32.299999999999997"/>
    <n v="6"/>
    <n v="0"/>
    <n v="3"/>
    <n v="0"/>
    <n v="0"/>
    <n v="0"/>
    <n v="0"/>
    <n v="0"/>
    <n v="250"/>
    <n v="250"/>
    <s v="1 PG"/>
  </r>
  <r>
    <n v="3972"/>
    <s v="VIETNAM"/>
    <x v="2"/>
    <x v="6"/>
    <x v="27"/>
    <x v="67"/>
    <x v="0"/>
    <x v="0"/>
    <x v="6"/>
    <x v="28"/>
    <x v="0"/>
    <n v="1200"/>
    <n v="336"/>
    <n v="292"/>
    <m/>
    <n v="96"/>
    <n v="37"/>
    <n v="64"/>
    <n v="88"/>
    <n v="28.8"/>
    <n v="57.6"/>
    <n v="0.85544554455445554"/>
    <n v="0.4"/>
    <n v="0.18101761252446186"/>
    <n v="0.31311154598825836"/>
    <n v="320"/>
    <n v="0.65"/>
    <n v="26.8"/>
    <n v="0"/>
    <n v="0"/>
    <n v="4"/>
    <n v="0"/>
    <n v="0"/>
    <n v="54.6"/>
    <n v="0"/>
    <n v="0"/>
    <n v="6"/>
    <n v="0"/>
    <n v="0"/>
    <n v="0"/>
    <n v="0"/>
    <n v="0"/>
    <n v="250"/>
    <n v="250"/>
    <s v="1 PG"/>
  </r>
  <r>
    <n v="3973"/>
    <s v="VIETNAM"/>
    <x v="2"/>
    <x v="6"/>
    <x v="27"/>
    <x v="67"/>
    <x v="4"/>
    <x v="1"/>
    <x v="6"/>
    <x v="184"/>
    <x v="0"/>
    <n v="1000"/>
    <n v="200"/>
    <n v="160"/>
    <m/>
    <n v="52"/>
    <n v="16"/>
    <n v="27"/>
    <n v="26"/>
    <n v="11.9"/>
    <n v="24"/>
    <n v="0.83488372093023255"/>
    <n v="0.24"/>
    <n v="0.14285714285714285"/>
    <n v="0.24107142857142858"/>
    <n v="200"/>
    <n v="0.65"/>
    <n v="11.9"/>
    <n v="0"/>
    <n v="0"/>
    <n v="0"/>
    <n v="0"/>
    <n v="0"/>
    <n v="24"/>
    <n v="0"/>
    <n v="0"/>
    <n v="0"/>
    <n v="0"/>
    <n v="0"/>
    <n v="0"/>
    <n v="0"/>
    <n v="0"/>
    <n v="250"/>
    <n v="250"/>
    <s v="1 PG"/>
  </r>
  <r>
    <n v="3974"/>
    <s v="VIETNAM"/>
    <x v="2"/>
    <x v="6"/>
    <x v="27"/>
    <x v="67"/>
    <x v="6"/>
    <x v="0"/>
    <x v="6"/>
    <x v="79"/>
    <x v="1"/>
    <n v="1250"/>
    <n v="350"/>
    <n v="400"/>
    <m/>
    <n v="140"/>
    <n v="51"/>
    <n v="77"/>
    <n v="92"/>
    <n v="58.5"/>
    <n v="81.25"/>
    <n v="1.091796875"/>
    <n v="0.4"/>
    <n v="0.18214285714285713"/>
    <n v="0.27500000000000002"/>
    <n v="525"/>
    <n v="0.65"/>
    <n v="56"/>
    <n v="2"/>
    <n v="0"/>
    <n v="4"/>
    <n v="0"/>
    <n v="0"/>
    <n v="79"/>
    <n v="3"/>
    <n v="0"/>
    <n v="3"/>
    <n v="0"/>
    <n v="0"/>
    <n v="0"/>
    <n v="0"/>
    <n v="0"/>
    <n v="250"/>
    <n v="250"/>
    <s v="1 PG"/>
  </r>
  <r>
    <n v="3975"/>
    <s v="VIETNAM"/>
    <x v="2"/>
    <x v="6"/>
    <x v="27"/>
    <x v="67"/>
    <x v="6"/>
    <x v="0"/>
    <x v="6"/>
    <x v="80"/>
    <x v="1"/>
    <n v="1250"/>
    <n v="250"/>
    <n v="196"/>
    <m/>
    <n v="100"/>
    <n v="17"/>
    <n v="18"/>
    <n v="66"/>
    <n v="18.25"/>
    <n v="21.8"/>
    <n v="1.1442857142857141"/>
    <n v="0.4"/>
    <n v="0.12390670553935861"/>
    <n v="0.13119533527696794"/>
    <n v="268"/>
    <n v="0.65"/>
    <n v="17"/>
    <n v="3"/>
    <n v="0"/>
    <n v="1"/>
    <n v="0"/>
    <n v="0"/>
    <n v="20.3"/>
    <n v="2"/>
    <n v="0"/>
    <n v="2"/>
    <n v="0"/>
    <n v="0"/>
    <n v="0"/>
    <n v="0"/>
    <n v="0"/>
    <n v="250"/>
    <n v="250"/>
    <s v="1 PG"/>
  </r>
  <r>
    <n v="3976"/>
    <s v="VIETNAM"/>
    <x v="2"/>
    <x v="6"/>
    <x v="27"/>
    <x v="67"/>
    <x v="2"/>
    <x v="0"/>
    <x v="6"/>
    <x v="29"/>
    <x v="1"/>
    <n v="1200"/>
    <n v="336"/>
    <n v="320"/>
    <m/>
    <n v="96"/>
    <n v="48"/>
    <n v="42"/>
    <n v="88"/>
    <n v="45.5"/>
    <n v="43.5"/>
    <n v="0.98888888888888893"/>
    <n v="0.4"/>
    <n v="0.21428571428571427"/>
    <n v="0.1875"/>
    <n v="422"/>
    <n v="0.65"/>
    <n v="36"/>
    <n v="4"/>
    <n v="0"/>
    <n v="17"/>
    <n v="0"/>
    <n v="0"/>
    <n v="35"/>
    <n v="4"/>
    <n v="0"/>
    <n v="15"/>
    <n v="0"/>
    <n v="0"/>
    <n v="0"/>
    <n v="0"/>
    <n v="0"/>
    <n v="250"/>
    <n v="250"/>
    <s v="2 PG"/>
  </r>
  <r>
    <n v="3977"/>
    <s v="VIETNAM"/>
    <x v="2"/>
    <x v="6"/>
    <x v="27"/>
    <x v="67"/>
    <x v="2"/>
    <x v="0"/>
    <x v="6"/>
    <x v="30"/>
    <x v="1"/>
    <n v="1200"/>
    <n v="336"/>
    <n v="292"/>
    <m/>
    <n v="96"/>
    <n v="51"/>
    <n v="25"/>
    <n v="88"/>
    <n v="53.5"/>
    <n v="17.5"/>
    <n v="0.93421052631578949"/>
    <n v="0.4"/>
    <n v="0.24951076320939336"/>
    <n v="0.12230919765166341"/>
    <n v="418"/>
    <n v="0.65"/>
    <n v="48.5"/>
    <n v="0"/>
    <n v="0"/>
    <n v="10"/>
    <n v="0"/>
    <n v="0"/>
    <n v="13"/>
    <n v="4"/>
    <n v="0"/>
    <n v="7"/>
    <n v="0"/>
    <n v="0"/>
    <n v="0"/>
    <n v="0"/>
    <n v="0"/>
    <n v="250"/>
    <n v="250"/>
    <s v="2 PG"/>
  </r>
  <r>
    <n v="3978"/>
    <s v="VIETNAM"/>
    <x v="2"/>
    <x v="6"/>
    <x v="27"/>
    <x v="67"/>
    <x v="2"/>
    <x v="0"/>
    <x v="6"/>
    <x v="31"/>
    <x v="1"/>
    <n v="1200"/>
    <n v="336"/>
    <n v="240"/>
    <m/>
    <n v="96"/>
    <n v="36"/>
    <n v="51"/>
    <n v="88"/>
    <n v="31.75"/>
    <n v="46"/>
    <n v="0.89367816091954022"/>
    <n v="0.4"/>
    <n v="0.21428571428571427"/>
    <n v="0.30357142857142855"/>
    <n v="475"/>
    <n v="0.65"/>
    <n v="27"/>
    <n v="7"/>
    <n v="0"/>
    <n v="6"/>
    <n v="0"/>
    <n v="0"/>
    <n v="43"/>
    <n v="6"/>
    <n v="0"/>
    <n v="3"/>
    <n v="0"/>
    <n v="0"/>
    <n v="0"/>
    <n v="0"/>
    <n v="0"/>
    <n v="250"/>
    <n v="250"/>
    <s v="2 PG"/>
  </r>
  <r>
    <n v="3979"/>
    <s v="VIETNAM"/>
    <x v="2"/>
    <x v="6"/>
    <x v="27"/>
    <x v="67"/>
    <x v="7"/>
    <x v="0"/>
    <x v="6"/>
    <x v="88"/>
    <x v="0"/>
    <n v="1000"/>
    <n v="280"/>
    <n v="440"/>
    <m/>
    <n v="112"/>
    <n v="13"/>
    <n v="62"/>
    <n v="73"/>
    <n v="12"/>
    <n v="71"/>
    <n v="1.1066666666666667"/>
    <n v="0.4"/>
    <n v="4.2207792207792208E-2"/>
    <n v="0.20129870129870131"/>
    <n v="415"/>
    <n v="0.7"/>
    <n v="12"/>
    <n v="0"/>
    <n v="0"/>
    <n v="0"/>
    <n v="0"/>
    <n v="0"/>
    <n v="69"/>
    <n v="0"/>
    <n v="0"/>
    <n v="4"/>
    <n v="0"/>
    <n v="0"/>
    <n v="0"/>
    <n v="0"/>
    <n v="0"/>
    <n v="250"/>
    <n v="250"/>
    <s v="2 PG"/>
  </r>
  <r>
    <n v="3980"/>
    <s v="VIETNAM"/>
    <x v="2"/>
    <x v="6"/>
    <x v="27"/>
    <x v="67"/>
    <x v="7"/>
    <x v="0"/>
    <x v="6"/>
    <x v="86"/>
    <x v="0"/>
    <n v="1000"/>
    <n v="280"/>
    <n v="380"/>
    <m/>
    <n v="112"/>
    <n v="43"/>
    <n v="28"/>
    <n v="73"/>
    <n v="43"/>
    <n v="27.5"/>
    <n v="0.99295774647887325"/>
    <n v="0.4"/>
    <n v="0.16165413533834586"/>
    <n v="0.10526315789473684"/>
    <n v="229"/>
    <n v="0.7"/>
    <n v="43"/>
    <n v="0"/>
    <n v="0"/>
    <n v="0"/>
    <n v="0"/>
    <n v="0"/>
    <n v="26"/>
    <n v="0"/>
    <n v="0"/>
    <n v="3"/>
    <n v="0"/>
    <n v="0"/>
    <n v="0"/>
    <n v="0"/>
    <n v="0"/>
    <n v="250"/>
    <n v="250"/>
    <s v="2 PG"/>
  </r>
  <r>
    <n v="3981"/>
    <s v="VIETNAM"/>
    <x v="2"/>
    <x v="6"/>
    <x v="27"/>
    <x v="67"/>
    <x v="7"/>
    <x v="0"/>
    <x v="6"/>
    <x v="131"/>
    <x v="0"/>
    <n v="1000"/>
    <n v="200"/>
    <n v="240"/>
    <m/>
    <n v="80"/>
    <n v="13"/>
    <n v="33"/>
    <n v="52"/>
    <n v="7.25"/>
    <n v="32.5"/>
    <n v="0.86413043478260865"/>
    <n v="0.4"/>
    <n v="7.7380952380952384E-2"/>
    <n v="0.19642857142857142"/>
    <n v="300"/>
    <n v="0.65"/>
    <n v="5"/>
    <n v="3"/>
    <n v="0"/>
    <n v="3"/>
    <n v="0"/>
    <n v="0"/>
    <n v="32"/>
    <n v="0"/>
    <n v="0"/>
    <n v="1"/>
    <n v="0"/>
    <n v="0"/>
    <n v="0"/>
    <n v="0"/>
    <n v="0"/>
    <n v="250"/>
    <n v="250"/>
    <s v="1 PG"/>
  </r>
  <r>
    <n v="3982"/>
    <s v="VIETNAM"/>
    <x v="2"/>
    <x v="6"/>
    <x v="27"/>
    <x v="67"/>
    <x v="7"/>
    <x v="0"/>
    <x v="6"/>
    <x v="85"/>
    <x v="0"/>
    <n v="1000"/>
    <n v="280"/>
    <n v="340"/>
    <m/>
    <n v="112"/>
    <n v="25"/>
    <n v="46"/>
    <n v="73"/>
    <n v="26.25"/>
    <n v="51.75"/>
    <n v="1.0985915492957747"/>
    <n v="0.4"/>
    <n v="0.1050420168067227"/>
    <n v="0.19327731092436978"/>
    <n v="350"/>
    <n v="0.7"/>
    <n v="26"/>
    <n v="1"/>
    <n v="0"/>
    <n v="0"/>
    <n v="0"/>
    <n v="0"/>
    <n v="51"/>
    <n v="3"/>
    <n v="0"/>
    <n v="0"/>
    <n v="0"/>
    <n v="0"/>
    <n v="0"/>
    <n v="0"/>
    <n v="0"/>
    <n v="250"/>
    <n v="250"/>
    <s v="1 PG"/>
  </r>
  <r>
    <n v="3983"/>
    <s v="VIETNAM"/>
    <x v="2"/>
    <x v="6"/>
    <x v="27"/>
    <x v="67"/>
    <x v="7"/>
    <x v="0"/>
    <x v="6"/>
    <x v="87"/>
    <x v="0"/>
    <n v="1000"/>
    <n v="200"/>
    <n v="360"/>
    <m/>
    <n v="112"/>
    <n v="20"/>
    <n v="40"/>
    <n v="52"/>
    <n v="23.5"/>
    <n v="49.5"/>
    <n v="1.2166666666666666"/>
    <n v="0.4"/>
    <n v="7.9365079365079375E-2"/>
    <n v="0.15873015873015875"/>
    <n v="410"/>
    <n v="0.65"/>
    <n v="19"/>
    <n v="0"/>
    <n v="0"/>
    <n v="9"/>
    <n v="0"/>
    <n v="0"/>
    <n v="47"/>
    <n v="0"/>
    <n v="0"/>
    <n v="5"/>
    <n v="0"/>
    <n v="0"/>
    <n v="0"/>
    <n v="8"/>
    <n v="0"/>
    <n v="250"/>
    <n v="250"/>
    <s v="1 PG"/>
  </r>
  <r>
    <n v="3984"/>
    <s v="VIETNAM"/>
    <x v="2"/>
    <x v="6"/>
    <x v="27"/>
    <x v="67"/>
    <x v="7"/>
    <x v="0"/>
    <x v="6"/>
    <x v="90"/>
    <x v="0"/>
    <n v="1000"/>
    <n v="200"/>
    <n v="280"/>
    <m/>
    <n v="80"/>
    <n v="10"/>
    <n v="48"/>
    <n v="52"/>
    <n v="7.25"/>
    <n v="42.25"/>
    <n v="0.85344827586206895"/>
    <n v="0.4"/>
    <n v="5.1020408163265307E-2"/>
    <n v="0.24489795918367346"/>
    <n v="310"/>
    <n v="0.7"/>
    <n v="6"/>
    <n v="1"/>
    <n v="0"/>
    <n v="2"/>
    <n v="0"/>
    <n v="0"/>
    <n v="41"/>
    <n v="3"/>
    <n v="0"/>
    <n v="1"/>
    <n v="0"/>
    <n v="0"/>
    <n v="0"/>
    <n v="0"/>
    <n v="0"/>
    <n v="250"/>
    <n v="250"/>
    <s v="1 PG"/>
  </r>
  <r>
    <n v="3985"/>
    <s v="VIETNAM"/>
    <x v="2"/>
    <x v="6"/>
    <x v="27"/>
    <x v="67"/>
    <x v="7"/>
    <x v="0"/>
    <x v="6"/>
    <x v="130"/>
    <x v="0"/>
    <n v="1000"/>
    <n v="200"/>
    <n v="244"/>
    <m/>
    <n v="80"/>
    <n v="7"/>
    <n v="39"/>
    <n v="52"/>
    <n v="3.7"/>
    <n v="40"/>
    <n v="0.95000000000000007"/>
    <n v="0.4"/>
    <n v="4.0983606557377053E-2"/>
    <n v="0.22833723653395788"/>
    <n v="220"/>
    <n v="0.65"/>
    <n v="3.2"/>
    <n v="0"/>
    <n v="0"/>
    <n v="1"/>
    <n v="0"/>
    <n v="0"/>
    <n v="37.5"/>
    <n v="0"/>
    <n v="0"/>
    <n v="5"/>
    <n v="0"/>
    <n v="0"/>
    <n v="0"/>
    <n v="0"/>
    <n v="0"/>
    <n v="250"/>
    <n v="250"/>
    <s v="1 PG"/>
  </r>
  <r>
    <n v="3986"/>
    <s v="VIETNAM"/>
    <x v="2"/>
    <x v="6"/>
    <x v="27"/>
    <x v="67"/>
    <x v="7"/>
    <x v="0"/>
    <x v="6"/>
    <x v="126"/>
    <x v="0"/>
    <n v="1000"/>
    <n v="200"/>
    <n v="196"/>
    <m/>
    <n v="80"/>
    <n v="17"/>
    <n v="18"/>
    <n v="52"/>
    <n v="18.25"/>
    <n v="21.8"/>
    <n v="1.1442857142857141"/>
    <n v="0.4"/>
    <n v="0.12390670553935861"/>
    <n v="0.13119533527696794"/>
    <n v="168"/>
    <n v="0.65"/>
    <n v="17"/>
    <n v="3"/>
    <n v="0"/>
    <n v="1"/>
    <n v="0"/>
    <n v="0"/>
    <n v="20.3"/>
    <n v="2"/>
    <n v="0"/>
    <n v="2"/>
    <n v="0"/>
    <n v="0"/>
    <n v="0"/>
    <n v="0"/>
    <n v="0"/>
    <n v="250"/>
    <n v="250"/>
    <s v="1 PG"/>
  </r>
  <r>
    <n v="3987"/>
    <s v="VIETNAM"/>
    <x v="2"/>
    <x v="6"/>
    <x v="27"/>
    <x v="67"/>
    <x v="7"/>
    <x v="0"/>
    <x v="6"/>
    <x v="89"/>
    <x v="0"/>
    <n v="1000"/>
    <n v="280"/>
    <n v="408"/>
    <m/>
    <n v="112"/>
    <n v="27"/>
    <n v="128"/>
    <n v="73"/>
    <n v="87"/>
    <n v="144.5"/>
    <n v="1.4935483870967743"/>
    <n v="0.4"/>
    <n v="9.4537815126050431E-2"/>
    <n v="0.44817927170868355"/>
    <n v="570"/>
    <n v="0.7"/>
    <n v="86"/>
    <n v="4"/>
    <n v="0"/>
    <n v="0"/>
    <n v="0"/>
    <n v="0"/>
    <n v="134"/>
    <n v="14"/>
    <n v="0"/>
    <n v="14"/>
    <n v="0"/>
    <n v="0"/>
    <n v="0"/>
    <n v="10"/>
    <n v="0"/>
    <n v="250"/>
    <n v="250"/>
    <s v="2 PG"/>
  </r>
  <r>
    <n v="3988"/>
    <s v="VIETNAM"/>
    <x v="2"/>
    <x v="6"/>
    <x v="27"/>
    <x v="67"/>
    <x v="7"/>
    <x v="0"/>
    <x v="6"/>
    <x v="96"/>
    <x v="0"/>
    <n v="1000"/>
    <n v="200"/>
    <n v="208"/>
    <m/>
    <n v="80"/>
    <n v="28"/>
    <n v="48"/>
    <n v="52"/>
    <n v="16.5"/>
    <n v="47.5"/>
    <n v="0.84210526315789469"/>
    <n v="0.4"/>
    <n v="0.19230769230769232"/>
    <n v="0.32967032967032966"/>
    <n v="322"/>
    <n v="0.65"/>
    <n v="14"/>
    <n v="0"/>
    <n v="0"/>
    <n v="5"/>
    <n v="0"/>
    <n v="0"/>
    <n v="46"/>
    <n v="0"/>
    <n v="0"/>
    <n v="3"/>
    <n v="0"/>
    <n v="0"/>
    <n v="0"/>
    <n v="0"/>
    <n v="0"/>
    <n v="250"/>
    <n v="250"/>
    <s v="1 PG"/>
  </r>
  <r>
    <n v="3989"/>
    <s v="VIETNAM"/>
    <x v="2"/>
    <x v="6"/>
    <x v="27"/>
    <x v="67"/>
    <x v="7"/>
    <x v="0"/>
    <x v="6"/>
    <x v="84"/>
    <x v="0"/>
    <n v="1000"/>
    <n v="200"/>
    <n v="210"/>
    <m/>
    <n v="80"/>
    <n v="29"/>
    <n v="45"/>
    <n v="52"/>
    <n v="14"/>
    <n v="31"/>
    <n v="0.60810810810810811"/>
    <n v="0.4"/>
    <n v="0.19727891156462585"/>
    <n v="0.30612244897959184"/>
    <n v="231"/>
    <n v="0.65"/>
    <n v="14"/>
    <n v="0"/>
    <n v="0"/>
    <n v="0"/>
    <n v="0"/>
    <n v="0"/>
    <n v="31"/>
    <n v="0"/>
    <n v="0"/>
    <n v="0"/>
    <n v="0"/>
    <n v="0"/>
    <n v="0"/>
    <n v="0"/>
    <n v="0"/>
    <n v="250"/>
    <n v="250"/>
    <s v="1 PG"/>
  </r>
  <r>
    <n v="3990"/>
    <s v="VIETNAM"/>
    <x v="2"/>
    <x v="6"/>
    <x v="27"/>
    <x v="67"/>
    <x v="7"/>
    <x v="0"/>
    <x v="6"/>
    <x v="125"/>
    <x v="0"/>
    <n v="1000"/>
    <n v="200"/>
    <n v="230"/>
    <m/>
    <n v="80"/>
    <n v="9"/>
    <n v="31"/>
    <n v="52"/>
    <n v="6"/>
    <n v="30.5"/>
    <n v="0.91249999999999998"/>
    <n v="0.4"/>
    <n v="5.5900621118012424E-2"/>
    <n v="0.19254658385093168"/>
    <n v="239"/>
    <n v="0.65"/>
    <n v="6"/>
    <n v="0"/>
    <n v="0"/>
    <n v="0"/>
    <n v="0"/>
    <n v="0"/>
    <n v="30"/>
    <n v="0"/>
    <n v="0"/>
    <n v="1"/>
    <n v="0"/>
    <n v="0"/>
    <n v="0"/>
    <n v="0"/>
    <n v="0"/>
    <n v="150"/>
    <n v="150"/>
    <s v="1 PG"/>
  </r>
  <r>
    <n v="3991"/>
    <s v="VIETNAM"/>
    <x v="2"/>
    <x v="6"/>
    <x v="27"/>
    <x v="67"/>
    <x v="7"/>
    <x v="0"/>
    <x v="6"/>
    <x v="222"/>
    <x v="0"/>
    <n v="1000"/>
    <n v="200"/>
    <n v="240"/>
    <m/>
    <n v="80"/>
    <n v="12"/>
    <n v="42"/>
    <n v="52"/>
    <n v="11.3"/>
    <n v="50.8"/>
    <n v="1.1499999999999999"/>
    <n v="0.4"/>
    <n v="7.1428571428571425E-2"/>
    <n v="0.25"/>
    <n v="278"/>
    <n v="0.7"/>
    <n v="11.3"/>
    <n v="0"/>
    <n v="0"/>
    <n v="0"/>
    <n v="0"/>
    <n v="0"/>
    <n v="48.8"/>
    <n v="4"/>
    <n v="0"/>
    <n v="2"/>
    <n v="0"/>
    <n v="0"/>
    <n v="0"/>
    <n v="0"/>
    <n v="0"/>
    <n v="150"/>
    <n v="150"/>
    <s v="1 PG"/>
  </r>
  <r>
    <n v="3992"/>
    <s v="VIETNAM"/>
    <x v="2"/>
    <x v="6"/>
    <x v="27"/>
    <x v="67"/>
    <x v="6"/>
    <x v="1"/>
    <x v="10"/>
    <x v="146"/>
    <x v="1"/>
    <n v="1250"/>
    <n v="250"/>
    <n v="245"/>
    <m/>
    <n v="60"/>
    <n v="13"/>
    <n v="21"/>
    <n v="22"/>
    <n v="11"/>
    <n v="18.5"/>
    <n v="0.86764705882352944"/>
    <n v="0.24"/>
    <n v="7.5801749271137031E-2"/>
    <n v="0.12244897959183673"/>
    <n v="280"/>
    <n v="0.6"/>
    <n v="9"/>
    <n v="2"/>
    <n v="0"/>
    <n v="3"/>
    <n v="0"/>
    <n v="0"/>
    <n v="17"/>
    <n v="4"/>
    <n v="0"/>
    <n v="1"/>
    <n v="0"/>
    <n v="0"/>
    <n v="0"/>
    <n v="4"/>
    <n v="0"/>
    <n v="150"/>
    <n v="150"/>
    <s v="1 PG"/>
  </r>
  <r>
    <n v="3993"/>
    <s v="VIETNAM"/>
    <x v="2"/>
    <x v="6"/>
    <x v="27"/>
    <x v="67"/>
    <x v="6"/>
    <x v="1"/>
    <x v="22"/>
    <x v="145"/>
    <x v="1"/>
    <n v="1250"/>
    <n v="250"/>
    <n v="240"/>
    <m/>
    <n v="60"/>
    <n v="2"/>
    <n v="31"/>
    <n v="22"/>
    <n v="2"/>
    <n v="15"/>
    <n v="0.51515151515151514"/>
    <n v="0.24"/>
    <n v="1.1904761904761904E-2"/>
    <n v="0.18452380952380953"/>
    <n v="270"/>
    <n v="0.6"/>
    <n v="2"/>
    <n v="0"/>
    <n v="0"/>
    <n v="0"/>
    <n v="0"/>
    <n v="0"/>
    <n v="15"/>
    <n v="0"/>
    <n v="0"/>
    <n v="0"/>
    <n v="0"/>
    <n v="0"/>
    <n v="0"/>
    <n v="0"/>
    <n v="0"/>
    <n v="150"/>
    <n v="150"/>
    <s v="1 PG"/>
  </r>
  <r>
    <n v="3994"/>
    <s v="VIETNAM"/>
    <x v="2"/>
    <x v="6"/>
    <x v="27"/>
    <x v="67"/>
    <x v="0"/>
    <x v="0"/>
    <x v="9"/>
    <x v="70"/>
    <x v="0"/>
    <n v="1200"/>
    <n v="240"/>
    <n v="192"/>
    <m/>
    <n v="48"/>
    <n v="29"/>
    <n v="53"/>
    <n v="63"/>
    <n v="33.25"/>
    <n v="61"/>
    <n v="1.149390243902439"/>
    <n v="0.4"/>
    <n v="0.21577380952380956"/>
    <n v="0.39434523809523814"/>
    <n v="299"/>
    <n v="0.65"/>
    <n v="29"/>
    <n v="5"/>
    <n v="0"/>
    <n v="6"/>
    <n v="0"/>
    <n v="0"/>
    <n v="55"/>
    <n v="4"/>
    <n v="0"/>
    <n v="10"/>
    <n v="0"/>
    <n v="0"/>
    <n v="0"/>
    <n v="2"/>
    <n v="0"/>
    <n v="150"/>
    <n v="150"/>
    <s v="1 PG"/>
  </r>
  <r>
    <n v="3995"/>
    <s v="VIETNAM"/>
    <x v="0"/>
    <x v="6"/>
    <x v="28"/>
    <x v="68"/>
    <x v="3"/>
    <x v="0"/>
    <x v="0"/>
    <x v="10"/>
    <x v="1"/>
    <n v="2700"/>
    <n v="567"/>
    <m/>
    <n v="545"/>
    <n v="226.8"/>
    <n v="72"/>
    <n v="130"/>
    <n v="149.68799999999999"/>
    <n v="36.25"/>
    <n v="108.5"/>
    <n v="0.71658415841584155"/>
    <n v="0.4"/>
    <n v="0.18872870249017037"/>
    <n v="0.34076015727391873"/>
    <n v="525"/>
    <n v="0.8"/>
    <n v="29"/>
    <n v="9"/>
    <n v="0"/>
    <n v="10"/>
    <n v="0"/>
    <n v="0"/>
    <n v="99"/>
    <n v="10"/>
    <n v="0"/>
    <n v="14"/>
    <n v="0"/>
    <n v="0"/>
    <n v="0"/>
    <n v="0"/>
    <n v="0"/>
    <n v="100"/>
    <n v="100"/>
    <s v="2 PG"/>
  </r>
  <r>
    <n v="3996"/>
    <s v="VIETNAM"/>
    <x v="0"/>
    <x v="6"/>
    <x v="28"/>
    <x v="68"/>
    <x v="3"/>
    <x v="0"/>
    <x v="0"/>
    <x v="32"/>
    <x v="1"/>
    <n v="2700"/>
    <n v="567"/>
    <m/>
    <n v="560"/>
    <n v="226.8"/>
    <n v="84"/>
    <n v="74"/>
    <n v="149.68799999999999"/>
    <n v="31"/>
    <n v="93"/>
    <n v="0.78481012658227844"/>
    <n v="0.4"/>
    <n v="0.21428571428571427"/>
    <n v="0.18877551020408162"/>
    <n v="921"/>
    <n v="0.8"/>
    <n v="23"/>
    <n v="2"/>
    <n v="0"/>
    <n v="15"/>
    <n v="0"/>
    <n v="0"/>
    <n v="84"/>
    <n v="4"/>
    <n v="0"/>
    <n v="16"/>
    <n v="0"/>
    <n v="0"/>
    <n v="0"/>
    <n v="0"/>
    <n v="0"/>
    <n v="100"/>
    <n v="100"/>
    <s v="2 PG"/>
  </r>
  <r>
    <n v="3997"/>
    <s v="VIETNAM"/>
    <x v="0"/>
    <x v="6"/>
    <x v="28"/>
    <x v="68"/>
    <x v="3"/>
    <x v="0"/>
    <x v="1"/>
    <x v="11"/>
    <x v="1"/>
    <n v="2700"/>
    <n v="567"/>
    <m/>
    <n v="508"/>
    <n v="226.8"/>
    <n v="55"/>
    <n v="93"/>
    <n v="149.68799999999999"/>
    <n v="34.200000000000003"/>
    <n v="82.5"/>
    <n v="0.78851351351351351"/>
    <n v="0.4"/>
    <n v="0.15466816647919013"/>
    <n v="0.26152980877390331"/>
    <n v="559"/>
    <n v="0.8"/>
    <n v="19.7"/>
    <n v="8"/>
    <n v="0"/>
    <n v="25"/>
    <n v="0"/>
    <n v="0"/>
    <n v="66.5"/>
    <n v="12"/>
    <n v="0"/>
    <n v="26"/>
    <n v="0"/>
    <n v="0"/>
    <n v="0"/>
    <n v="0"/>
    <n v="0"/>
    <n v="100"/>
    <n v="100"/>
    <s v="2 PG"/>
  </r>
  <r>
    <n v="3998"/>
    <s v="VIETNAM"/>
    <x v="0"/>
    <x v="6"/>
    <x v="28"/>
    <x v="68"/>
    <x v="0"/>
    <x v="0"/>
    <x v="3"/>
    <x v="6"/>
    <x v="0"/>
    <n v="2700"/>
    <n v="240"/>
    <m/>
    <n v="240"/>
    <n v="96"/>
    <n v="33"/>
    <n v="52"/>
    <n v="63.36"/>
    <n v="7"/>
    <n v="49"/>
    <n v="0.6588235294117647"/>
    <n v="0.4"/>
    <n v="0.19642857142857142"/>
    <n v="0.30952380952380953"/>
    <n v="336"/>
    <n v="0.8"/>
    <n v="7"/>
    <n v="0"/>
    <n v="0"/>
    <n v="0"/>
    <n v="0"/>
    <n v="0"/>
    <n v="49"/>
    <n v="0"/>
    <n v="0"/>
    <n v="0"/>
    <n v="0"/>
    <n v="0"/>
    <n v="0"/>
    <n v="0"/>
    <n v="0"/>
    <n v="100"/>
    <n v="100"/>
    <s v="1 PG"/>
  </r>
  <r>
    <n v="3999"/>
    <s v="VIETNAM"/>
    <x v="0"/>
    <x v="6"/>
    <x v="28"/>
    <x v="68"/>
    <x v="0"/>
    <x v="0"/>
    <x v="2"/>
    <x v="5"/>
    <x v="0"/>
    <n v="1200"/>
    <n v="240"/>
    <m/>
    <n v="256"/>
    <n v="96"/>
    <n v="22"/>
    <n v="46"/>
    <n v="63.36"/>
    <n v="12"/>
    <n v="30"/>
    <n v="0.61764705882352944"/>
    <n v="0.4"/>
    <n v="0.12276785714285715"/>
    <n v="0.2566964285714286"/>
    <n v="356"/>
    <n v="0.8"/>
    <n v="12"/>
    <n v="0"/>
    <n v="0"/>
    <n v="0"/>
    <n v="0"/>
    <n v="0"/>
    <n v="27"/>
    <n v="0"/>
    <n v="0"/>
    <n v="6"/>
    <n v="0"/>
    <n v="0"/>
    <n v="0"/>
    <n v="0"/>
    <n v="0"/>
    <n v="100"/>
    <n v="100"/>
    <s v="1 PG"/>
  </r>
  <r>
    <n v="4000"/>
    <s v="VIETNAM"/>
    <x v="0"/>
    <x v="6"/>
    <x v="28"/>
    <x v="68"/>
    <x v="0"/>
    <x v="0"/>
    <x v="4"/>
    <x v="18"/>
    <x v="0"/>
    <n v="1200"/>
    <n v="240"/>
    <m/>
    <n v="230"/>
    <n v="96"/>
    <n v="40"/>
    <n v="50"/>
    <n v="63.36"/>
    <n v="21"/>
    <n v="54.25"/>
    <n v="0.83611111111111114"/>
    <n v="0.4"/>
    <n v="0.2484472049689441"/>
    <n v="0.3105590062111801"/>
    <n v="600"/>
    <n v="0.7"/>
    <n v="20"/>
    <n v="4"/>
    <n v="0"/>
    <n v="0"/>
    <n v="0"/>
    <n v="0"/>
    <n v="50"/>
    <n v="5"/>
    <n v="0"/>
    <n v="6"/>
    <n v="0"/>
    <n v="0"/>
    <n v="0"/>
    <n v="0"/>
    <n v="0"/>
    <n v="50"/>
    <n v="50"/>
    <s v="1 PG"/>
  </r>
  <r>
    <n v="4001"/>
    <s v="VIETNAM"/>
    <x v="0"/>
    <x v="6"/>
    <x v="28"/>
    <x v="68"/>
    <x v="0"/>
    <x v="0"/>
    <x v="4"/>
    <x v="19"/>
    <x v="0"/>
    <n v="1200"/>
    <n v="240"/>
    <m/>
    <n v="230"/>
    <n v="96"/>
    <n v="30"/>
    <n v="60"/>
    <n v="63.36"/>
    <n v="30"/>
    <n v="67.75"/>
    <n v="1.086111111111111"/>
    <n v="0.4"/>
    <n v="0.18633540372670807"/>
    <n v="0.37267080745341613"/>
    <n v="600"/>
    <n v="0.7"/>
    <n v="30"/>
    <n v="0"/>
    <n v="0"/>
    <n v="0"/>
    <n v="0"/>
    <n v="0"/>
    <n v="65"/>
    <n v="5"/>
    <n v="0"/>
    <n v="3"/>
    <n v="0"/>
    <n v="0"/>
    <n v="0"/>
    <n v="0"/>
    <n v="0"/>
    <n v="50"/>
    <n v="50"/>
    <s v="1 PG"/>
  </r>
  <r>
    <n v="4002"/>
    <s v="VIETNAM"/>
    <x v="0"/>
    <x v="6"/>
    <x v="28"/>
    <x v="68"/>
    <x v="4"/>
    <x v="0"/>
    <x v="0"/>
    <x v="108"/>
    <x v="0"/>
    <n v="1200"/>
    <n v="200"/>
    <m/>
    <n v="196"/>
    <n v="80"/>
    <n v="20"/>
    <n v="34"/>
    <n v="52.8"/>
    <n v="15.5"/>
    <n v="18.5"/>
    <n v="0.62962962962962965"/>
    <n v="0.4"/>
    <n v="0.1457725947521866"/>
    <n v="0.24781341107871721"/>
    <n v="311"/>
    <n v="0.8"/>
    <n v="11"/>
    <n v="2"/>
    <n v="0"/>
    <n v="8"/>
    <n v="0"/>
    <n v="0"/>
    <n v="11"/>
    <n v="0"/>
    <n v="0"/>
    <n v="15"/>
    <n v="0"/>
    <n v="0"/>
    <n v="0"/>
    <n v="0"/>
    <n v="0"/>
    <n v="50"/>
    <n v="50"/>
    <s v="1 PG"/>
  </r>
  <r>
    <n v="4003"/>
    <s v="VIETNAM"/>
    <x v="0"/>
    <x v="6"/>
    <x v="28"/>
    <x v="68"/>
    <x v="4"/>
    <x v="0"/>
    <x v="0"/>
    <x v="109"/>
    <x v="0"/>
    <n v="1200"/>
    <n v="200"/>
    <m/>
    <n v="208"/>
    <n v="80"/>
    <n v="30"/>
    <n v="29"/>
    <n v="52.8"/>
    <n v="15.5"/>
    <n v="16"/>
    <n v="0.53389830508474578"/>
    <n v="0.4"/>
    <n v="0.20604395604395606"/>
    <n v="0.19917582417582419"/>
    <n v="342"/>
    <n v="0.7"/>
    <n v="9"/>
    <n v="2"/>
    <n v="0"/>
    <n v="12"/>
    <n v="0"/>
    <n v="0"/>
    <n v="8"/>
    <n v="0"/>
    <n v="0"/>
    <n v="16"/>
    <n v="0"/>
    <n v="0"/>
    <n v="0"/>
    <n v="0"/>
    <n v="0"/>
    <n v="50"/>
    <n v="50"/>
    <s v="1 PG"/>
  </r>
  <r>
    <n v="4004"/>
    <s v="VIETNAM"/>
    <x v="0"/>
    <x v="6"/>
    <x v="28"/>
    <x v="68"/>
    <x v="4"/>
    <x v="0"/>
    <x v="0"/>
    <x v="110"/>
    <x v="0"/>
    <n v="1200"/>
    <n v="200"/>
    <m/>
    <n v="168"/>
    <n v="80"/>
    <n v="12"/>
    <n v="26"/>
    <n v="52.8"/>
    <n v="8"/>
    <n v="19"/>
    <n v="0.71052631578947367"/>
    <n v="0.4"/>
    <n v="0.10204081632653061"/>
    <n v="0.22108843537414968"/>
    <n v="198"/>
    <n v="0.7"/>
    <n v="8"/>
    <n v="0"/>
    <n v="0"/>
    <n v="0"/>
    <n v="0"/>
    <n v="0"/>
    <n v="15"/>
    <n v="0"/>
    <n v="0"/>
    <n v="8"/>
    <n v="0"/>
    <n v="0"/>
    <n v="0"/>
    <n v="0"/>
    <n v="0"/>
    <n v="50"/>
    <n v="50"/>
    <s v="1 PG"/>
  </r>
  <r>
    <n v="4005"/>
    <s v="VIETNAM"/>
    <x v="0"/>
    <x v="6"/>
    <x v="28"/>
    <x v="68"/>
    <x v="4"/>
    <x v="0"/>
    <x v="0"/>
    <x v="41"/>
    <x v="0"/>
    <n v="1200"/>
    <n v="200"/>
    <m/>
    <n v="220"/>
    <n v="80"/>
    <n v="44"/>
    <n v="66"/>
    <n v="52.8"/>
    <n v="23"/>
    <n v="38"/>
    <n v="0.55454545454545456"/>
    <n v="0.4"/>
    <n v="0.2857142857142857"/>
    <n v="0.42857142857142855"/>
    <n v="254"/>
    <n v="0.7"/>
    <n v="12"/>
    <n v="0"/>
    <n v="0"/>
    <n v="22"/>
    <n v="0"/>
    <n v="0"/>
    <n v="15"/>
    <n v="0"/>
    <n v="0"/>
    <n v="46"/>
    <n v="0"/>
    <n v="0"/>
    <n v="0"/>
    <n v="0"/>
    <n v="0"/>
    <n v="50"/>
    <n v="50"/>
    <s v="1 PG"/>
  </r>
  <r>
    <n v="4006"/>
    <s v="VIETNAM"/>
    <x v="0"/>
    <x v="6"/>
    <x v="28"/>
    <x v="68"/>
    <x v="5"/>
    <x v="0"/>
    <x v="0"/>
    <x v="42"/>
    <x v="1"/>
    <n v="1500"/>
    <n v="420"/>
    <m/>
    <n v="419"/>
    <n v="168"/>
    <n v="68"/>
    <n v="81"/>
    <n v="110.88"/>
    <n v="82.5"/>
    <n v="97.75"/>
    <n v="1.2097315436241611"/>
    <n v="0.4"/>
    <n v="0.23184452778724859"/>
    <n v="0.27616774633481084"/>
    <n v="576"/>
    <n v="0.7"/>
    <n v="76"/>
    <n v="0"/>
    <n v="0"/>
    <n v="13"/>
    <n v="0"/>
    <n v="0"/>
    <n v="81"/>
    <n v="7"/>
    <n v="0"/>
    <n v="24"/>
    <n v="0"/>
    <n v="0"/>
    <n v="0"/>
    <n v="0"/>
    <n v="0"/>
    <n v="50"/>
    <n v="50"/>
    <s v="2 PG"/>
  </r>
  <r>
    <n v="4007"/>
    <s v="VIETNAM"/>
    <x v="0"/>
    <x v="6"/>
    <x v="28"/>
    <x v="68"/>
    <x v="5"/>
    <x v="0"/>
    <x v="0"/>
    <x v="43"/>
    <x v="1"/>
    <n v="1500"/>
    <n v="420"/>
    <m/>
    <n v="410"/>
    <n v="168"/>
    <n v="52"/>
    <n v="83"/>
    <n v="110.88"/>
    <n v="30.5"/>
    <n v="57.25"/>
    <n v="0.65"/>
    <n v="0.4"/>
    <n v="0.18118466898954705"/>
    <n v="0.28919860627177701"/>
    <n v="485"/>
    <n v="0.6"/>
    <n v="20.5"/>
    <n v="2"/>
    <n v="0"/>
    <n v="19"/>
    <n v="0"/>
    <n v="0"/>
    <n v="39.5"/>
    <n v="7"/>
    <n v="0"/>
    <n v="32"/>
    <n v="0"/>
    <n v="0"/>
    <n v="0"/>
    <n v="0"/>
    <n v="0"/>
    <n v="50"/>
    <n v="50"/>
    <s v="2 PG"/>
  </r>
  <r>
    <n v="4008"/>
    <s v="VIETNAM"/>
    <x v="0"/>
    <x v="6"/>
    <x v="28"/>
    <x v="68"/>
    <x v="5"/>
    <x v="0"/>
    <x v="0"/>
    <x v="44"/>
    <x v="1"/>
    <n v="1500"/>
    <n v="420"/>
    <m/>
    <n v="396"/>
    <n v="168"/>
    <n v="36"/>
    <n v="67"/>
    <n v="110.88"/>
    <n v="16.5"/>
    <n v="47.5"/>
    <n v="0.62135922330097082"/>
    <n v="0.4"/>
    <n v="0.12987012987012989"/>
    <n v="0.24170274170274172"/>
    <n v="449"/>
    <n v="0.6"/>
    <n v="10"/>
    <n v="4"/>
    <n v="0"/>
    <n v="11"/>
    <n v="0"/>
    <n v="0"/>
    <n v="20"/>
    <n v="12"/>
    <n v="0"/>
    <n v="49"/>
    <n v="0"/>
    <n v="0"/>
    <n v="0"/>
    <n v="8"/>
    <n v="0"/>
    <n v="50"/>
    <n v="50"/>
    <s v="2 PG"/>
  </r>
  <r>
    <n v="4009"/>
    <s v="VIETNAM"/>
    <x v="0"/>
    <x v="6"/>
    <x v="28"/>
    <x v="68"/>
    <x v="5"/>
    <x v="0"/>
    <x v="0"/>
    <x v="45"/>
    <x v="1"/>
    <n v="1500"/>
    <n v="420"/>
    <m/>
    <n v="428"/>
    <n v="168"/>
    <n v="43"/>
    <n v="45"/>
    <n v="111"/>
    <n v="21.75"/>
    <n v="45.825000000000003"/>
    <n v="0.76789772727272732"/>
    <n v="0.4"/>
    <n v="0.14352469959946598"/>
    <n v="0.15020026702269695"/>
    <n v="399"/>
    <n v="0.6"/>
    <n v="16"/>
    <n v="3"/>
    <n v="0"/>
    <n v="10"/>
    <n v="0"/>
    <n v="0"/>
    <n v="32.200000000000003"/>
    <n v="2"/>
    <n v="0"/>
    <n v="21"/>
    <n v="0"/>
    <n v="0"/>
    <n v="0"/>
    <n v="0"/>
    <n v="0"/>
    <n v="50"/>
    <n v="50"/>
    <s v="2 PG"/>
  </r>
  <r>
    <n v="4010"/>
    <s v="VIETNAM"/>
    <x v="0"/>
    <x v="6"/>
    <x v="28"/>
    <x v="68"/>
    <x v="1"/>
    <x v="0"/>
    <x v="0"/>
    <x v="7"/>
    <x v="1"/>
    <n v="4200"/>
    <n v="630"/>
    <m/>
    <n v="656"/>
    <n v="353"/>
    <n v="91"/>
    <n v="126"/>
    <n v="166"/>
    <n v="77"/>
    <n v="96.75"/>
    <n v="0.80069124423963134"/>
    <n v="0.4"/>
    <n v="0.19817073170731708"/>
    <n v="0.27439024390243905"/>
    <n v="690"/>
    <n v="0.8"/>
    <n v="44"/>
    <n v="8"/>
    <n v="0"/>
    <n v="62"/>
    <n v="0"/>
    <n v="0"/>
    <n v="52"/>
    <n v="15"/>
    <n v="0"/>
    <n v="82"/>
    <n v="0"/>
    <n v="0"/>
    <n v="0"/>
    <n v="0"/>
    <n v="0"/>
    <n v="50"/>
    <n v="50"/>
    <s v="2 PG"/>
  </r>
  <r>
    <n v="4011"/>
    <s v="VIETNAM"/>
    <x v="0"/>
    <x v="6"/>
    <x v="28"/>
    <x v="68"/>
    <x v="6"/>
    <x v="0"/>
    <x v="0"/>
    <x v="47"/>
    <x v="1"/>
    <n v="1250"/>
    <n v="250"/>
    <m/>
    <n v="240"/>
    <n v="100"/>
    <n v="27"/>
    <n v="37"/>
    <n v="92"/>
    <n v="17.5"/>
    <n v="26"/>
    <n v="0.6796875"/>
    <n v="0.4"/>
    <n v="0.16071428571428573"/>
    <n v="0.22023809523809523"/>
    <n v="351"/>
    <n v="0.7"/>
    <n v="11"/>
    <n v="0"/>
    <n v="0"/>
    <n v="13"/>
    <n v="0"/>
    <n v="0"/>
    <n v="19"/>
    <n v="0"/>
    <n v="0"/>
    <n v="14"/>
    <n v="0"/>
    <n v="0"/>
    <n v="0"/>
    <n v="0"/>
    <n v="0"/>
    <n v="50"/>
    <n v="50"/>
    <s v="1 PG"/>
  </r>
  <r>
    <n v="4012"/>
    <s v="VIETNAM"/>
    <x v="0"/>
    <x v="6"/>
    <x v="28"/>
    <x v="68"/>
    <x v="7"/>
    <x v="0"/>
    <x v="0"/>
    <x v="52"/>
    <x v="0"/>
    <n v="1000"/>
    <n v="200"/>
    <m/>
    <n v="188"/>
    <n v="80"/>
    <n v="21"/>
    <n v="34"/>
    <n v="52.8"/>
    <n v="15.5"/>
    <n v="22.625"/>
    <n v="0.69318181818181823"/>
    <n v="0.4"/>
    <n v="0.15957446808510639"/>
    <n v="0.25835866261398177"/>
    <n v="301"/>
    <n v="0.7"/>
    <n v="13"/>
    <n v="0"/>
    <n v="0"/>
    <n v="5"/>
    <n v="0"/>
    <n v="0"/>
    <n v="16"/>
    <n v="0"/>
    <n v="0"/>
    <n v="8"/>
    <n v="0"/>
    <n v="0"/>
    <n v="0"/>
    <n v="7"/>
    <n v="0"/>
    <n v="50"/>
    <n v="50"/>
    <s v="1 PG"/>
  </r>
  <r>
    <n v="4013"/>
    <s v="VIETNAM"/>
    <x v="0"/>
    <x v="6"/>
    <x v="28"/>
    <x v="68"/>
    <x v="7"/>
    <x v="0"/>
    <x v="0"/>
    <x v="54"/>
    <x v="0"/>
    <n v="1000"/>
    <n v="280"/>
    <m/>
    <n v="352"/>
    <n v="112"/>
    <n v="41"/>
    <n v="73"/>
    <n v="73.919999999999987"/>
    <n v="53.75"/>
    <n v="74.25"/>
    <n v="1.1228070175438596"/>
    <n v="0.4"/>
    <n v="0.1663961038961039"/>
    <n v="0.29626623376623379"/>
    <n v="740"/>
    <n v="0.7"/>
    <n v="49"/>
    <n v="5"/>
    <n v="0"/>
    <n v="7"/>
    <n v="0"/>
    <n v="0"/>
    <n v="68"/>
    <n v="5"/>
    <n v="0"/>
    <n v="10"/>
    <n v="0"/>
    <n v="0"/>
    <n v="0"/>
    <n v="0"/>
    <n v="0"/>
    <n v="100"/>
    <n v="100"/>
    <s v="2 PG"/>
  </r>
  <r>
    <n v="4014"/>
    <s v="VIETNAM"/>
    <x v="0"/>
    <x v="6"/>
    <x v="28"/>
    <x v="68"/>
    <x v="7"/>
    <x v="0"/>
    <x v="0"/>
    <x v="57"/>
    <x v="0"/>
    <n v="1000"/>
    <n v="200"/>
    <m/>
    <n v="208"/>
    <n v="80"/>
    <n v="11"/>
    <n v="46"/>
    <n v="52.8"/>
    <n v="12.83"/>
    <n v="40.92"/>
    <n v="0.94298245614035092"/>
    <n v="0.4"/>
    <n v="7.5549450549450559E-2"/>
    <n v="0.31593406593406592"/>
    <n v="403"/>
    <n v="0.65"/>
    <n v="8.83"/>
    <n v="2"/>
    <n v="0"/>
    <n v="7"/>
    <n v="0"/>
    <n v="0"/>
    <n v="39.67"/>
    <n v="5"/>
    <n v="0"/>
    <n v="0"/>
    <n v="0"/>
    <n v="0"/>
    <n v="0"/>
    <n v="0"/>
    <n v="0"/>
    <n v="50"/>
    <n v="50"/>
    <s v="1 PG"/>
  </r>
  <r>
    <n v="4015"/>
    <s v="VIETNAM"/>
    <x v="0"/>
    <x v="6"/>
    <x v="28"/>
    <x v="68"/>
    <x v="7"/>
    <x v="0"/>
    <x v="0"/>
    <x v="294"/>
    <x v="0"/>
    <n v="1000"/>
    <n v="200"/>
    <m/>
    <n v="208"/>
    <n v="80"/>
    <n v="5"/>
    <n v="34"/>
    <n v="52.8"/>
    <n v="3"/>
    <n v="22.6"/>
    <n v="0.65641025641025641"/>
    <n v="0.4"/>
    <n v="3.4340659340659344E-2"/>
    <n v="0.23351648351648352"/>
    <n v="305"/>
    <n v="0.65"/>
    <n v="3"/>
    <n v="0"/>
    <n v="0"/>
    <n v="0"/>
    <n v="0"/>
    <n v="0"/>
    <n v="19.100000000000001"/>
    <n v="0"/>
    <n v="0"/>
    <n v="7"/>
    <n v="0"/>
    <n v="0"/>
    <n v="0"/>
    <n v="0"/>
    <n v="0"/>
    <n v="50"/>
    <n v="50"/>
    <s v="1 PG"/>
  </r>
  <r>
    <n v="4016"/>
    <s v="VIETNAM"/>
    <x v="0"/>
    <x v="6"/>
    <x v="28"/>
    <x v="68"/>
    <x v="7"/>
    <x v="0"/>
    <x v="0"/>
    <x v="295"/>
    <x v="0"/>
    <n v="1000"/>
    <n v="200"/>
    <m/>
    <n v="172"/>
    <n v="80"/>
    <n v="10"/>
    <n v="28"/>
    <n v="52.8"/>
    <n v="3.5"/>
    <n v="17.75"/>
    <n v="0.55921052631578949"/>
    <n v="0.4"/>
    <n v="8.3056478405315617E-2"/>
    <n v="0.23255813953488375"/>
    <n v="241"/>
    <n v="0.65"/>
    <n v="3"/>
    <n v="2"/>
    <n v="0"/>
    <n v="0"/>
    <n v="0"/>
    <n v="0"/>
    <n v="13"/>
    <n v="3"/>
    <n v="0"/>
    <n v="8"/>
    <n v="0"/>
    <n v="0"/>
    <n v="0"/>
    <n v="0"/>
    <n v="0"/>
    <n v="50"/>
    <n v="50"/>
    <s v="1 PG"/>
  </r>
  <r>
    <n v="4017"/>
    <s v="VIETNAM"/>
    <x v="0"/>
    <x v="6"/>
    <x v="28"/>
    <x v="68"/>
    <x v="7"/>
    <x v="0"/>
    <x v="0"/>
    <x v="307"/>
    <x v="0"/>
    <n v="1000"/>
    <n v="200"/>
    <m/>
    <n v="178"/>
    <n v="80"/>
    <n v="12"/>
    <n v="26"/>
    <n v="52.8"/>
    <n v="9"/>
    <n v="11"/>
    <n v="0.52631578947368418"/>
    <n v="0.4"/>
    <n v="9.6308186195826651E-2"/>
    <n v="0.2086677367576244"/>
    <n v="198"/>
    <n v="0.65"/>
    <n v="9"/>
    <n v="0"/>
    <n v="0"/>
    <n v="0"/>
    <n v="0"/>
    <n v="0"/>
    <n v="9"/>
    <n v="0"/>
    <n v="0"/>
    <n v="4"/>
    <n v="0"/>
    <n v="0"/>
    <n v="0"/>
    <n v="0"/>
    <n v="0"/>
    <n v="50"/>
    <n v="50"/>
    <s v="1 PG"/>
  </r>
  <r>
    <n v="4018"/>
    <s v="VIETNAM"/>
    <x v="0"/>
    <x v="6"/>
    <x v="28"/>
    <x v="68"/>
    <x v="7"/>
    <x v="0"/>
    <x v="4"/>
    <x v="219"/>
    <x v="0"/>
    <n v="1000"/>
    <n v="200"/>
    <m/>
    <n v="190"/>
    <n v="80"/>
    <n v="30"/>
    <n v="37"/>
    <n v="52.8"/>
    <n v="20"/>
    <n v="32"/>
    <n v="0.77611940298507465"/>
    <n v="0.4"/>
    <n v="0.22556390977443608"/>
    <n v="0.2781954887218045"/>
    <n v="450"/>
    <n v="0.65"/>
    <n v="20"/>
    <n v="0"/>
    <n v="0"/>
    <n v="0"/>
    <n v="0"/>
    <n v="0"/>
    <n v="30"/>
    <n v="4"/>
    <n v="0"/>
    <n v="2"/>
    <n v="0"/>
    <n v="0"/>
    <n v="0"/>
    <n v="0"/>
    <n v="0"/>
    <n v="50"/>
    <n v="50"/>
    <s v="1 PG"/>
  </r>
  <r>
    <n v="4019"/>
    <s v="VIETNAM"/>
    <x v="0"/>
    <x v="6"/>
    <x v="28"/>
    <x v="68"/>
    <x v="7"/>
    <x v="0"/>
    <x v="1"/>
    <x v="59"/>
    <x v="0"/>
    <n v="1000"/>
    <n v="200"/>
    <m/>
    <n v="190"/>
    <n v="80"/>
    <n v="20"/>
    <n v="60"/>
    <n v="52.8"/>
    <n v="10.7"/>
    <n v="32.450000000000003"/>
    <n v="0.53937500000000005"/>
    <n v="0.4"/>
    <n v="0.15037593984962405"/>
    <n v="0.45112781954887216"/>
    <n v="118"/>
    <n v="0.7"/>
    <n v="10.7"/>
    <n v="0"/>
    <n v="0"/>
    <n v="0"/>
    <n v="0"/>
    <n v="0"/>
    <n v="31.7"/>
    <n v="1"/>
    <n v="0"/>
    <n v="1"/>
    <n v="0"/>
    <n v="0"/>
    <n v="0"/>
    <n v="0"/>
    <n v="0"/>
    <n v="50"/>
    <n v="50"/>
    <s v="1 PG"/>
  </r>
  <r>
    <n v="4020"/>
    <s v="VIETNAM"/>
    <x v="0"/>
    <x v="6"/>
    <x v="28"/>
    <x v="68"/>
    <x v="7"/>
    <x v="0"/>
    <x v="4"/>
    <x v="60"/>
    <x v="0"/>
    <n v="320"/>
    <n v="200"/>
    <m/>
    <n v="196"/>
    <n v="80"/>
    <n v="20"/>
    <n v="34"/>
    <n v="52.8"/>
    <n v="21"/>
    <n v="25"/>
    <n v="0.85185185185185186"/>
    <n v="0.4"/>
    <n v="0.1457725947521866"/>
    <n v="0.24781341107871721"/>
    <n v="300"/>
    <n v="0.7"/>
    <n v="20"/>
    <n v="4"/>
    <n v="0"/>
    <n v="0"/>
    <n v="0"/>
    <n v="0"/>
    <n v="20"/>
    <n v="6"/>
    <n v="0"/>
    <n v="7"/>
    <n v="0"/>
    <n v="0"/>
    <n v="0"/>
    <n v="0"/>
    <n v="0"/>
    <n v="50"/>
    <n v="50"/>
    <s v="1 PG"/>
  </r>
  <r>
    <n v="4021"/>
    <s v="VIETNAM"/>
    <x v="0"/>
    <x v="6"/>
    <x v="28"/>
    <x v="68"/>
    <x v="10"/>
    <x v="1"/>
    <x v="0"/>
    <x v="181"/>
    <x v="2"/>
    <n v="320"/>
    <n v="144"/>
    <m/>
    <n v="144"/>
    <n v="34.56"/>
    <n v="23"/>
    <n v="15"/>
    <n v="25.344000000000001"/>
    <n v="9"/>
    <n v="15"/>
    <n v="0.63157894736842102"/>
    <n v="0.24"/>
    <n v="0.22817460317460317"/>
    <n v="0.14880952380952381"/>
    <n v="388"/>
    <n v="0.7"/>
    <n v="9"/>
    <n v="0"/>
    <n v="0"/>
    <n v="0"/>
    <n v="0"/>
    <n v="0"/>
    <n v="15"/>
    <n v="0"/>
    <n v="0"/>
    <n v="0"/>
    <n v="0"/>
    <n v="0"/>
    <n v="0"/>
    <n v="0"/>
    <n v="0"/>
    <n v="20"/>
    <n v="20"/>
    <s v="1 PG"/>
  </r>
  <r>
    <n v="4022"/>
    <s v="VIETNAM"/>
    <x v="1"/>
    <x v="6"/>
    <x v="28"/>
    <x v="68"/>
    <x v="6"/>
    <x v="1"/>
    <x v="8"/>
    <x v="141"/>
    <x v="1"/>
    <n v="1250"/>
    <n v="250"/>
    <m/>
    <n v="250"/>
    <n v="100"/>
    <n v="23"/>
    <n v="42"/>
    <n v="92"/>
    <n v="17.75"/>
    <n v="37.5"/>
    <n v="0.85"/>
    <n v="0.24"/>
    <n v="0.13142857142857142"/>
    <n v="0.24"/>
    <n v="376"/>
    <n v="0.7"/>
    <n v="13"/>
    <n v="5"/>
    <n v="0"/>
    <n v="7"/>
    <n v="0"/>
    <n v="0"/>
    <n v="26"/>
    <n v="2"/>
    <n v="0"/>
    <n v="22"/>
    <n v="0"/>
    <n v="0"/>
    <n v="0"/>
    <n v="0"/>
    <n v="0"/>
    <n v="50"/>
    <n v="50"/>
    <s v="1 PG"/>
  </r>
  <r>
    <n v="4023"/>
    <s v="VIETNAM"/>
    <x v="2"/>
    <x v="6"/>
    <x v="28"/>
    <x v="68"/>
    <x v="3"/>
    <x v="0"/>
    <x v="6"/>
    <x v="24"/>
    <x v="1"/>
    <n v="2700"/>
    <n v="567"/>
    <m/>
    <n v="420"/>
    <n v="226"/>
    <n v="46"/>
    <n v="181"/>
    <n v="147"/>
    <n v="53"/>
    <n v="214.55"/>
    <n v="1.1786343612334802"/>
    <n v="0.4"/>
    <n v="0.15646258503401361"/>
    <n v="0.61564625850340138"/>
    <n v="580"/>
    <n v="0.7"/>
    <n v="49"/>
    <n v="0"/>
    <n v="0"/>
    <n v="8"/>
    <n v="0"/>
    <n v="0"/>
    <n v="186.8"/>
    <n v="5"/>
    <n v="0"/>
    <n v="53"/>
    <n v="0"/>
    <n v="0"/>
    <n v="0"/>
    <n v="0"/>
    <n v="0"/>
    <n v="250"/>
    <n v="250"/>
    <s v="2 PG"/>
  </r>
  <r>
    <n v="4024"/>
    <s v="VIETNAM"/>
    <x v="2"/>
    <x v="6"/>
    <x v="28"/>
    <x v="68"/>
    <x v="3"/>
    <x v="0"/>
    <x v="6"/>
    <x v="121"/>
    <x v="1"/>
    <n v="2700"/>
    <n v="567"/>
    <m/>
    <n v="472"/>
    <n v="226"/>
    <n v="20"/>
    <n v="96"/>
    <n v="147"/>
    <n v="12.75"/>
    <n v="122.3"/>
    <n v="1.1642241379310345"/>
    <n v="0.4"/>
    <n v="6.0532687651331726E-2"/>
    <n v="0.29055690072639229"/>
    <n v="580"/>
    <n v="0.7"/>
    <n v="8"/>
    <n v="7"/>
    <n v="0"/>
    <n v="6"/>
    <n v="0"/>
    <n v="0"/>
    <n v="115.3"/>
    <n v="2"/>
    <n v="0"/>
    <n v="13"/>
    <n v="0"/>
    <n v="0"/>
    <n v="0"/>
    <n v="0"/>
    <n v="0"/>
    <n v="150"/>
    <n v="150"/>
    <s v="2 PG"/>
  </r>
  <r>
    <n v="4025"/>
    <s v="VIETNAM"/>
    <x v="2"/>
    <x v="6"/>
    <x v="28"/>
    <x v="68"/>
    <x v="0"/>
    <x v="0"/>
    <x v="6"/>
    <x v="27"/>
    <x v="0"/>
    <n v="1200"/>
    <n v="336"/>
    <m/>
    <n v="208"/>
    <n v="134"/>
    <n v="11"/>
    <n v="43"/>
    <n v="88"/>
    <n v="18.25"/>
    <n v="58.5"/>
    <n v="1.4212962962962963"/>
    <n v="0.4"/>
    <n v="7.5549450549450559E-2"/>
    <n v="0.29532967032967034"/>
    <n v="252"/>
    <n v="0.7"/>
    <n v="17"/>
    <n v="1"/>
    <n v="0"/>
    <n v="2"/>
    <n v="0"/>
    <n v="0"/>
    <n v="57"/>
    <n v="4"/>
    <n v="0"/>
    <n v="1"/>
    <n v="0"/>
    <n v="0"/>
    <n v="0"/>
    <n v="0"/>
    <n v="0"/>
    <n v="150"/>
    <n v="150"/>
    <s v="2 PG"/>
  </r>
  <r>
    <n v="4026"/>
    <s v="VIETNAM"/>
    <x v="2"/>
    <x v="6"/>
    <x v="28"/>
    <x v="68"/>
    <x v="6"/>
    <x v="0"/>
    <x v="6"/>
    <x v="80"/>
    <x v="1"/>
    <n v="1250"/>
    <n v="250"/>
    <m/>
    <n v="192"/>
    <n v="100"/>
    <n v="43"/>
    <n v="34"/>
    <n v="66"/>
    <n v="33.85"/>
    <n v="30.1"/>
    <n v="0.83051948051948055"/>
    <n v="0.4"/>
    <n v="0.31994047619047622"/>
    <n v="0.25297619047619052"/>
    <n v="275"/>
    <n v="0.65"/>
    <n v="28.6"/>
    <n v="5"/>
    <n v="0"/>
    <n v="8"/>
    <n v="0"/>
    <n v="0"/>
    <n v="25.6"/>
    <n v="6"/>
    <n v="0"/>
    <n v="6"/>
    <n v="0"/>
    <n v="0"/>
    <n v="0"/>
    <n v="0"/>
    <n v="0"/>
    <n v="150"/>
    <n v="150"/>
    <s v="1 PG"/>
  </r>
  <r>
    <n v="4027"/>
    <s v="VIETNAM"/>
    <x v="2"/>
    <x v="6"/>
    <x v="28"/>
    <x v="68"/>
    <x v="6"/>
    <x v="0"/>
    <x v="9"/>
    <x v="82"/>
    <x v="1"/>
    <n v="1250"/>
    <n v="350"/>
    <m/>
    <n v="286"/>
    <n v="140"/>
    <n v="20"/>
    <n v="34"/>
    <n v="92"/>
    <n v="33"/>
    <n v="40"/>
    <n v="1.3518518518518519"/>
    <n v="0.4"/>
    <n v="9.9900099900099903E-2"/>
    <n v="0.16983016983016985"/>
    <n v="299"/>
    <n v="0.65"/>
    <n v="33"/>
    <n v="0"/>
    <n v="0"/>
    <n v="0"/>
    <n v="0"/>
    <n v="0"/>
    <n v="40"/>
    <n v="0"/>
    <n v="0"/>
    <n v="0"/>
    <n v="0"/>
    <n v="0"/>
    <n v="0"/>
    <n v="0"/>
    <n v="0"/>
    <n v="150"/>
    <n v="150"/>
    <s v="1 PG"/>
  </r>
  <r>
    <n v="4028"/>
    <s v="VIETNAM"/>
    <x v="0"/>
    <x v="6"/>
    <x v="28"/>
    <x v="69"/>
    <x v="3"/>
    <x v="0"/>
    <x v="0"/>
    <x v="10"/>
    <x v="1"/>
    <n v="2700"/>
    <n v="567"/>
    <n v="549"/>
    <m/>
    <n v="226.8"/>
    <n v="50"/>
    <n v="104"/>
    <n v="149.68799999999999"/>
    <n v="36.75"/>
    <n v="74.25"/>
    <n v="0.72077922077922074"/>
    <n v="0.4"/>
    <n v="0.13010668748373669"/>
    <n v="0.2706219099661723"/>
    <n v="555"/>
    <n v="0.8"/>
    <n v="32"/>
    <n v="3"/>
    <n v="0"/>
    <n v="8"/>
    <n v="0"/>
    <n v="0"/>
    <n v="61"/>
    <n v="15"/>
    <n v="0"/>
    <n v="19"/>
    <n v="0"/>
    <n v="0"/>
    <n v="0"/>
    <n v="0"/>
    <n v="0"/>
    <n v="100"/>
    <n v="100"/>
    <s v="2 PG"/>
  </r>
  <r>
    <n v="4029"/>
    <s v="VIETNAM"/>
    <x v="0"/>
    <x v="6"/>
    <x v="28"/>
    <x v="69"/>
    <x v="3"/>
    <x v="0"/>
    <x v="0"/>
    <x v="32"/>
    <x v="1"/>
    <n v="2700"/>
    <n v="567"/>
    <n v="640"/>
    <m/>
    <n v="226.8"/>
    <n v="62"/>
    <n v="97"/>
    <n v="149.68799999999999"/>
    <n v="47.25"/>
    <n v="74.75"/>
    <n v="0.76729559748427678"/>
    <n v="0.4"/>
    <n v="0.13839285714285715"/>
    <n v="0.21651785714285715"/>
    <n v="891"/>
    <n v="0.8"/>
    <n v="34"/>
    <n v="11"/>
    <n v="0"/>
    <n v="21"/>
    <n v="0"/>
    <n v="0"/>
    <n v="63"/>
    <n v="3"/>
    <n v="0"/>
    <n v="22"/>
    <n v="0"/>
    <n v="0"/>
    <n v="0"/>
    <n v="0"/>
    <n v="0"/>
    <n v="100"/>
    <n v="100"/>
    <s v="2 PG"/>
  </r>
  <r>
    <n v="4030"/>
    <s v="VIETNAM"/>
    <x v="0"/>
    <x v="6"/>
    <x v="28"/>
    <x v="69"/>
    <x v="3"/>
    <x v="0"/>
    <x v="1"/>
    <x v="11"/>
    <x v="1"/>
    <n v="2700"/>
    <n v="567"/>
    <n v="592"/>
    <m/>
    <n v="226.8"/>
    <n v="105"/>
    <n v="72"/>
    <n v="149.68799999999999"/>
    <n v="62.55"/>
    <n v="139.25"/>
    <n v="1.1401129943502826"/>
    <n v="0.4"/>
    <n v="0.2533783783783784"/>
    <n v="0.17374517374517376"/>
    <n v="562"/>
    <n v="0.8"/>
    <n v="46.3"/>
    <n v="5"/>
    <n v="0"/>
    <n v="30"/>
    <n v="0"/>
    <n v="0"/>
    <n v="118"/>
    <n v="7"/>
    <n v="0"/>
    <n v="39"/>
    <n v="0"/>
    <n v="0"/>
    <n v="0"/>
    <n v="0"/>
    <n v="0"/>
    <n v="100"/>
    <n v="100"/>
    <s v="2 PG"/>
  </r>
  <r>
    <n v="4031"/>
    <s v="VIETNAM"/>
    <x v="0"/>
    <x v="6"/>
    <x v="28"/>
    <x v="69"/>
    <x v="0"/>
    <x v="0"/>
    <x v="3"/>
    <x v="6"/>
    <x v="0"/>
    <n v="2700"/>
    <n v="240"/>
    <n v="240"/>
    <m/>
    <n v="96"/>
    <n v="34"/>
    <n v="51"/>
    <n v="63.36"/>
    <n v="12"/>
    <n v="48"/>
    <n v="0.70588235294117652"/>
    <n v="0.4"/>
    <n v="0.20238095238095238"/>
    <n v="0.30357142857142855"/>
    <n v="341"/>
    <n v="0.8"/>
    <n v="12"/>
    <n v="0"/>
    <n v="0"/>
    <n v="0"/>
    <n v="0"/>
    <n v="0"/>
    <n v="48"/>
    <n v="0"/>
    <n v="0"/>
    <n v="0"/>
    <n v="0"/>
    <n v="0"/>
    <n v="0"/>
    <n v="0"/>
    <n v="0"/>
    <n v="100"/>
    <n v="100"/>
    <s v="1 PG"/>
  </r>
  <r>
    <n v="4032"/>
    <s v="VIETNAM"/>
    <x v="0"/>
    <x v="6"/>
    <x v="28"/>
    <x v="69"/>
    <x v="0"/>
    <x v="0"/>
    <x v="2"/>
    <x v="5"/>
    <x v="0"/>
    <n v="1200"/>
    <n v="240"/>
    <n v="250"/>
    <m/>
    <n v="96"/>
    <n v="43"/>
    <n v="22"/>
    <n v="63.36"/>
    <n v="17"/>
    <n v="33"/>
    <n v="0.76923076923076927"/>
    <n v="0.4"/>
    <n v="0.24571428571428572"/>
    <n v="0.12571428571428572"/>
    <n v="327"/>
    <n v="0.8"/>
    <n v="17"/>
    <n v="0"/>
    <n v="0"/>
    <n v="0"/>
    <n v="0"/>
    <n v="0"/>
    <n v="33"/>
    <n v="0"/>
    <n v="0"/>
    <n v="0"/>
    <n v="0"/>
    <n v="0"/>
    <n v="0"/>
    <n v="0"/>
    <n v="0"/>
    <n v="100"/>
    <n v="100"/>
    <s v="1 PG"/>
  </r>
  <r>
    <n v="4033"/>
    <s v="VIETNAM"/>
    <x v="0"/>
    <x v="6"/>
    <x v="28"/>
    <x v="69"/>
    <x v="0"/>
    <x v="0"/>
    <x v="4"/>
    <x v="18"/>
    <x v="0"/>
    <n v="1200"/>
    <n v="240"/>
    <n v="220"/>
    <m/>
    <n v="96"/>
    <n v="60"/>
    <n v="50"/>
    <n v="63.36"/>
    <n v="20"/>
    <n v="41.5"/>
    <n v="0.55909090909090908"/>
    <n v="0.4"/>
    <n v="0.38961038961038963"/>
    <n v="0.32467532467532467"/>
    <n v="600"/>
    <n v="0.7"/>
    <n v="20"/>
    <n v="0"/>
    <n v="0"/>
    <n v="0"/>
    <n v="0"/>
    <n v="0"/>
    <n v="40"/>
    <n v="6"/>
    <n v="0"/>
    <n v="0"/>
    <n v="0"/>
    <n v="0"/>
    <n v="0"/>
    <n v="0"/>
    <n v="0"/>
    <n v="50"/>
    <n v="50"/>
    <s v="1 PG"/>
  </r>
  <r>
    <n v="4034"/>
    <s v="VIETNAM"/>
    <x v="0"/>
    <x v="6"/>
    <x v="28"/>
    <x v="69"/>
    <x v="0"/>
    <x v="0"/>
    <x v="4"/>
    <x v="19"/>
    <x v="0"/>
    <n v="1200"/>
    <n v="240"/>
    <n v="235"/>
    <m/>
    <n v="96"/>
    <n v="30"/>
    <n v="65"/>
    <n v="63.36"/>
    <n v="20"/>
    <n v="51.25"/>
    <n v="0.75"/>
    <n v="0.4"/>
    <n v="0.18237082066869301"/>
    <n v="0.39513677811550152"/>
    <n v="700"/>
    <n v="0.7"/>
    <n v="20"/>
    <n v="0"/>
    <n v="0"/>
    <n v="0"/>
    <n v="0"/>
    <n v="0"/>
    <n v="50"/>
    <n v="5"/>
    <n v="0"/>
    <n v="0"/>
    <n v="0"/>
    <n v="0"/>
    <n v="0"/>
    <n v="0"/>
    <n v="0"/>
    <n v="50"/>
    <n v="50"/>
    <s v="1 PG"/>
  </r>
  <r>
    <n v="4035"/>
    <s v="VIETNAM"/>
    <x v="0"/>
    <x v="6"/>
    <x v="28"/>
    <x v="69"/>
    <x v="4"/>
    <x v="0"/>
    <x v="0"/>
    <x v="108"/>
    <x v="0"/>
    <n v="1200"/>
    <n v="200"/>
    <n v="208"/>
    <m/>
    <n v="80"/>
    <n v="24"/>
    <n v="23"/>
    <n v="52.8"/>
    <n v="25.25"/>
    <n v="12.75"/>
    <n v="0.80851063829787229"/>
    <n v="0.4"/>
    <n v="0.16483516483516483"/>
    <n v="0.15796703296703296"/>
    <n v="358"/>
    <n v="0.8"/>
    <n v="16"/>
    <n v="3"/>
    <n v="0"/>
    <n v="17"/>
    <n v="0"/>
    <n v="0"/>
    <n v="9"/>
    <n v="1"/>
    <n v="0"/>
    <n v="7"/>
    <n v="0"/>
    <n v="0"/>
    <n v="0"/>
    <n v="0"/>
    <n v="0"/>
    <n v="50"/>
    <n v="50"/>
    <s v="1 PG"/>
  </r>
  <r>
    <n v="4036"/>
    <s v="VIETNAM"/>
    <x v="0"/>
    <x v="6"/>
    <x v="28"/>
    <x v="69"/>
    <x v="4"/>
    <x v="0"/>
    <x v="0"/>
    <x v="109"/>
    <x v="0"/>
    <n v="1200"/>
    <n v="200"/>
    <n v="208"/>
    <m/>
    <n v="80"/>
    <n v="37"/>
    <n v="21"/>
    <n v="52.8"/>
    <n v="12"/>
    <n v="22.3"/>
    <n v="0.59137931034482749"/>
    <n v="0.4"/>
    <n v="0.25412087912087911"/>
    <n v="0.14423076923076925"/>
    <n v="282"/>
    <n v="0.7"/>
    <n v="0"/>
    <n v="12"/>
    <n v="0"/>
    <n v="18"/>
    <n v="0"/>
    <n v="0"/>
    <n v="18.3"/>
    <n v="0"/>
    <n v="0"/>
    <n v="8"/>
    <n v="0"/>
    <n v="0"/>
    <n v="0"/>
    <n v="0"/>
    <n v="0"/>
    <n v="50"/>
    <n v="50"/>
    <s v="1 PG"/>
  </r>
  <r>
    <n v="4037"/>
    <s v="VIETNAM"/>
    <x v="0"/>
    <x v="6"/>
    <x v="28"/>
    <x v="69"/>
    <x v="4"/>
    <x v="0"/>
    <x v="0"/>
    <x v="110"/>
    <x v="0"/>
    <n v="1200"/>
    <n v="200"/>
    <n v="208"/>
    <m/>
    <n v="80"/>
    <n v="19"/>
    <n v="8"/>
    <n v="52.8"/>
    <n v="10.5"/>
    <n v="6"/>
    <n v="0.61111111111111116"/>
    <n v="0.4"/>
    <n v="0.1304945054945055"/>
    <n v="5.4945054945054944E-2"/>
    <n v="312"/>
    <n v="0.7"/>
    <n v="9"/>
    <n v="0"/>
    <n v="0"/>
    <n v="3"/>
    <n v="0"/>
    <n v="0"/>
    <s v="2.5"/>
    <n v="0"/>
    <n v="0"/>
    <n v="7"/>
    <n v="0"/>
    <n v="0"/>
    <n v="0"/>
    <n v="0"/>
    <n v="0"/>
    <n v="50"/>
    <n v="50"/>
    <s v="1 PG"/>
  </r>
  <r>
    <n v="4038"/>
    <s v="VIETNAM"/>
    <x v="0"/>
    <x v="6"/>
    <x v="28"/>
    <x v="69"/>
    <x v="4"/>
    <x v="0"/>
    <x v="0"/>
    <x v="41"/>
    <x v="0"/>
    <n v="1200"/>
    <n v="200"/>
    <n v="208"/>
    <m/>
    <n v="80"/>
    <n v="63"/>
    <n v="48"/>
    <n v="52.8"/>
    <n v="41.5"/>
    <n v="21.5"/>
    <n v="0.56756756756756754"/>
    <n v="0.4"/>
    <n v="0.43269230769230771"/>
    <n v="0.32967032967032966"/>
    <n v="286"/>
    <n v="0.7"/>
    <n v="18"/>
    <n v="0"/>
    <n v="0"/>
    <n v="47"/>
    <n v="0"/>
    <n v="0"/>
    <n v="0"/>
    <n v="0"/>
    <n v="0"/>
    <n v="43"/>
    <n v="0"/>
    <n v="0"/>
    <n v="0"/>
    <n v="0"/>
    <n v="0"/>
    <n v="50"/>
    <n v="50"/>
    <s v="1 PG"/>
  </r>
  <r>
    <n v="4039"/>
    <s v="VIETNAM"/>
    <x v="0"/>
    <x v="6"/>
    <x v="28"/>
    <x v="69"/>
    <x v="5"/>
    <x v="0"/>
    <x v="0"/>
    <x v="42"/>
    <x v="1"/>
    <n v="1500"/>
    <n v="420"/>
    <n v="420"/>
    <m/>
    <n v="168"/>
    <n v="63"/>
    <n v="87"/>
    <n v="110.88"/>
    <n v="83"/>
    <n v="86.125"/>
    <n v="1.1274999999999999"/>
    <n v="0.4"/>
    <n v="0.21428571428571427"/>
    <n v="0.29591836734693877"/>
    <n v="456"/>
    <n v="0.7"/>
    <n v="71"/>
    <n v="6"/>
    <n v="0"/>
    <n v="21"/>
    <n v="0"/>
    <n v="0"/>
    <n v="63"/>
    <n v="11"/>
    <n v="0"/>
    <n v="31"/>
    <n v="0"/>
    <n v="0"/>
    <n v="0"/>
    <n v="0"/>
    <n v="0"/>
    <n v="50"/>
    <n v="50"/>
    <s v="2 PG"/>
  </r>
  <r>
    <n v="4040"/>
    <s v="VIETNAM"/>
    <x v="0"/>
    <x v="6"/>
    <x v="28"/>
    <x v="69"/>
    <x v="5"/>
    <x v="0"/>
    <x v="0"/>
    <x v="43"/>
    <x v="1"/>
    <n v="1500"/>
    <n v="420"/>
    <n v="421"/>
    <m/>
    <n v="168"/>
    <n v="48"/>
    <n v="72"/>
    <n v="110.88"/>
    <n v="32.75"/>
    <n v="44.75"/>
    <n v="0.64583333333333337"/>
    <n v="0.4"/>
    <n v="0.16287750254496097"/>
    <n v="0.24431625381744149"/>
    <n v="473"/>
    <n v="0.6"/>
    <n v="19"/>
    <n v="5"/>
    <n v="0"/>
    <n v="25"/>
    <n v="0"/>
    <n v="0"/>
    <n v="33"/>
    <n v="5"/>
    <n v="0"/>
    <n v="21"/>
    <n v="0"/>
    <n v="0"/>
    <n v="0"/>
    <n v="2"/>
    <n v="0"/>
    <n v="50"/>
    <n v="50"/>
    <s v="2 PG"/>
  </r>
  <r>
    <n v="4041"/>
    <s v="VIETNAM"/>
    <x v="0"/>
    <x v="6"/>
    <x v="28"/>
    <x v="69"/>
    <x v="5"/>
    <x v="0"/>
    <x v="0"/>
    <x v="44"/>
    <x v="1"/>
    <n v="1500"/>
    <n v="420"/>
    <n v="396"/>
    <m/>
    <n v="168"/>
    <n v="34"/>
    <n v="52"/>
    <n v="110.88"/>
    <n v="26.75"/>
    <n v="25.5"/>
    <n v="0.60755813953488369"/>
    <n v="0.4"/>
    <n v="0.12265512265512266"/>
    <n v="0.18759018759018758"/>
    <n v="320"/>
    <n v="0.6"/>
    <n v="20"/>
    <n v="5"/>
    <n v="0"/>
    <n v="11"/>
    <n v="0"/>
    <n v="0"/>
    <n v="16"/>
    <n v="12"/>
    <n v="0"/>
    <n v="13"/>
    <n v="0"/>
    <n v="0"/>
    <n v="0"/>
    <n v="13"/>
    <n v="0"/>
    <n v="50"/>
    <n v="50"/>
    <s v="2 PG"/>
  </r>
  <r>
    <n v="4042"/>
    <s v="VIETNAM"/>
    <x v="0"/>
    <x v="6"/>
    <x v="28"/>
    <x v="69"/>
    <x v="5"/>
    <x v="0"/>
    <x v="0"/>
    <x v="45"/>
    <x v="1"/>
    <n v="1500"/>
    <n v="420"/>
    <n v="420"/>
    <m/>
    <n v="168"/>
    <n v="47"/>
    <n v="55"/>
    <n v="111"/>
    <n v="7.5"/>
    <n v="54.3"/>
    <n v="0.60588235294117643"/>
    <n v="0.4"/>
    <n v="0.1598639455782313"/>
    <n v="0.1870748299319728"/>
    <n v="248"/>
    <n v="0.6"/>
    <n v="7"/>
    <n v="2"/>
    <n v="0"/>
    <n v="0"/>
    <n v="0"/>
    <n v="0"/>
    <n v="29.3"/>
    <n v="4"/>
    <n v="0"/>
    <n v="48"/>
    <n v="0"/>
    <n v="0"/>
    <n v="0"/>
    <n v="0"/>
    <n v="0"/>
    <n v="50"/>
    <n v="50"/>
    <s v="2 PG"/>
  </r>
  <r>
    <n v="4043"/>
    <s v="VIETNAM"/>
    <x v="0"/>
    <x v="6"/>
    <x v="28"/>
    <x v="69"/>
    <x v="1"/>
    <x v="0"/>
    <x v="0"/>
    <x v="7"/>
    <x v="1"/>
    <n v="4200"/>
    <n v="630"/>
    <n v="736"/>
    <m/>
    <n v="353"/>
    <n v="120"/>
    <n v="162"/>
    <n v="166"/>
    <n v="125"/>
    <n v="143.5"/>
    <n v="0.9521276595744681"/>
    <n v="0.4"/>
    <n v="0.23291925465838512"/>
    <n v="0.3144409937888199"/>
    <n v="578"/>
    <n v="0.8"/>
    <n v="99"/>
    <n v="10"/>
    <n v="0"/>
    <n v="47"/>
    <n v="0"/>
    <n v="0"/>
    <n v="120"/>
    <n v="10"/>
    <n v="0"/>
    <n v="42"/>
    <n v="0"/>
    <n v="0"/>
    <n v="0"/>
    <n v="0"/>
    <n v="0"/>
    <n v="50"/>
    <n v="50"/>
    <s v="2 PG"/>
  </r>
  <r>
    <n v="4044"/>
    <s v="VIETNAM"/>
    <x v="0"/>
    <x v="6"/>
    <x v="28"/>
    <x v="69"/>
    <x v="6"/>
    <x v="0"/>
    <x v="0"/>
    <x v="47"/>
    <x v="1"/>
    <n v="1250"/>
    <n v="250"/>
    <n v="256"/>
    <m/>
    <n v="100"/>
    <n v="25"/>
    <n v="39"/>
    <n v="92"/>
    <n v="17.5"/>
    <n v="27"/>
    <n v="0.6953125"/>
    <n v="0.4"/>
    <n v="0.13950892857142858"/>
    <n v="0.21763392857142858"/>
    <n v="270"/>
    <n v="0.7"/>
    <n v="14"/>
    <n v="0"/>
    <n v="0"/>
    <n v="7"/>
    <n v="0"/>
    <n v="0"/>
    <n v="21"/>
    <n v="0"/>
    <n v="0"/>
    <n v="12"/>
    <n v="0"/>
    <n v="0"/>
    <n v="0"/>
    <n v="0"/>
    <n v="0"/>
    <n v="50"/>
    <n v="50"/>
    <s v="1 PG"/>
  </r>
  <r>
    <n v="4045"/>
    <s v="VIETNAM"/>
    <x v="0"/>
    <x v="6"/>
    <x v="28"/>
    <x v="69"/>
    <x v="7"/>
    <x v="0"/>
    <x v="0"/>
    <x v="52"/>
    <x v="0"/>
    <n v="1000"/>
    <n v="200"/>
    <n v="198"/>
    <m/>
    <n v="80"/>
    <n v="43"/>
    <n v="17"/>
    <n v="52.8"/>
    <n v="6"/>
    <n v="21.5"/>
    <n v="0.45833333333333331"/>
    <n v="0.4"/>
    <n v="0.31024531024531027"/>
    <n v="0.12265512265512266"/>
    <n v="210"/>
    <n v="0.7"/>
    <n v="0"/>
    <n v="2"/>
    <n v="0"/>
    <n v="11"/>
    <n v="0"/>
    <n v="0"/>
    <n v="18"/>
    <n v="0"/>
    <n v="0"/>
    <n v="7"/>
    <n v="0"/>
    <n v="0"/>
    <n v="0"/>
    <n v="0"/>
    <n v="0"/>
    <n v="50"/>
    <n v="50"/>
    <s v="1 PG"/>
  </r>
  <r>
    <n v="4046"/>
    <s v="VIETNAM"/>
    <x v="0"/>
    <x v="6"/>
    <x v="28"/>
    <x v="69"/>
    <x v="7"/>
    <x v="0"/>
    <x v="0"/>
    <x v="54"/>
    <x v="0"/>
    <n v="1000"/>
    <n v="280"/>
    <n v="276"/>
    <m/>
    <n v="112"/>
    <n v="58"/>
    <n v="75"/>
    <n v="73.919999999999987"/>
    <n v="52.25"/>
    <n v="61.25"/>
    <n v="0.85338345864661658"/>
    <n v="0.4"/>
    <n v="0.30020703933747411"/>
    <n v="0.38819875776397517"/>
    <n v="600"/>
    <n v="0.7"/>
    <n v="46"/>
    <n v="5"/>
    <n v="0"/>
    <n v="10"/>
    <n v="0"/>
    <n v="0"/>
    <n v="52"/>
    <n v="7"/>
    <n v="0"/>
    <n v="15"/>
    <n v="0"/>
    <n v="0"/>
    <n v="0"/>
    <n v="0"/>
    <n v="0"/>
    <n v="100"/>
    <n v="100"/>
    <s v="2 PG"/>
  </r>
  <r>
    <n v="4047"/>
    <s v="VIETNAM"/>
    <x v="0"/>
    <x v="6"/>
    <x v="28"/>
    <x v="69"/>
    <x v="7"/>
    <x v="0"/>
    <x v="0"/>
    <x v="57"/>
    <x v="0"/>
    <n v="1000"/>
    <n v="200"/>
    <n v="208"/>
    <m/>
    <n v="80"/>
    <n v="18"/>
    <n v="55"/>
    <n v="52.8"/>
    <n v="18.670000000000002"/>
    <n v="48.25"/>
    <n v="0.91671232876712327"/>
    <n v="0.4"/>
    <n v="0.12362637362637363"/>
    <n v="0.37774725274725274"/>
    <n v="494"/>
    <n v="0.65"/>
    <n v="14.67"/>
    <n v="0"/>
    <n v="0"/>
    <n v="8"/>
    <n v="0"/>
    <n v="0"/>
    <n v="47.5"/>
    <n v="3"/>
    <n v="0"/>
    <n v="0"/>
    <n v="0"/>
    <n v="0"/>
    <n v="0"/>
    <n v="0"/>
    <n v="0"/>
    <n v="50"/>
    <n v="50"/>
    <s v="1 PG"/>
  </r>
  <r>
    <n v="4048"/>
    <s v="VIETNAM"/>
    <x v="0"/>
    <x v="6"/>
    <x v="28"/>
    <x v="69"/>
    <x v="7"/>
    <x v="0"/>
    <x v="0"/>
    <x v="294"/>
    <x v="0"/>
    <n v="1000"/>
    <n v="200"/>
    <n v="202"/>
    <m/>
    <n v="80"/>
    <n v="13"/>
    <n v="23"/>
    <n v="52.8"/>
    <n v="8.3000000000000007"/>
    <n v="9"/>
    <n v="0.48055555555555557"/>
    <n v="0.4"/>
    <n v="9.1937765205091948E-2"/>
    <n v="0.1626591230551627"/>
    <n v="330"/>
    <n v="0.65"/>
    <n v="7.3"/>
    <n v="0"/>
    <n v="0"/>
    <n v="2"/>
    <n v="0"/>
    <n v="0"/>
    <n v="9"/>
    <n v="0"/>
    <n v="0"/>
    <n v="0"/>
    <n v="0"/>
    <n v="0"/>
    <n v="0"/>
    <n v="0"/>
    <n v="0"/>
    <n v="50"/>
    <n v="50"/>
    <s v="1 PG"/>
  </r>
  <r>
    <n v="4049"/>
    <s v="VIETNAM"/>
    <x v="0"/>
    <x v="6"/>
    <x v="28"/>
    <x v="69"/>
    <x v="7"/>
    <x v="0"/>
    <x v="0"/>
    <x v="295"/>
    <x v="0"/>
    <n v="1000"/>
    <n v="200"/>
    <n v="192"/>
    <m/>
    <n v="80"/>
    <n v="26"/>
    <n v="22"/>
    <n v="52.8"/>
    <n v="14"/>
    <n v="12.5"/>
    <n v="0.55208333333333337"/>
    <n v="0.4"/>
    <n v="0.19345238095238099"/>
    <n v="0.16369047619047622"/>
    <n v="214"/>
    <n v="0.65"/>
    <n v="13"/>
    <n v="4"/>
    <n v="0"/>
    <n v="0"/>
    <n v="0"/>
    <n v="0"/>
    <n v="11"/>
    <n v="0"/>
    <n v="0"/>
    <n v="3"/>
    <n v="0"/>
    <n v="0"/>
    <n v="0"/>
    <n v="0"/>
    <n v="0"/>
    <n v="50"/>
    <n v="50"/>
    <s v="1 PG"/>
  </r>
  <r>
    <n v="4050"/>
    <s v="VIETNAM"/>
    <x v="0"/>
    <x v="6"/>
    <x v="28"/>
    <x v="69"/>
    <x v="7"/>
    <x v="0"/>
    <x v="0"/>
    <x v="307"/>
    <x v="0"/>
    <n v="1000"/>
    <n v="200"/>
    <n v="148"/>
    <m/>
    <n v="80"/>
    <n v="14"/>
    <n v="18"/>
    <n v="52.8"/>
    <n v="5"/>
    <n v="15"/>
    <n v="0.625"/>
    <n v="0.4"/>
    <n v="0.13513513513513514"/>
    <n v="0.17374517374517376"/>
    <n v="288"/>
    <n v="0.65"/>
    <n v="5"/>
    <n v="0"/>
    <n v="0"/>
    <n v="0"/>
    <n v="0"/>
    <n v="0"/>
    <n v="15"/>
    <n v="0"/>
    <n v="0"/>
    <n v="0"/>
    <n v="0"/>
    <n v="0"/>
    <n v="0"/>
    <n v="0"/>
    <n v="0"/>
    <n v="50"/>
    <n v="50"/>
    <s v="1 PG"/>
  </r>
  <r>
    <n v="4051"/>
    <s v="VIETNAM"/>
    <x v="0"/>
    <x v="6"/>
    <x v="28"/>
    <x v="69"/>
    <x v="7"/>
    <x v="0"/>
    <x v="4"/>
    <x v="219"/>
    <x v="0"/>
    <n v="1000"/>
    <n v="200"/>
    <n v="190"/>
    <m/>
    <n v="80"/>
    <n v="35"/>
    <n v="40"/>
    <n v="52.8"/>
    <n v="25"/>
    <n v="36"/>
    <n v="0.81333333333333335"/>
    <n v="0.4"/>
    <n v="0.26315789473684209"/>
    <n v="0.3007518796992481"/>
    <n v="600"/>
    <n v="0.65"/>
    <n v="25"/>
    <n v="0"/>
    <n v="0"/>
    <n v="0"/>
    <n v="0"/>
    <n v="0"/>
    <n v="30"/>
    <n v="4"/>
    <n v="0"/>
    <n v="10"/>
    <n v="0"/>
    <n v="0"/>
    <n v="0"/>
    <n v="0"/>
    <n v="0"/>
    <n v="50"/>
    <n v="50"/>
    <s v="1 PG"/>
  </r>
  <r>
    <n v="4052"/>
    <s v="VIETNAM"/>
    <x v="0"/>
    <x v="6"/>
    <x v="28"/>
    <x v="69"/>
    <x v="7"/>
    <x v="0"/>
    <x v="1"/>
    <x v="59"/>
    <x v="0"/>
    <n v="1000"/>
    <n v="200"/>
    <n v="193"/>
    <m/>
    <n v="80"/>
    <n v="43"/>
    <n v="22"/>
    <n v="52.8"/>
    <n v="23.75"/>
    <n v="12.25"/>
    <n v="0.55384615384615388"/>
    <n v="0.4"/>
    <n v="0.31828275351591417"/>
    <n v="0.16284233900814213"/>
    <n v="218"/>
    <n v="0.7"/>
    <n v="23.5"/>
    <n v="1"/>
    <n v="0"/>
    <n v="0"/>
    <n v="0"/>
    <n v="0"/>
    <n v="11"/>
    <n v="1"/>
    <n v="0"/>
    <n v="2"/>
    <n v="0"/>
    <n v="0"/>
    <n v="0"/>
    <n v="0"/>
    <n v="0"/>
    <n v="100"/>
    <n v="100"/>
    <s v="1 PG"/>
  </r>
  <r>
    <n v="4053"/>
    <s v="VIETNAM"/>
    <x v="0"/>
    <x v="6"/>
    <x v="28"/>
    <x v="69"/>
    <x v="7"/>
    <x v="0"/>
    <x v="4"/>
    <x v="60"/>
    <x v="0"/>
    <n v="320"/>
    <n v="200"/>
    <n v="196"/>
    <m/>
    <n v="80"/>
    <n v="40"/>
    <n v="30"/>
    <n v="52.8"/>
    <n v="20"/>
    <n v="28"/>
    <n v="0.68571428571428572"/>
    <n v="0.4"/>
    <n v="0.29154518950437319"/>
    <n v="0.21865889212827991"/>
    <n v="350"/>
    <n v="0.7"/>
    <n v="20"/>
    <n v="0"/>
    <n v="0"/>
    <n v="0"/>
    <n v="0"/>
    <n v="0"/>
    <n v="25"/>
    <n v="4"/>
    <n v="0"/>
    <n v="4"/>
    <n v="0"/>
    <n v="0"/>
    <n v="0"/>
    <n v="0"/>
    <n v="0"/>
    <n v="50"/>
    <n v="50"/>
    <s v="1 PG"/>
  </r>
  <r>
    <n v="4054"/>
    <s v="VIETNAM"/>
    <x v="0"/>
    <x v="6"/>
    <x v="28"/>
    <x v="69"/>
    <x v="10"/>
    <x v="1"/>
    <x v="0"/>
    <x v="181"/>
    <x v="2"/>
    <n v="320"/>
    <n v="144"/>
    <n v="144"/>
    <m/>
    <n v="34.56"/>
    <n v="16"/>
    <n v="21"/>
    <n v="25.344000000000001"/>
    <n v="7"/>
    <n v="23"/>
    <n v="0.81081081081081086"/>
    <n v="0.24"/>
    <n v="0.15873015873015872"/>
    <n v="0.20833333333333334"/>
    <n v="367"/>
    <n v="0.7"/>
    <n v="7"/>
    <n v="0"/>
    <n v="0"/>
    <n v="0"/>
    <n v="0"/>
    <n v="0"/>
    <n v="23"/>
    <n v="0"/>
    <n v="0"/>
    <n v="0"/>
    <n v="0"/>
    <n v="0"/>
    <n v="0"/>
    <n v="0"/>
    <n v="0"/>
    <n v="50"/>
    <n v="50"/>
    <s v="1 PG"/>
  </r>
  <r>
    <n v="4055"/>
    <s v="VIETNAM"/>
    <x v="1"/>
    <x v="6"/>
    <x v="28"/>
    <x v="69"/>
    <x v="6"/>
    <x v="1"/>
    <x v="8"/>
    <x v="141"/>
    <x v="1"/>
    <n v="1250"/>
    <n v="250"/>
    <n v="248"/>
    <m/>
    <n v="100"/>
    <n v="31"/>
    <n v="43"/>
    <n v="92"/>
    <n v="13"/>
    <n v="35.5"/>
    <n v="0.65540540540540537"/>
    <n v="0.24"/>
    <n v="0.17857142857142858"/>
    <n v="0.24769585253456222"/>
    <n v="312"/>
    <n v="0.7"/>
    <n v="11"/>
    <n v="0"/>
    <n v="0"/>
    <n v="4"/>
    <n v="0"/>
    <n v="0"/>
    <n v="28"/>
    <n v="0"/>
    <n v="0"/>
    <n v="15"/>
    <n v="0"/>
    <n v="0"/>
    <n v="0"/>
    <n v="0"/>
    <n v="0"/>
    <n v="50"/>
    <n v="50"/>
    <s v="1 PG"/>
  </r>
  <r>
    <n v="4056"/>
    <s v="VIETNAM"/>
    <x v="2"/>
    <x v="6"/>
    <x v="28"/>
    <x v="69"/>
    <x v="3"/>
    <x v="0"/>
    <x v="6"/>
    <x v="24"/>
    <x v="1"/>
    <n v="2700"/>
    <n v="567"/>
    <n v="320"/>
    <m/>
    <n v="226"/>
    <n v="68"/>
    <n v="189"/>
    <n v="147"/>
    <n v="88.1"/>
    <n v="214.75"/>
    <n v="1.1784046692607004"/>
    <n v="0.4"/>
    <n v="0.30357142857142855"/>
    <n v="0.84375"/>
    <n v="608"/>
    <n v="0.7"/>
    <n v="80.099999999999994"/>
    <n v="0"/>
    <n v="0"/>
    <n v="16"/>
    <n v="0"/>
    <n v="0"/>
    <n v="192"/>
    <n v="7"/>
    <n v="0"/>
    <n v="42"/>
    <n v="0"/>
    <n v="0"/>
    <n v="0"/>
    <n v="0"/>
    <n v="0"/>
    <n v="250"/>
    <n v="250"/>
    <s v="2 PG"/>
  </r>
  <r>
    <n v="4057"/>
    <s v="VIETNAM"/>
    <x v="2"/>
    <x v="6"/>
    <x v="28"/>
    <x v="69"/>
    <x v="3"/>
    <x v="0"/>
    <x v="6"/>
    <x v="121"/>
    <x v="1"/>
    <n v="2700"/>
    <n v="567"/>
    <n v="320"/>
    <m/>
    <n v="226"/>
    <n v="29"/>
    <n v="101"/>
    <n v="147"/>
    <n v="22.25"/>
    <n v="130.6"/>
    <n v="1.1757692307692307"/>
    <n v="0.4"/>
    <n v="0.12946428571428573"/>
    <n v="0.45089285714285715"/>
    <n v="525"/>
    <n v="0.7"/>
    <n v="19"/>
    <n v="3"/>
    <n v="0"/>
    <n v="5"/>
    <n v="0"/>
    <n v="0"/>
    <n v="125.1"/>
    <n v="4"/>
    <n v="0"/>
    <n v="9"/>
    <n v="0"/>
    <n v="0"/>
    <n v="0"/>
    <n v="2"/>
    <n v="0"/>
    <n v="250"/>
    <n v="250"/>
    <s v="2 PG"/>
  </r>
  <r>
    <n v="4058"/>
    <s v="VIETNAM"/>
    <x v="2"/>
    <x v="6"/>
    <x v="28"/>
    <x v="69"/>
    <x v="0"/>
    <x v="0"/>
    <x v="6"/>
    <x v="27"/>
    <x v="0"/>
    <n v="1200"/>
    <n v="336"/>
    <n v="268"/>
    <m/>
    <n v="134"/>
    <n v="32"/>
    <n v="25"/>
    <n v="88"/>
    <n v="39.5"/>
    <n v="38"/>
    <n v="1.3596491228070176"/>
    <n v="0.4"/>
    <n v="0.17057569296375266"/>
    <n v="0.13326226012793177"/>
    <n v="270"/>
    <n v="0.7"/>
    <n v="38"/>
    <n v="4"/>
    <n v="0"/>
    <n v="1"/>
    <n v="0"/>
    <n v="0"/>
    <n v="35"/>
    <n v="12"/>
    <n v="0"/>
    <n v="0"/>
    <n v="0"/>
    <n v="0"/>
    <n v="0"/>
    <n v="0"/>
    <n v="0"/>
    <n v="250"/>
    <n v="250"/>
    <s v="2 PG"/>
  </r>
  <r>
    <n v="4059"/>
    <s v="VIETNAM"/>
    <x v="2"/>
    <x v="6"/>
    <x v="28"/>
    <x v="69"/>
    <x v="6"/>
    <x v="0"/>
    <x v="6"/>
    <x v="80"/>
    <x v="1"/>
    <n v="1250"/>
    <n v="250"/>
    <n v="208"/>
    <m/>
    <n v="100"/>
    <n v="49"/>
    <n v="40"/>
    <n v="66"/>
    <n v="27"/>
    <n v="24.85"/>
    <n v="0.58258426966292132"/>
    <n v="0.4"/>
    <n v="0.33653846153846156"/>
    <n v="0.27472527472527475"/>
    <n v="325"/>
    <n v="0.65"/>
    <n v="22.5"/>
    <n v="6"/>
    <n v="0"/>
    <n v="6"/>
    <n v="0"/>
    <n v="0"/>
    <n v="20.6"/>
    <n v="5"/>
    <n v="0"/>
    <n v="6"/>
    <n v="0"/>
    <n v="0"/>
    <n v="0"/>
    <n v="0"/>
    <n v="0"/>
    <n v="250"/>
    <n v="250"/>
    <s v="1 PG"/>
  </r>
  <r>
    <n v="4060"/>
    <s v="VIETNAM"/>
    <x v="2"/>
    <x v="6"/>
    <x v="28"/>
    <x v="69"/>
    <x v="6"/>
    <x v="0"/>
    <x v="9"/>
    <x v="82"/>
    <x v="1"/>
    <n v="1250"/>
    <n v="350"/>
    <n v="276"/>
    <m/>
    <n v="140"/>
    <n v="20"/>
    <n v="31"/>
    <n v="92"/>
    <n v="29"/>
    <n v="58"/>
    <n v="1.7058823529411764"/>
    <n v="0.4"/>
    <n v="0.10351966873706005"/>
    <n v="0.16045548654244307"/>
    <n v="262"/>
    <n v="0.65"/>
    <n v="29"/>
    <n v="0"/>
    <n v="0"/>
    <n v="0"/>
    <n v="0"/>
    <n v="0"/>
    <n v="44"/>
    <n v="0"/>
    <n v="0"/>
    <n v="28"/>
    <n v="0"/>
    <n v="0"/>
    <n v="0"/>
    <n v="0"/>
    <n v="0"/>
    <n v="250"/>
    <n v="250"/>
    <s v="1 PG"/>
  </r>
  <r>
    <n v="4061"/>
    <s v="VIETNAM"/>
    <x v="0"/>
    <x v="6"/>
    <x v="28"/>
    <x v="70"/>
    <x v="11"/>
    <x v="1"/>
    <x v="0"/>
    <x v="325"/>
    <x v="2"/>
    <n v="180"/>
    <n v="120"/>
    <n v="66"/>
    <m/>
    <n v="22"/>
    <n v="1"/>
    <n v="1"/>
    <n v="8"/>
    <n v="1"/>
    <n v="1"/>
    <n v="1"/>
    <n v="0.24"/>
    <n v="2.1645021645021648E-2"/>
    <n v="2.1645021645021648E-2"/>
    <n v="50"/>
    <n v="0.7"/>
    <n v="1"/>
    <n v="0"/>
    <n v="0"/>
    <n v="0"/>
    <n v="0"/>
    <n v="0"/>
    <n v="1"/>
    <n v="0"/>
    <n v="0"/>
    <n v="0"/>
    <n v="0"/>
    <n v="0"/>
    <n v="0"/>
    <n v="0"/>
    <n v="0"/>
    <n v="20"/>
    <n v="20"/>
    <s v="1 PG"/>
  </r>
  <r>
    <n v="4062"/>
    <s v="VIETNAM"/>
    <x v="0"/>
    <x v="6"/>
    <x v="29"/>
    <x v="71"/>
    <x v="3"/>
    <x v="0"/>
    <x v="0"/>
    <x v="10"/>
    <x v="1"/>
    <n v="2700"/>
    <n v="567"/>
    <n v="562"/>
    <m/>
    <n v="226.8"/>
    <n v="62"/>
    <n v="126"/>
    <n v="149.68799999999999"/>
    <n v="56"/>
    <n v="47.25"/>
    <n v="0.54920212765957444"/>
    <n v="0.4"/>
    <n v="0.157600406710727"/>
    <n v="0.32028469750889682"/>
    <n v="621"/>
    <n v="0.8"/>
    <n v="45"/>
    <n v="8"/>
    <n v="0"/>
    <n v="18"/>
    <n v="0"/>
    <n v="0"/>
    <n v="37"/>
    <n v="8"/>
    <n v="0"/>
    <n v="12"/>
    <n v="0"/>
    <n v="0"/>
    <n v="0"/>
    <n v="6"/>
    <n v="0"/>
    <n v="100"/>
    <n v="100"/>
    <s v="2 PG"/>
  </r>
  <r>
    <n v="4063"/>
    <s v="VIETNAM"/>
    <x v="0"/>
    <x v="6"/>
    <x v="29"/>
    <x v="71"/>
    <x v="3"/>
    <x v="0"/>
    <x v="0"/>
    <x v="32"/>
    <x v="1"/>
    <n v="2700"/>
    <n v="567"/>
    <n v="559"/>
    <m/>
    <n v="226.8"/>
    <n v="64"/>
    <n v="106"/>
    <n v="149.68799999999999"/>
    <n v="38"/>
    <n v="56.75"/>
    <n v="0.55735294117647061"/>
    <n v="0.4"/>
    <n v="0.16355737285969846"/>
    <n v="0.2708918987988756"/>
    <n v="500"/>
    <n v="0.8"/>
    <n v="25"/>
    <n v="8"/>
    <n v="0"/>
    <n v="22"/>
    <n v="0"/>
    <n v="0"/>
    <n v="45"/>
    <n v="9"/>
    <n v="0"/>
    <n v="19"/>
    <n v="0"/>
    <n v="0"/>
    <n v="0"/>
    <n v="0"/>
    <n v="0"/>
    <n v="100"/>
    <n v="100"/>
    <s v="2 PG"/>
  </r>
  <r>
    <n v="4064"/>
    <s v="VIETNAM"/>
    <x v="0"/>
    <x v="6"/>
    <x v="29"/>
    <x v="71"/>
    <x v="3"/>
    <x v="0"/>
    <x v="1"/>
    <x v="11"/>
    <x v="1"/>
    <n v="2700"/>
    <n v="567"/>
    <n v="564"/>
    <m/>
    <n v="226.8"/>
    <n v="61"/>
    <n v="101"/>
    <n v="149.68799999999999"/>
    <n v="33.700000000000003"/>
    <n v="77.5"/>
    <n v="0.68641975308641978"/>
    <n v="0.4"/>
    <n v="0.15450861195542048"/>
    <n v="0.25582573454913882"/>
    <n v="308"/>
    <n v="0.8"/>
    <n v="24.7"/>
    <n v="24"/>
    <n v="0"/>
    <n v="6"/>
    <n v="0"/>
    <n v="0"/>
    <n v="62"/>
    <n v="28"/>
    <n v="0"/>
    <n v="17"/>
    <n v="0"/>
    <n v="0"/>
    <n v="0"/>
    <n v="0"/>
    <n v="0"/>
    <n v="100"/>
    <n v="100"/>
    <s v="2 PG"/>
  </r>
  <r>
    <n v="4065"/>
    <s v="VIETNAM"/>
    <x v="0"/>
    <x v="6"/>
    <x v="29"/>
    <x v="71"/>
    <x v="8"/>
    <x v="0"/>
    <x v="0"/>
    <x v="135"/>
    <x v="1"/>
    <n v="2700"/>
    <n v="504"/>
    <n v="520"/>
    <m/>
    <n v="201"/>
    <n v="39"/>
    <n v="71"/>
    <n v="133"/>
    <n v="21.5"/>
    <n v="40.5"/>
    <n v="0.5636363636363636"/>
    <n v="0.4"/>
    <n v="0.10714285714285714"/>
    <n v="0.19505494505494506"/>
    <n v="420"/>
    <n v="0.8"/>
    <n v="12"/>
    <n v="0"/>
    <n v="0"/>
    <n v="19"/>
    <n v="0"/>
    <n v="0"/>
    <n v="18"/>
    <n v="0"/>
    <n v="0"/>
    <n v="45"/>
    <n v="0"/>
    <n v="0"/>
    <n v="0"/>
    <n v="0"/>
    <n v="0"/>
    <n v="100"/>
    <n v="100"/>
    <s v="2 PG"/>
  </r>
  <r>
    <n v="4066"/>
    <s v="VIETNAM"/>
    <x v="0"/>
    <x v="6"/>
    <x v="29"/>
    <x v="71"/>
    <x v="0"/>
    <x v="0"/>
    <x v="0"/>
    <x v="0"/>
    <x v="0"/>
    <n v="1200"/>
    <n v="336"/>
    <n v="334"/>
    <m/>
    <n v="134.4"/>
    <n v="57"/>
    <n v="33"/>
    <n v="88.703999999999994"/>
    <n v="40"/>
    <n v="15.25"/>
    <n v="0.61388888888888893"/>
    <n v="0.4"/>
    <n v="0.24379811804961507"/>
    <n v="0.14114627887082978"/>
    <n v="323"/>
    <n v="0.7"/>
    <n v="28"/>
    <n v="0"/>
    <n v="0"/>
    <n v="24"/>
    <n v="0"/>
    <n v="0"/>
    <n v="0"/>
    <n v="23"/>
    <n v="0"/>
    <n v="19"/>
    <n v="0"/>
    <n v="0"/>
    <n v="0"/>
    <n v="0"/>
    <n v="0"/>
    <n v="100"/>
    <n v="100"/>
    <s v="2 PG"/>
  </r>
  <r>
    <n v="4067"/>
    <s v="VIETNAM"/>
    <x v="0"/>
    <x v="6"/>
    <x v="29"/>
    <x v="71"/>
    <x v="0"/>
    <x v="0"/>
    <x v="0"/>
    <x v="13"/>
    <x v="0"/>
    <n v="1200"/>
    <n v="336"/>
    <n v="330"/>
    <m/>
    <n v="134.4"/>
    <n v="39"/>
    <n v="55"/>
    <n v="89.703999999999994"/>
    <n v="56"/>
    <n v="26.25"/>
    <n v="0.875"/>
    <n v="0.4"/>
    <n v="0.16883116883116886"/>
    <n v="0.23809523809523814"/>
    <n v="420"/>
    <n v="0.7"/>
    <n v="51"/>
    <n v="6"/>
    <n v="0"/>
    <n v="7"/>
    <n v="0"/>
    <n v="0"/>
    <n v="25"/>
    <n v="5"/>
    <n v="0"/>
    <n v="0"/>
    <n v="0"/>
    <n v="0"/>
    <n v="0"/>
    <n v="0"/>
    <n v="0"/>
    <n v="100"/>
    <n v="100"/>
    <s v="2 PG"/>
  </r>
  <r>
    <n v="4068"/>
    <s v="VIETNAM"/>
    <x v="0"/>
    <x v="6"/>
    <x v="29"/>
    <x v="71"/>
    <x v="0"/>
    <x v="0"/>
    <x v="0"/>
    <x v="2"/>
    <x v="0"/>
    <n v="1200"/>
    <n v="336"/>
    <n v="329"/>
    <m/>
    <n v="134.4"/>
    <n v="35"/>
    <n v="34"/>
    <n v="90.703999999999994"/>
    <n v="28.5"/>
    <n v="20.5"/>
    <n v="0.71014492753623193"/>
    <n v="0.4"/>
    <n v="0.15197568389057753"/>
    <n v="0.14763352149370387"/>
    <n v="560"/>
    <n v="0.7"/>
    <n v="16"/>
    <n v="12"/>
    <n v="0"/>
    <n v="19"/>
    <n v="0"/>
    <n v="0"/>
    <n v="0"/>
    <n v="14"/>
    <n v="0"/>
    <n v="34"/>
    <n v="0"/>
    <n v="0"/>
    <n v="0"/>
    <n v="0"/>
    <n v="0"/>
    <n v="100"/>
    <n v="100"/>
    <s v="2 PG"/>
  </r>
  <r>
    <n v="4069"/>
    <s v="VIETNAM"/>
    <x v="0"/>
    <x v="6"/>
    <x v="29"/>
    <x v="71"/>
    <x v="0"/>
    <x v="0"/>
    <x v="3"/>
    <x v="6"/>
    <x v="0"/>
    <n v="2700"/>
    <n v="240"/>
    <n v="240"/>
    <m/>
    <n v="96"/>
    <n v="34"/>
    <n v="54"/>
    <n v="63.36"/>
    <n v="14"/>
    <n v="47"/>
    <n v="0.69318181818181823"/>
    <n v="0.4"/>
    <n v="0.20238095238095238"/>
    <n v="0.32142857142857145"/>
    <n v="417"/>
    <n v="0.8"/>
    <n v="14"/>
    <n v="0"/>
    <n v="0"/>
    <n v="0"/>
    <n v="0"/>
    <n v="0"/>
    <n v="47"/>
    <n v="0"/>
    <n v="0"/>
    <n v="0"/>
    <n v="0"/>
    <n v="0"/>
    <n v="0"/>
    <n v="0"/>
    <n v="0"/>
    <n v="100"/>
    <n v="100"/>
    <s v="1 PG"/>
  </r>
  <r>
    <n v="4070"/>
    <s v="VIETNAM"/>
    <x v="0"/>
    <x v="6"/>
    <x v="29"/>
    <x v="71"/>
    <x v="0"/>
    <x v="0"/>
    <x v="2"/>
    <x v="5"/>
    <x v="0"/>
    <n v="1200"/>
    <n v="240"/>
    <n v="240"/>
    <m/>
    <n v="96"/>
    <n v="31"/>
    <n v="15"/>
    <n v="63.36"/>
    <n v="22.2"/>
    <n v="12"/>
    <n v="0.74347826086956526"/>
    <n v="0.4"/>
    <n v="0.18452380952380953"/>
    <n v="8.9285714285714288E-2"/>
    <n v="298"/>
    <n v="0.8"/>
    <n v="15.2"/>
    <n v="4"/>
    <n v="0"/>
    <n v="12"/>
    <n v="0"/>
    <n v="0"/>
    <n v="4"/>
    <n v="0"/>
    <n v="0"/>
    <n v="16"/>
    <n v="0"/>
    <n v="0"/>
    <n v="0"/>
    <n v="0"/>
    <n v="0"/>
    <n v="100"/>
    <n v="100"/>
    <s v="1 PG"/>
  </r>
  <r>
    <n v="4071"/>
    <s v="VIETNAM"/>
    <x v="0"/>
    <x v="6"/>
    <x v="29"/>
    <x v="71"/>
    <x v="0"/>
    <x v="0"/>
    <x v="4"/>
    <x v="18"/>
    <x v="0"/>
    <n v="1200"/>
    <n v="240"/>
    <n v="230"/>
    <m/>
    <n v="96"/>
    <n v="30"/>
    <n v="45"/>
    <n v="63.36"/>
    <n v="25"/>
    <n v="45"/>
    <n v="0.93333333333333335"/>
    <n v="0.4"/>
    <n v="0.18633540372670807"/>
    <n v="0.27950310559006208"/>
    <n v="500"/>
    <n v="0.7"/>
    <n v="25"/>
    <n v="0"/>
    <n v="0"/>
    <n v="0"/>
    <n v="0"/>
    <n v="0"/>
    <n v="40"/>
    <n v="0"/>
    <n v="0"/>
    <n v="10"/>
    <n v="0"/>
    <n v="0"/>
    <n v="0"/>
    <n v="0"/>
    <n v="0"/>
    <n v="50"/>
    <n v="50"/>
    <s v="1 PG"/>
  </r>
  <r>
    <n v="4072"/>
    <s v="VIETNAM"/>
    <x v="0"/>
    <x v="6"/>
    <x v="29"/>
    <x v="71"/>
    <x v="0"/>
    <x v="0"/>
    <x v="4"/>
    <x v="19"/>
    <x v="0"/>
    <n v="1200"/>
    <n v="240"/>
    <n v="240"/>
    <m/>
    <n v="96"/>
    <n v="33"/>
    <n v="37"/>
    <n v="63.36"/>
    <n v="21.25"/>
    <n v="39.875"/>
    <n v="0.87321428571428572"/>
    <n v="0.4"/>
    <n v="0.19642857142857142"/>
    <n v="0.22023809523809523"/>
    <n v="400"/>
    <n v="0.7"/>
    <n v="20"/>
    <n v="5"/>
    <n v="0"/>
    <n v="0"/>
    <n v="0"/>
    <n v="0"/>
    <n v="35"/>
    <n v="5"/>
    <n v="0"/>
    <n v="5"/>
    <n v="0"/>
    <n v="0"/>
    <n v="0"/>
    <n v="3"/>
    <n v="0"/>
    <n v="50"/>
    <n v="50"/>
    <s v="1 PG"/>
  </r>
  <r>
    <n v="4073"/>
    <s v="VIETNAM"/>
    <x v="0"/>
    <x v="6"/>
    <x v="29"/>
    <x v="71"/>
    <x v="4"/>
    <x v="0"/>
    <x v="0"/>
    <x v="33"/>
    <x v="0"/>
    <n v="1200"/>
    <n v="200"/>
    <n v="224"/>
    <m/>
    <n v="80"/>
    <n v="67"/>
    <n v="24"/>
    <n v="52.8"/>
    <n v="36"/>
    <n v="11"/>
    <n v="0.51648351648351654"/>
    <n v="0.4"/>
    <n v="0.42729591836734698"/>
    <n v="0.15306122448979592"/>
    <n v="396"/>
    <n v="0.8"/>
    <n v="9"/>
    <n v="8"/>
    <n v="0"/>
    <n v="50"/>
    <n v="0"/>
    <n v="0"/>
    <n v="0"/>
    <n v="4"/>
    <n v="0"/>
    <n v="20"/>
    <n v="0"/>
    <n v="0"/>
    <n v="0"/>
    <n v="0"/>
    <n v="0"/>
    <n v="50"/>
    <n v="50"/>
    <s v="1 PG"/>
  </r>
  <r>
    <n v="4074"/>
    <s v="VIETNAM"/>
    <x v="0"/>
    <x v="6"/>
    <x v="29"/>
    <x v="71"/>
    <x v="4"/>
    <x v="0"/>
    <x v="0"/>
    <x v="34"/>
    <x v="0"/>
    <n v="1200"/>
    <n v="200"/>
    <n v="204"/>
    <m/>
    <n v="80"/>
    <n v="22"/>
    <n v="31"/>
    <n v="52.8"/>
    <n v="11.5"/>
    <n v="10"/>
    <n v="0.40566037735849059"/>
    <n v="0.4"/>
    <n v="0.15406162464985995"/>
    <n v="0.21708683473389359"/>
    <n v="278"/>
    <n v="0.7"/>
    <n v="7.5"/>
    <n v="8"/>
    <n v="0"/>
    <n v="4"/>
    <n v="0"/>
    <n v="0"/>
    <n v="0"/>
    <n v="8"/>
    <n v="0"/>
    <n v="16"/>
    <n v="0"/>
    <n v="0"/>
    <n v="0"/>
    <n v="0"/>
    <n v="0"/>
    <n v="50"/>
    <n v="50"/>
    <s v="1 PG"/>
  </r>
  <r>
    <n v="4075"/>
    <s v="VIETNAM"/>
    <x v="0"/>
    <x v="6"/>
    <x v="29"/>
    <x v="71"/>
    <x v="2"/>
    <x v="0"/>
    <x v="0"/>
    <x v="21"/>
    <x v="1"/>
    <n v="1200"/>
    <n v="336"/>
    <n v="336"/>
    <m/>
    <n v="134.4"/>
    <n v="19"/>
    <n v="24"/>
    <n v="88.703999999999994"/>
    <n v="19.2"/>
    <n v="13.8"/>
    <n v="0.76744186046511631"/>
    <n v="0.4"/>
    <n v="8.0782312925170074E-2"/>
    <n v="0.10204081632653061"/>
    <n v="344"/>
    <n v="0.7"/>
    <n v="14.7"/>
    <n v="0"/>
    <n v="0"/>
    <n v="9"/>
    <n v="0"/>
    <n v="0"/>
    <n v="12.3"/>
    <n v="2"/>
    <n v="0"/>
    <n v="2"/>
    <n v="0"/>
    <n v="0"/>
    <n v="0"/>
    <n v="0"/>
    <n v="0"/>
    <n v="100"/>
    <n v="100"/>
    <s v="2 PG"/>
  </r>
  <r>
    <n v="4076"/>
    <s v="VIETNAM"/>
    <x v="0"/>
    <x v="6"/>
    <x v="29"/>
    <x v="71"/>
    <x v="2"/>
    <x v="0"/>
    <x v="0"/>
    <x v="22"/>
    <x v="1"/>
    <n v="1200"/>
    <n v="336"/>
    <n v="310"/>
    <m/>
    <n v="134.4"/>
    <n v="27"/>
    <n v="31"/>
    <n v="88.703999999999994"/>
    <n v="18"/>
    <n v="25.25"/>
    <n v="0.74568965517241381"/>
    <n v="0.4"/>
    <n v="0.12442396313364056"/>
    <n v="0.14285714285714285"/>
    <n v="435"/>
    <n v="0.7"/>
    <n v="9"/>
    <n v="4"/>
    <n v="0"/>
    <n v="16"/>
    <n v="0"/>
    <n v="0"/>
    <n v="16"/>
    <n v="3"/>
    <n v="0"/>
    <n v="17"/>
    <n v="0"/>
    <n v="0"/>
    <n v="0"/>
    <n v="0"/>
    <n v="0"/>
    <n v="100"/>
    <n v="100"/>
    <s v="2 PG"/>
  </r>
  <r>
    <n v="4077"/>
    <s v="VIETNAM"/>
    <x v="0"/>
    <x v="6"/>
    <x v="29"/>
    <x v="71"/>
    <x v="6"/>
    <x v="0"/>
    <x v="0"/>
    <x v="48"/>
    <x v="1"/>
    <n v="1250"/>
    <n v="250"/>
    <n v="280"/>
    <m/>
    <n v="100"/>
    <n v="26"/>
    <n v="34"/>
    <n v="92"/>
    <n v="20.75"/>
    <n v="17.75"/>
    <n v="0.64166666666666672"/>
    <n v="0.4"/>
    <n v="0.1326530612244898"/>
    <n v="0.17346938775510204"/>
    <n v="120"/>
    <n v="0.7"/>
    <n v="14"/>
    <n v="1"/>
    <n v="0"/>
    <n v="13"/>
    <n v="0"/>
    <n v="0"/>
    <n v="13"/>
    <n v="5"/>
    <n v="0"/>
    <n v="7"/>
    <n v="0"/>
    <n v="0"/>
    <n v="0"/>
    <n v="0"/>
    <n v="0"/>
    <n v="50"/>
    <n v="50"/>
    <s v="1 PG"/>
  </r>
  <r>
    <n v="4078"/>
    <s v="VIETNAM"/>
    <x v="0"/>
    <x v="6"/>
    <x v="29"/>
    <x v="71"/>
    <x v="1"/>
    <x v="0"/>
    <x v="0"/>
    <x v="7"/>
    <x v="1"/>
    <n v="4200"/>
    <n v="630"/>
    <n v="688"/>
    <m/>
    <n v="353"/>
    <n v="87"/>
    <n v="123"/>
    <n v="166"/>
    <n v="74"/>
    <n v="59.75"/>
    <n v="0.63690476190476186"/>
    <n v="0.4"/>
    <n v="0.18064784053156147"/>
    <n v="0.25539867109634551"/>
    <n v="870"/>
    <n v="0.8"/>
    <n v="64"/>
    <n v="10"/>
    <n v="0"/>
    <n v="15"/>
    <n v="0"/>
    <n v="0"/>
    <n v="59"/>
    <n v="0"/>
    <n v="0"/>
    <n v="0"/>
    <n v="0"/>
    <n v="0"/>
    <n v="0"/>
    <n v="0"/>
    <n v="0"/>
    <n v="100"/>
    <n v="100"/>
    <s v="2 PG"/>
  </r>
  <r>
    <n v="4079"/>
    <s v="VIETNAM"/>
    <x v="0"/>
    <x v="6"/>
    <x v="29"/>
    <x v="71"/>
    <x v="7"/>
    <x v="0"/>
    <x v="0"/>
    <x v="52"/>
    <x v="0"/>
    <n v="1000"/>
    <n v="200"/>
    <n v="212"/>
    <m/>
    <n v="80"/>
    <n v="30"/>
    <n v="0"/>
    <n v="52.8"/>
    <n v="16.5"/>
    <n v="6"/>
    <n v="0.75"/>
    <n v="0.4"/>
    <n v="0.20215633423180596"/>
    <n v="0"/>
    <n v="120"/>
    <n v="0.7"/>
    <n v="13"/>
    <n v="4"/>
    <n v="0"/>
    <n v="5"/>
    <n v="0"/>
    <n v="0"/>
    <n v="0"/>
    <n v="0"/>
    <n v="0"/>
    <n v="0"/>
    <n v="0"/>
    <n v="0"/>
    <n v="0"/>
    <n v="16"/>
    <n v="0"/>
    <n v="50"/>
    <n v="50"/>
    <s v="1 PG"/>
  </r>
  <r>
    <n v="4080"/>
    <s v="VIETNAM"/>
    <x v="0"/>
    <x v="6"/>
    <x v="29"/>
    <x v="71"/>
    <x v="7"/>
    <x v="0"/>
    <x v="0"/>
    <x v="54"/>
    <x v="0"/>
    <n v="1000"/>
    <n v="280"/>
    <n v="304"/>
    <m/>
    <n v="112"/>
    <n v="42"/>
    <n v="31"/>
    <n v="73.919999999999987"/>
    <n v="40.5"/>
    <n v="15"/>
    <n v="0.76027397260273977"/>
    <n v="0.4"/>
    <n v="0.19736842105263158"/>
    <n v="0.14567669172932332"/>
    <n v="315"/>
    <n v="0.7"/>
    <n v="32"/>
    <n v="2"/>
    <n v="0"/>
    <n v="16"/>
    <n v="0"/>
    <n v="0"/>
    <n v="0"/>
    <n v="13"/>
    <n v="0"/>
    <n v="22"/>
    <n v="0"/>
    <n v="0"/>
    <n v="0"/>
    <n v="2"/>
    <n v="0"/>
    <n v="100"/>
    <n v="100"/>
    <s v="2 PG"/>
  </r>
  <r>
    <n v="4081"/>
    <s v="VIETNAM"/>
    <x v="0"/>
    <x v="6"/>
    <x v="29"/>
    <x v="71"/>
    <x v="7"/>
    <x v="0"/>
    <x v="0"/>
    <x v="57"/>
    <x v="0"/>
    <n v="1000"/>
    <n v="200"/>
    <n v="208"/>
    <m/>
    <n v="80"/>
    <n v="14"/>
    <n v="59"/>
    <n v="52.8"/>
    <n v="26.83"/>
    <n v="41.83"/>
    <n v="0.94054794520547935"/>
    <n v="0.4"/>
    <n v="9.6153846153846159E-2"/>
    <n v="0.40521978021978022"/>
    <n v="407"/>
    <n v="0.65"/>
    <n v="18.329999999999998"/>
    <n v="0"/>
    <n v="0"/>
    <n v="17"/>
    <n v="0"/>
    <n v="0"/>
    <n v="41.83"/>
    <n v="0"/>
    <n v="0"/>
    <n v="0"/>
    <n v="0"/>
    <n v="0"/>
    <n v="0"/>
    <n v="0"/>
    <n v="0"/>
    <n v="50"/>
    <n v="50"/>
    <s v="1 PG"/>
  </r>
  <r>
    <n v="4082"/>
    <s v="VIETNAM"/>
    <x v="0"/>
    <x v="6"/>
    <x v="29"/>
    <x v="71"/>
    <x v="7"/>
    <x v="0"/>
    <x v="0"/>
    <x v="250"/>
    <x v="0"/>
    <n v="1000"/>
    <n v="200"/>
    <n v="208"/>
    <m/>
    <n v="80"/>
    <n v="31"/>
    <n v="20"/>
    <n v="52.8"/>
    <n v="16.5"/>
    <n v="8.5"/>
    <n v="0.49019607843137253"/>
    <n v="0.4"/>
    <n v="0.21291208791208793"/>
    <n v="0.13736263736263737"/>
    <n v="130"/>
    <n v="0.65"/>
    <n v="15"/>
    <n v="2"/>
    <n v="0"/>
    <n v="2"/>
    <n v="0"/>
    <n v="0"/>
    <n v="7"/>
    <n v="2"/>
    <n v="0"/>
    <n v="2"/>
    <n v="0"/>
    <n v="0"/>
    <n v="0"/>
    <n v="0"/>
    <n v="0"/>
    <n v="50"/>
    <n v="50"/>
    <s v="1 PG"/>
  </r>
  <r>
    <n v="4083"/>
    <s v="VIETNAM"/>
    <x v="0"/>
    <x v="6"/>
    <x v="29"/>
    <x v="71"/>
    <x v="7"/>
    <x v="0"/>
    <x v="0"/>
    <x v="251"/>
    <x v="0"/>
    <n v="1000"/>
    <n v="200"/>
    <n v="194"/>
    <m/>
    <n v="80"/>
    <n v="18"/>
    <n v="22"/>
    <n v="52.8"/>
    <n v="18"/>
    <n v="9"/>
    <n v="0.67500000000000004"/>
    <n v="0.4"/>
    <n v="0.13254786450662742"/>
    <n v="0.16200294550810015"/>
    <n v="314"/>
    <n v="0.65"/>
    <n v="14"/>
    <n v="0"/>
    <n v="0"/>
    <n v="8"/>
    <n v="0"/>
    <n v="0"/>
    <n v="9"/>
    <n v="0"/>
    <n v="0"/>
    <n v="0"/>
    <n v="0"/>
    <n v="0"/>
    <n v="0"/>
    <n v="0"/>
    <n v="0"/>
    <n v="50"/>
    <n v="50"/>
    <s v="1 PG"/>
  </r>
  <r>
    <n v="4084"/>
    <s v="VIETNAM"/>
    <x v="0"/>
    <x v="6"/>
    <x v="29"/>
    <x v="71"/>
    <x v="7"/>
    <x v="0"/>
    <x v="0"/>
    <x v="252"/>
    <x v="0"/>
    <n v="1000"/>
    <n v="200"/>
    <n v="208"/>
    <m/>
    <n v="80"/>
    <n v="16"/>
    <n v="17"/>
    <n v="52.8"/>
    <n v="8"/>
    <n v="10.25"/>
    <n v="0.55303030303030298"/>
    <n v="0.4"/>
    <n v="0.10989010989010989"/>
    <n v="0.11675824175824176"/>
    <n v="388"/>
    <n v="0.65"/>
    <n v="8"/>
    <n v="0"/>
    <n v="0"/>
    <n v="0"/>
    <n v="0"/>
    <n v="0"/>
    <n v="7.5"/>
    <n v="1"/>
    <n v="0"/>
    <n v="5"/>
    <n v="0"/>
    <n v="0"/>
    <n v="0"/>
    <n v="0"/>
    <n v="0"/>
    <n v="50"/>
    <n v="50"/>
    <s v="1 PG"/>
  </r>
  <r>
    <n v="4085"/>
    <s v="VIETNAM"/>
    <x v="0"/>
    <x v="6"/>
    <x v="29"/>
    <x v="71"/>
    <x v="7"/>
    <x v="0"/>
    <x v="0"/>
    <x v="58"/>
    <x v="0"/>
    <n v="1000"/>
    <n v="280"/>
    <n v="288"/>
    <m/>
    <n v="112"/>
    <n v="48"/>
    <n v="56"/>
    <n v="73.919999999999987"/>
    <n v="35.75"/>
    <n v="36.25"/>
    <n v="0.69230769230769229"/>
    <n v="0.4"/>
    <n v="0.23809523809523811"/>
    <n v="0.27777777777777779"/>
    <n v="543"/>
    <n v="0.7"/>
    <n v="29"/>
    <n v="11"/>
    <n v="0"/>
    <n v="8"/>
    <n v="0"/>
    <n v="0"/>
    <n v="32"/>
    <n v="7"/>
    <n v="0"/>
    <n v="5"/>
    <n v="0"/>
    <n v="0"/>
    <n v="0"/>
    <n v="0"/>
    <n v="0"/>
    <n v="100"/>
    <n v="100"/>
    <s v="2 PG"/>
  </r>
  <r>
    <n v="4086"/>
    <s v="VIETNAM"/>
    <x v="0"/>
    <x v="6"/>
    <x v="29"/>
    <x v="71"/>
    <x v="10"/>
    <x v="1"/>
    <x v="0"/>
    <x v="260"/>
    <x v="2"/>
    <n v="320"/>
    <n v="144"/>
    <n v="160"/>
    <m/>
    <n v="34.56"/>
    <n v="16"/>
    <n v="0"/>
    <n v="25.344000000000001"/>
    <n v="9"/>
    <n v="0"/>
    <n v="0.5625"/>
    <n v="0.24"/>
    <n v="0.14285714285714285"/>
    <n v="0"/>
    <n v="215"/>
    <n v="0.7"/>
    <n v="9"/>
    <n v="0"/>
    <n v="0"/>
    <n v="0"/>
    <n v="0"/>
    <n v="0"/>
    <n v="0"/>
    <n v="0"/>
    <n v="0"/>
    <n v="0"/>
    <n v="0"/>
    <n v="0"/>
    <n v="0"/>
    <n v="0"/>
    <n v="0"/>
    <n v="20"/>
    <n v="20"/>
    <s v="1 PG"/>
  </r>
  <r>
    <n v="4087"/>
    <s v="VIETNAM"/>
    <x v="0"/>
    <x v="6"/>
    <x v="29"/>
    <x v="71"/>
    <x v="11"/>
    <x v="1"/>
    <x v="0"/>
    <x v="325"/>
    <x v="2"/>
    <n v="180"/>
    <n v="120"/>
    <n v="74"/>
    <m/>
    <n v="22"/>
    <n v="2"/>
    <n v="2"/>
    <n v="8"/>
    <n v="2"/>
    <n v="2"/>
    <n v="1"/>
    <n v="0.24"/>
    <n v="3.8610038610038609E-2"/>
    <n v="3.8610038610038609E-2"/>
    <n v="60"/>
    <n v="0.7"/>
    <n v="2"/>
    <n v="0"/>
    <n v="0"/>
    <n v="0"/>
    <n v="0"/>
    <n v="0"/>
    <n v="2"/>
    <n v="0"/>
    <n v="0"/>
    <n v="0"/>
    <n v="0"/>
    <n v="0"/>
    <n v="0"/>
    <n v="0"/>
    <n v="0"/>
    <n v="20"/>
    <n v="20"/>
    <s v="1 PG"/>
  </r>
  <r>
    <n v="4088"/>
    <s v="VIETNAM"/>
    <x v="1"/>
    <x v="6"/>
    <x v="29"/>
    <x v="71"/>
    <x v="0"/>
    <x v="0"/>
    <x v="5"/>
    <x v="61"/>
    <x v="0"/>
    <n v="1200"/>
    <n v="336"/>
    <n v="336"/>
    <m/>
    <n v="134.4"/>
    <n v="107"/>
    <n v="0"/>
    <n v="88.703999999999994"/>
    <n v="82.55"/>
    <n v="0"/>
    <n v="0.77149532710280366"/>
    <n v="0.4"/>
    <n v="0.45493197278911568"/>
    <n v="0"/>
    <n v="569"/>
    <n v="0.8"/>
    <n v="67.3"/>
    <n v="15"/>
    <n v="0"/>
    <n v="23"/>
    <n v="0"/>
    <n v="0"/>
    <n v="0"/>
    <n v="0"/>
    <n v="0"/>
    <n v="0"/>
    <n v="0"/>
    <n v="0"/>
    <n v="0"/>
    <n v="0"/>
    <n v="0"/>
    <n v="100"/>
    <n v="100"/>
    <s v="2 PG"/>
  </r>
  <r>
    <n v="4089"/>
    <s v="VIETNAM"/>
    <x v="1"/>
    <x v="6"/>
    <x v="29"/>
    <x v="71"/>
    <x v="4"/>
    <x v="1"/>
    <x v="5"/>
    <x v="117"/>
    <x v="0"/>
    <n v="1200"/>
    <n v="200"/>
    <n v="212"/>
    <m/>
    <n v="80"/>
    <n v="39"/>
    <n v="31"/>
    <n v="52.8"/>
    <n v="36"/>
    <n v="8"/>
    <n v="0.62857142857142856"/>
    <n v="0.24"/>
    <n v="0.26280323450134774"/>
    <n v="0.20889487870619949"/>
    <n v="275"/>
    <n v="0.8"/>
    <n v="23"/>
    <n v="0"/>
    <n v="0"/>
    <n v="26"/>
    <n v="0"/>
    <n v="0"/>
    <n v="0"/>
    <n v="0"/>
    <n v="0"/>
    <n v="16"/>
    <n v="0"/>
    <n v="0"/>
    <n v="0"/>
    <n v="0"/>
    <n v="0"/>
    <n v="50"/>
    <n v="50"/>
    <s v="1 PG"/>
  </r>
  <r>
    <n v="4090"/>
    <s v="VIETNAM"/>
    <x v="1"/>
    <x v="6"/>
    <x v="29"/>
    <x v="71"/>
    <x v="4"/>
    <x v="1"/>
    <x v="8"/>
    <x v="182"/>
    <x v="0"/>
    <n v="1200"/>
    <n v="200"/>
    <n v="200"/>
    <m/>
    <n v="80"/>
    <n v="33"/>
    <n v="25"/>
    <n v="52.8"/>
    <n v="20"/>
    <n v="8.75"/>
    <n v="0.49568965517241381"/>
    <n v="0.24"/>
    <n v="0.23571428571428571"/>
    <n v="0.17857142857142858"/>
    <n v="260"/>
    <n v="0.7"/>
    <n v="15"/>
    <n v="8"/>
    <n v="0"/>
    <n v="6"/>
    <n v="0"/>
    <n v="0"/>
    <n v="0"/>
    <n v="9"/>
    <n v="0"/>
    <n v="13"/>
    <n v="0"/>
    <n v="0"/>
    <n v="0"/>
    <n v="0"/>
    <n v="0"/>
    <n v="50"/>
    <n v="50"/>
    <s v="1 PG"/>
  </r>
  <r>
    <n v="4091"/>
    <s v="VIETNAM"/>
    <x v="1"/>
    <x v="6"/>
    <x v="29"/>
    <x v="71"/>
    <x v="6"/>
    <x v="1"/>
    <x v="25"/>
    <x v="142"/>
    <x v="1"/>
    <n v="1250"/>
    <n v="250"/>
    <n v="226"/>
    <m/>
    <n v="100"/>
    <n v="25"/>
    <n v="18"/>
    <n v="92"/>
    <n v="19.25"/>
    <n v="12"/>
    <n v="0.72674418604651159"/>
    <n v="0.24"/>
    <n v="0.15802781289506954"/>
    <n v="0.11378002528445007"/>
    <n v="190"/>
    <n v="0.7"/>
    <n v="14"/>
    <n v="3"/>
    <n v="0"/>
    <n v="9"/>
    <n v="0"/>
    <n v="0"/>
    <n v="6"/>
    <n v="2"/>
    <n v="0"/>
    <n v="11"/>
    <n v="0"/>
    <n v="0"/>
    <n v="0"/>
    <n v="0"/>
    <n v="0"/>
    <n v="50"/>
    <n v="50"/>
    <s v="1 PG"/>
  </r>
  <r>
    <n v="4092"/>
    <s v="VIETNAM"/>
    <x v="1"/>
    <x v="6"/>
    <x v="29"/>
    <x v="71"/>
    <x v="6"/>
    <x v="1"/>
    <x v="18"/>
    <x v="143"/>
    <x v="1"/>
    <n v="1250"/>
    <n v="250"/>
    <n v="232"/>
    <m/>
    <n v="100"/>
    <n v="24"/>
    <n v="18"/>
    <n v="92"/>
    <n v="11.5"/>
    <n v="13.75"/>
    <n v="0.60119047619047616"/>
    <n v="0.24"/>
    <n v="0.14778325123152711"/>
    <n v="0.11083743842364534"/>
    <n v="100"/>
    <n v="0.7"/>
    <n v="0"/>
    <n v="22"/>
    <n v="0"/>
    <n v="12"/>
    <n v="0"/>
    <n v="0"/>
    <n v="0"/>
    <n v="13"/>
    <n v="0"/>
    <n v="21"/>
    <n v="0"/>
    <n v="0"/>
    <n v="0"/>
    <n v="0"/>
    <n v="0"/>
    <n v="50"/>
    <n v="50"/>
    <s v="1 PG"/>
  </r>
  <r>
    <n v="4093"/>
    <s v="VIETNAM"/>
    <x v="2"/>
    <x v="6"/>
    <x v="29"/>
    <x v="71"/>
    <x v="3"/>
    <x v="0"/>
    <x v="6"/>
    <x v="24"/>
    <x v="1"/>
    <n v="2700"/>
    <n v="567"/>
    <n v="552"/>
    <m/>
    <n v="226"/>
    <n v="67"/>
    <n v="147"/>
    <n v="147"/>
    <n v="67"/>
    <n v="159.80000000000001"/>
    <n v="1.0598130841121496"/>
    <n v="0.4"/>
    <n v="0.17339544513457558"/>
    <n v="0.38043478260869568"/>
    <n v="634"/>
    <n v="0.7"/>
    <n v="63.5"/>
    <n v="2"/>
    <n v="0"/>
    <n v="6"/>
    <n v="0"/>
    <n v="0"/>
    <n v="154.30000000000001"/>
    <n v="4"/>
    <n v="0"/>
    <n v="9"/>
    <n v="0"/>
    <n v="0"/>
    <n v="0"/>
    <n v="0"/>
    <n v="0"/>
    <n v="250"/>
    <n v="250"/>
    <s v="2 PG"/>
  </r>
  <r>
    <n v="4094"/>
    <s v="VIETNAM"/>
    <x v="2"/>
    <x v="6"/>
    <x v="29"/>
    <x v="71"/>
    <x v="3"/>
    <x v="0"/>
    <x v="6"/>
    <x v="121"/>
    <x v="1"/>
    <n v="2700"/>
    <n v="567"/>
    <n v="592"/>
    <m/>
    <n v="226"/>
    <n v="57"/>
    <n v="61"/>
    <n v="147"/>
    <n v="95.95"/>
    <n v="69"/>
    <n v="1.3978813559322032"/>
    <n v="0.4"/>
    <n v="0.13754826254826255"/>
    <n v="0.14720077220077221"/>
    <n v="692"/>
    <n v="0.7"/>
    <n v="92.7"/>
    <n v="5"/>
    <n v="0"/>
    <n v="4"/>
    <n v="0"/>
    <n v="0"/>
    <n v="63.5"/>
    <n v="6"/>
    <n v="0"/>
    <n v="8"/>
    <n v="0"/>
    <n v="0"/>
    <n v="0"/>
    <n v="0"/>
    <n v="0"/>
    <n v="250"/>
    <n v="250"/>
    <s v="2 PG"/>
  </r>
  <r>
    <n v="4095"/>
    <s v="VIETNAM"/>
    <x v="2"/>
    <x v="6"/>
    <x v="29"/>
    <x v="71"/>
    <x v="6"/>
    <x v="0"/>
    <x v="6"/>
    <x v="79"/>
    <x v="1"/>
    <n v="1250"/>
    <n v="350"/>
    <n v="320"/>
    <m/>
    <n v="140"/>
    <n v="64"/>
    <n v="71"/>
    <n v="92"/>
    <n v="66"/>
    <n v="80.75"/>
    <n v="1.087037037037037"/>
    <n v="0.4"/>
    <n v="0.2857142857142857"/>
    <n v="0.3169642857142857"/>
    <n v="530"/>
    <n v="0.65"/>
    <n v="64"/>
    <n v="4"/>
    <n v="0"/>
    <n v="2"/>
    <n v="0"/>
    <n v="0"/>
    <n v="77"/>
    <n v="3"/>
    <n v="0"/>
    <n v="6"/>
    <n v="0"/>
    <n v="0"/>
    <n v="0"/>
    <n v="0"/>
    <n v="0"/>
    <n v="150"/>
    <n v="150"/>
    <s v="2 PG"/>
  </r>
  <r>
    <n v="4096"/>
    <s v="VIETNAM"/>
    <x v="2"/>
    <x v="6"/>
    <x v="29"/>
    <x v="71"/>
    <x v="6"/>
    <x v="0"/>
    <x v="6"/>
    <x v="80"/>
    <x v="1"/>
    <n v="1250"/>
    <n v="250"/>
    <n v="276"/>
    <m/>
    <n v="100"/>
    <n v="25"/>
    <n v="30"/>
    <n v="66"/>
    <n v="19.05"/>
    <n v="24.3"/>
    <n v="0.78818181818181821"/>
    <n v="0.4"/>
    <n v="0.12939958592132506"/>
    <n v="0.15527950310559008"/>
    <n v="303"/>
    <n v="0.65"/>
    <n v="14.8"/>
    <n v="3"/>
    <n v="0"/>
    <n v="7"/>
    <n v="0"/>
    <n v="0"/>
    <n v="23.3"/>
    <n v="2"/>
    <n v="0"/>
    <n v="1"/>
    <n v="0"/>
    <n v="0"/>
    <n v="0"/>
    <n v="0"/>
    <n v="0"/>
    <n v="150"/>
    <n v="150"/>
    <s v="2 PG"/>
  </r>
  <r>
    <n v="4097"/>
    <s v="VIETNAM"/>
    <x v="2"/>
    <x v="6"/>
    <x v="29"/>
    <x v="71"/>
    <x v="7"/>
    <x v="0"/>
    <x v="6"/>
    <x v="85"/>
    <x v="0"/>
    <n v="1000"/>
    <n v="280"/>
    <n v="240"/>
    <m/>
    <n v="112"/>
    <n v="21"/>
    <n v="31"/>
    <n v="73"/>
    <n v="20.75"/>
    <n v="34"/>
    <n v="1.0528846153846154"/>
    <n v="0.4"/>
    <n v="0.125"/>
    <n v="0.18452380952380953"/>
    <n v="300"/>
    <n v="0.7"/>
    <n v="20"/>
    <n v="3"/>
    <n v="0"/>
    <n v="0"/>
    <n v="0"/>
    <n v="0"/>
    <n v="34"/>
    <n v="0"/>
    <n v="0"/>
    <n v="0"/>
    <n v="0"/>
    <n v="0"/>
    <n v="0"/>
    <n v="0"/>
    <n v="0"/>
    <n v="150"/>
    <n v="150"/>
    <s v="2 PG"/>
  </r>
  <r>
    <n v="4098"/>
    <s v="VIETNAM"/>
    <x v="2"/>
    <x v="6"/>
    <x v="29"/>
    <x v="71"/>
    <x v="7"/>
    <x v="0"/>
    <x v="6"/>
    <x v="89"/>
    <x v="0"/>
    <n v="1000"/>
    <n v="280"/>
    <n v="408"/>
    <m/>
    <n v="112"/>
    <n v="17"/>
    <n v="77"/>
    <n v="73"/>
    <n v="3.25"/>
    <n v="82.5"/>
    <n v="0.91223404255319152"/>
    <n v="0.4"/>
    <n v="5.9523809523809534E-2"/>
    <n v="0.26960784313725494"/>
    <n v="540"/>
    <n v="0.7"/>
    <n v="0"/>
    <n v="13"/>
    <n v="0"/>
    <n v="0"/>
    <n v="0"/>
    <n v="0"/>
    <n v="81"/>
    <n v="6"/>
    <n v="0"/>
    <n v="0"/>
    <n v="0"/>
    <n v="0"/>
    <n v="0"/>
    <n v="16"/>
    <n v="0"/>
    <n v="150"/>
    <n v="150"/>
    <s v="2 PG"/>
  </r>
  <r>
    <n v="4099"/>
    <s v="VIETNAM"/>
    <x v="2"/>
    <x v="6"/>
    <x v="29"/>
    <x v="71"/>
    <x v="7"/>
    <x v="0"/>
    <x v="6"/>
    <x v="86"/>
    <x v="0"/>
    <n v="1000"/>
    <n v="200"/>
    <n v="280"/>
    <m/>
    <n v="80"/>
    <n v="35"/>
    <n v="30"/>
    <n v="52"/>
    <n v="43.5"/>
    <n v="31"/>
    <n v="1.1461538461538461"/>
    <n v="0.4"/>
    <n v="0.17857142857142858"/>
    <n v="0.15306122448979592"/>
    <n v="422"/>
    <n v="0.7"/>
    <n v="41"/>
    <n v="0"/>
    <n v="0"/>
    <n v="5"/>
    <n v="0"/>
    <n v="0"/>
    <n v="29"/>
    <n v="0"/>
    <n v="0"/>
    <n v="4"/>
    <n v="0"/>
    <n v="0"/>
    <n v="0"/>
    <n v="0"/>
    <n v="0"/>
    <n v="150"/>
    <n v="150"/>
    <s v="2 PG"/>
  </r>
  <r>
    <n v="4100"/>
    <s v="VIETNAM"/>
    <x v="2"/>
    <x v="6"/>
    <x v="29"/>
    <x v="71"/>
    <x v="7"/>
    <x v="0"/>
    <x v="6"/>
    <x v="326"/>
    <x v="0"/>
    <n v="1000"/>
    <n v="280"/>
    <n v="240"/>
    <m/>
    <n v="112"/>
    <n v="9"/>
    <n v="33"/>
    <n v="73"/>
    <n v="22"/>
    <n v="7"/>
    <n v="0.69047619047619047"/>
    <n v="0.4"/>
    <n v="5.3571428571428568E-2"/>
    <n v="0.19642857142857142"/>
    <n v="521"/>
    <n v="0.7"/>
    <n v="22"/>
    <n v="0"/>
    <n v="0"/>
    <n v="0"/>
    <n v="0"/>
    <n v="0"/>
    <n v="5"/>
    <n v="4"/>
    <n v="0"/>
    <n v="2"/>
    <n v="0"/>
    <n v="0"/>
    <n v="0"/>
    <n v="0"/>
    <n v="0"/>
    <n v="150"/>
    <n v="150"/>
    <s v="2 PG"/>
  </r>
  <r>
    <n v="4101"/>
    <s v="VIETNAM"/>
    <x v="2"/>
    <x v="6"/>
    <x v="29"/>
    <x v="71"/>
    <x v="7"/>
    <x v="0"/>
    <x v="6"/>
    <x v="130"/>
    <x v="0"/>
    <n v="1000"/>
    <n v="200"/>
    <n v="260"/>
    <m/>
    <n v="112"/>
    <n v="31"/>
    <n v="22"/>
    <n v="52"/>
    <n v="30.3"/>
    <n v="15.7"/>
    <n v="0.86792452830188682"/>
    <n v="0.4"/>
    <n v="0.17032967032967034"/>
    <n v="0.12087912087912088"/>
    <n v="316"/>
    <n v="0.65"/>
    <n v="29.3"/>
    <n v="4"/>
    <n v="0"/>
    <n v="0"/>
    <n v="0"/>
    <n v="0"/>
    <n v="12.7"/>
    <n v="0"/>
    <n v="0"/>
    <n v="6"/>
    <n v="0"/>
    <n v="0"/>
    <n v="0"/>
    <n v="0"/>
    <n v="0"/>
    <n v="150"/>
    <n v="150"/>
    <s v="1 PG"/>
  </r>
  <r>
    <n v="4102"/>
    <s v="VIETNAM"/>
    <x v="2"/>
    <x v="6"/>
    <x v="29"/>
    <x v="71"/>
    <x v="7"/>
    <x v="0"/>
    <x v="6"/>
    <x v="87"/>
    <x v="0"/>
    <n v="1000"/>
    <n v="200"/>
    <n v="360"/>
    <m/>
    <n v="80"/>
    <n v="23"/>
    <n v="24"/>
    <n v="52"/>
    <n v="23"/>
    <n v="25.5"/>
    <n v="1.0319148936170213"/>
    <n v="0.4"/>
    <n v="9.1269841269841279E-2"/>
    <n v="9.5238095238095247E-2"/>
    <n v="498"/>
    <n v="0.7"/>
    <n v="20"/>
    <n v="0"/>
    <n v="0"/>
    <n v="6"/>
    <n v="0"/>
    <n v="0"/>
    <n v="23"/>
    <n v="0"/>
    <n v="0"/>
    <n v="5"/>
    <n v="0"/>
    <n v="0"/>
    <n v="0"/>
    <n v="0"/>
    <n v="0"/>
    <n v="150"/>
    <n v="150"/>
    <s v="1 PG"/>
  </r>
  <r>
    <n v="4103"/>
    <s v="VIETNAM"/>
    <x v="2"/>
    <x v="6"/>
    <x v="29"/>
    <x v="71"/>
    <x v="7"/>
    <x v="0"/>
    <x v="6"/>
    <x v="327"/>
    <x v="0"/>
    <n v="1000"/>
    <n v="200"/>
    <n v="200"/>
    <m/>
    <n v="80"/>
    <n v="31"/>
    <n v="7"/>
    <n v="52"/>
    <n v="31.8"/>
    <n v="7.5"/>
    <n v="1.0342105263157895"/>
    <n v="0.4"/>
    <n v="0.22142857142857142"/>
    <n v="0.05"/>
    <n v="310"/>
    <n v="0.65"/>
    <n v="29.3"/>
    <n v="0"/>
    <n v="0"/>
    <n v="5"/>
    <n v="0"/>
    <n v="0"/>
    <n v="6"/>
    <n v="0"/>
    <n v="0"/>
    <n v="3"/>
    <n v="0"/>
    <n v="0"/>
    <n v="0"/>
    <n v="0"/>
    <n v="0"/>
    <n v="150"/>
    <n v="150"/>
    <s v="1 PG"/>
  </r>
  <r>
    <n v="4104"/>
    <s v="VIETNAM"/>
    <x v="2"/>
    <x v="6"/>
    <x v="29"/>
    <x v="71"/>
    <x v="7"/>
    <x v="0"/>
    <x v="6"/>
    <x v="222"/>
    <x v="0"/>
    <n v="1000"/>
    <n v="200"/>
    <n v="210"/>
    <m/>
    <n v="80"/>
    <n v="18"/>
    <n v="37"/>
    <n v="52"/>
    <n v="17.600000000000001"/>
    <n v="46.6"/>
    <n v="1.1672727272727272"/>
    <n v="0.4"/>
    <n v="0.12244897959183673"/>
    <n v="0.25170068027210885"/>
    <n v="215"/>
    <n v="0.65"/>
    <n v="17.600000000000001"/>
    <n v="0"/>
    <n v="0"/>
    <n v="0"/>
    <n v="0"/>
    <n v="0"/>
    <n v="46.6"/>
    <n v="0"/>
    <n v="0"/>
    <n v="0"/>
    <n v="0"/>
    <n v="0"/>
    <n v="0"/>
    <n v="0"/>
    <n v="0"/>
    <n v="150"/>
    <n v="150"/>
    <s v="1 PG"/>
  </r>
  <r>
    <n v="4105"/>
    <s v="VIETNAM"/>
    <x v="2"/>
    <x v="6"/>
    <x v="29"/>
    <x v="71"/>
    <x v="7"/>
    <x v="0"/>
    <x v="6"/>
    <x v="126"/>
    <x v="0"/>
    <n v="1000"/>
    <n v="280"/>
    <n v="210"/>
    <m/>
    <n v="112"/>
    <n v="9"/>
    <n v="32"/>
    <n v="73"/>
    <n v="4.5"/>
    <n v="27"/>
    <n v="0.76829268292682928"/>
    <n v="0.4"/>
    <n v="6.1224489795918366E-2"/>
    <n v="0.21768707482993196"/>
    <n v="256"/>
    <n v="0.65"/>
    <n v="1.5"/>
    <n v="0"/>
    <n v="0"/>
    <n v="6"/>
    <n v="0"/>
    <n v="0"/>
    <n v="26"/>
    <n v="0"/>
    <n v="0"/>
    <n v="2"/>
    <n v="0"/>
    <n v="0"/>
    <n v="0"/>
    <n v="0"/>
    <n v="0"/>
    <n v="150"/>
    <n v="150"/>
    <s v="1 PG"/>
  </r>
  <r>
    <n v="4106"/>
    <s v="VIETNAM"/>
    <x v="2"/>
    <x v="6"/>
    <x v="29"/>
    <x v="71"/>
    <x v="7"/>
    <x v="0"/>
    <x v="6"/>
    <x v="131"/>
    <x v="0"/>
    <n v="1000"/>
    <n v="200"/>
    <n v="260"/>
    <m/>
    <n v="80"/>
    <n v="20"/>
    <n v="13"/>
    <n v="52"/>
    <n v="14.25"/>
    <n v="10.5"/>
    <n v="0.75"/>
    <n v="0.4"/>
    <n v="0.10989010989010989"/>
    <n v="7.1428571428571425E-2"/>
    <n v="290"/>
    <n v="0.65"/>
    <n v="14"/>
    <n v="1"/>
    <n v="0"/>
    <n v="0"/>
    <n v="0"/>
    <n v="0"/>
    <n v="10"/>
    <n v="0"/>
    <n v="0"/>
    <n v="1"/>
    <n v="0"/>
    <n v="0"/>
    <n v="0"/>
    <n v="0"/>
    <n v="0"/>
    <n v="150"/>
    <n v="150"/>
    <s v="1 PG"/>
  </r>
  <r>
    <n v="4107"/>
    <s v="VIETNAM"/>
    <x v="2"/>
    <x v="6"/>
    <x v="29"/>
    <x v="71"/>
    <x v="7"/>
    <x v="0"/>
    <x v="6"/>
    <x v="84"/>
    <x v="0"/>
    <n v="1000"/>
    <n v="200"/>
    <n v="210"/>
    <m/>
    <n v="80"/>
    <n v="16"/>
    <n v="37"/>
    <n v="52"/>
    <n v="10"/>
    <n v="23"/>
    <n v="0.62264150943396224"/>
    <n v="0.4"/>
    <n v="0.10884353741496598"/>
    <n v="0.25170068027210885"/>
    <n v="250"/>
    <n v="0.65"/>
    <n v="10"/>
    <n v="0"/>
    <n v="0"/>
    <n v="0"/>
    <n v="0"/>
    <n v="0"/>
    <n v="23"/>
    <n v="0"/>
    <n v="0"/>
    <n v="0"/>
    <n v="0"/>
    <n v="0"/>
    <n v="0"/>
    <n v="0"/>
    <n v="0"/>
    <n v="150"/>
    <n v="150"/>
    <s v="1 PG"/>
  </r>
  <r>
    <n v="4108"/>
    <s v="VIETNAM"/>
    <x v="2"/>
    <x v="6"/>
    <x v="29"/>
    <x v="71"/>
    <x v="7"/>
    <x v="0"/>
    <x v="6"/>
    <x v="96"/>
    <x v="0"/>
    <n v="1000"/>
    <n v="200"/>
    <n v="210"/>
    <m/>
    <n v="80"/>
    <n v="32"/>
    <n v="35"/>
    <n v="52"/>
    <n v="24.5"/>
    <n v="31"/>
    <n v="0.82835820895522383"/>
    <n v="0.4"/>
    <n v="0.21768707482993196"/>
    <n v="0.23809523809523808"/>
    <n v="277"/>
    <n v="0.65"/>
    <n v="22"/>
    <n v="0"/>
    <n v="0"/>
    <n v="5"/>
    <n v="0"/>
    <n v="0"/>
    <n v="30"/>
    <n v="0"/>
    <n v="0"/>
    <n v="2"/>
    <n v="0"/>
    <n v="0"/>
    <n v="0"/>
    <n v="0"/>
    <n v="0"/>
    <n v="150"/>
    <n v="150"/>
    <s v="1 PG"/>
  </r>
  <r>
    <n v="4109"/>
    <s v="VIETNAM"/>
    <x v="2"/>
    <x v="6"/>
    <x v="29"/>
    <x v="71"/>
    <x v="7"/>
    <x v="0"/>
    <x v="6"/>
    <x v="125"/>
    <x v="0"/>
    <n v="1000"/>
    <n v="200"/>
    <n v="210"/>
    <m/>
    <n v="80"/>
    <n v="16"/>
    <n v="19"/>
    <n v="52"/>
    <n v="12"/>
    <n v="17.5"/>
    <n v="0.84285714285714286"/>
    <n v="0.4"/>
    <n v="0.10884353741496598"/>
    <n v="0.12925170068027211"/>
    <n v="223"/>
    <n v="0.65"/>
    <n v="12"/>
    <n v="0"/>
    <n v="0"/>
    <n v="0"/>
    <n v="0"/>
    <n v="0"/>
    <n v="17"/>
    <n v="0"/>
    <n v="0"/>
    <n v="1"/>
    <n v="0"/>
    <n v="0"/>
    <n v="0"/>
    <n v="0"/>
    <n v="0"/>
    <n v="150"/>
    <n v="150"/>
    <s v="1 PG"/>
  </r>
  <r>
    <n v="4110"/>
    <s v="VIETNAM"/>
    <x v="2"/>
    <x v="6"/>
    <x v="29"/>
    <x v="71"/>
    <x v="4"/>
    <x v="0"/>
    <x v="9"/>
    <x v="124"/>
    <x v="0"/>
    <n v="1000"/>
    <n v="200"/>
    <n v="272"/>
    <m/>
    <n v="40"/>
    <n v="21"/>
    <n v="49"/>
    <n v="52"/>
    <n v="20.5"/>
    <n v="56.25"/>
    <n v="1.0964285714285715"/>
    <n v="0.24"/>
    <n v="0.11029411764705883"/>
    <n v="0.25735294117647062"/>
    <n v="234"/>
    <n v="0.6"/>
    <n v="20"/>
    <n v="2"/>
    <n v="0"/>
    <n v="0"/>
    <n v="0"/>
    <n v="0"/>
    <n v="55"/>
    <n v="5"/>
    <n v="0"/>
    <n v="0"/>
    <n v="0"/>
    <n v="0"/>
    <n v="0"/>
    <n v="2"/>
    <n v="0"/>
    <n v="150"/>
    <n v="150"/>
    <s v="1 PG"/>
  </r>
  <r>
    <n v="4111"/>
    <s v="VIETNAM"/>
    <x v="0"/>
    <x v="6"/>
    <x v="29"/>
    <x v="72"/>
    <x v="3"/>
    <x v="0"/>
    <x v="0"/>
    <x v="10"/>
    <x v="1"/>
    <n v="2700"/>
    <n v="567"/>
    <n v="571"/>
    <m/>
    <n v="226.8"/>
    <n v="71"/>
    <n v="112"/>
    <n v="149.68799999999999"/>
    <n v="42.75"/>
    <n v="75.75"/>
    <n v="0.64754098360655743"/>
    <n v="0.4"/>
    <n v="0.17763322491868902"/>
    <n v="0.28021015761821366"/>
    <n v="612"/>
    <n v="0.8"/>
    <n v="33"/>
    <n v="5"/>
    <n v="0"/>
    <n v="17"/>
    <n v="0"/>
    <n v="0"/>
    <n v="68"/>
    <n v="5"/>
    <n v="0"/>
    <n v="13"/>
    <n v="0"/>
    <n v="0"/>
    <n v="0"/>
    <n v="0"/>
    <n v="0"/>
    <n v="100"/>
    <n v="100"/>
    <s v="2 PG"/>
  </r>
  <r>
    <n v="4112"/>
    <s v="VIETNAM"/>
    <x v="0"/>
    <x v="6"/>
    <x v="29"/>
    <x v="72"/>
    <x v="3"/>
    <x v="0"/>
    <x v="0"/>
    <x v="32"/>
    <x v="1"/>
    <n v="2700"/>
    <n v="567"/>
    <n v="566"/>
    <m/>
    <n v="226.8"/>
    <n v="63"/>
    <n v="95"/>
    <n v="149.68799999999999"/>
    <n v="38.5"/>
    <n v="76.75"/>
    <n v="0.72943037974683544"/>
    <n v="0.4"/>
    <n v="0.15901060070671377"/>
    <n v="0.23977788995456842"/>
    <n v="510"/>
    <n v="0.8"/>
    <n v="29"/>
    <n v="6"/>
    <n v="0"/>
    <n v="16"/>
    <n v="0"/>
    <n v="0"/>
    <n v="64"/>
    <n v="14"/>
    <n v="0"/>
    <n v="14"/>
    <n v="0"/>
    <n v="0"/>
    <n v="0"/>
    <n v="6"/>
    <n v="0"/>
    <n v="100"/>
    <n v="100"/>
    <s v="2 PG"/>
  </r>
  <r>
    <n v="4113"/>
    <s v="VIETNAM"/>
    <x v="0"/>
    <x v="6"/>
    <x v="29"/>
    <x v="72"/>
    <x v="3"/>
    <x v="0"/>
    <x v="1"/>
    <x v="11"/>
    <x v="1"/>
    <n v="2700"/>
    <n v="567"/>
    <n v="768"/>
    <m/>
    <n v="226.8"/>
    <n v="81"/>
    <n v="120"/>
    <n v="149.68799999999999"/>
    <n v="77.7"/>
    <n v="122.3"/>
    <n v="0.99502487562189057"/>
    <n v="0.4"/>
    <n v="0.15066964285714288"/>
    <n v="0.22321428571428575"/>
    <n v="509"/>
    <n v="0.8"/>
    <n v="49.7"/>
    <n v="52"/>
    <n v="0"/>
    <n v="30"/>
    <n v="0"/>
    <n v="0"/>
    <n v="83.3"/>
    <n v="56"/>
    <n v="0"/>
    <n v="50"/>
    <n v="0"/>
    <n v="0"/>
    <n v="0"/>
    <n v="0"/>
    <n v="0"/>
    <n v="100"/>
    <n v="100"/>
    <s v="2 PG"/>
  </r>
  <r>
    <n v="4114"/>
    <s v="VIETNAM"/>
    <x v="0"/>
    <x v="6"/>
    <x v="29"/>
    <x v="72"/>
    <x v="8"/>
    <x v="0"/>
    <x v="0"/>
    <x v="135"/>
    <x v="1"/>
    <n v="2700"/>
    <n v="504"/>
    <n v="516"/>
    <m/>
    <n v="201"/>
    <n v="57"/>
    <n v="63"/>
    <n v="133"/>
    <n v="32"/>
    <n v="41.5"/>
    <n v="0.61250000000000004"/>
    <n v="0.4"/>
    <n v="0.15780730897009967"/>
    <n v="0.1744186046511628"/>
    <n v="475"/>
    <n v="0.8"/>
    <n v="17"/>
    <n v="0"/>
    <n v="0"/>
    <n v="30"/>
    <n v="0"/>
    <n v="0"/>
    <n v="24"/>
    <n v="0"/>
    <n v="0"/>
    <n v="35"/>
    <n v="0"/>
    <n v="0"/>
    <n v="0"/>
    <n v="0"/>
    <n v="0"/>
    <n v="100"/>
    <n v="100"/>
    <s v="2 PG"/>
  </r>
  <r>
    <n v="4115"/>
    <s v="VIETNAM"/>
    <x v="0"/>
    <x v="6"/>
    <x v="29"/>
    <x v="72"/>
    <x v="0"/>
    <x v="0"/>
    <x v="0"/>
    <x v="0"/>
    <x v="0"/>
    <n v="1200"/>
    <n v="336"/>
    <n v="336"/>
    <m/>
    <n v="134.4"/>
    <n v="52"/>
    <n v="27"/>
    <n v="88.703999999999994"/>
    <n v="39"/>
    <n v="13.5"/>
    <n v="0.66455696202531644"/>
    <n v="0.4"/>
    <n v="0.22108843537414968"/>
    <n v="0.11479591836734694"/>
    <n v="359"/>
    <n v="0.7"/>
    <n v="28"/>
    <n v="0"/>
    <n v="0"/>
    <n v="22"/>
    <n v="0"/>
    <n v="0"/>
    <n v="0"/>
    <n v="24"/>
    <n v="0"/>
    <n v="15"/>
    <n v="0"/>
    <n v="0"/>
    <n v="0"/>
    <n v="0"/>
    <n v="0"/>
    <n v="100"/>
    <n v="100"/>
    <s v="2 PG"/>
  </r>
  <r>
    <n v="4116"/>
    <s v="VIETNAM"/>
    <x v="0"/>
    <x v="6"/>
    <x v="29"/>
    <x v="72"/>
    <x v="0"/>
    <x v="0"/>
    <x v="0"/>
    <x v="13"/>
    <x v="0"/>
    <n v="1200"/>
    <n v="336"/>
    <n v="320"/>
    <m/>
    <n v="134.4"/>
    <n v="30"/>
    <n v="71"/>
    <n v="89.703999999999994"/>
    <n v="56.25"/>
    <n v="23"/>
    <n v="0.78465346534653468"/>
    <n v="0.4"/>
    <n v="0.13392857142857142"/>
    <n v="0.3169642857142857"/>
    <n v="440"/>
    <n v="0.7"/>
    <n v="52"/>
    <n v="5"/>
    <n v="0"/>
    <n v="6"/>
    <n v="0"/>
    <n v="0"/>
    <n v="21"/>
    <n v="2"/>
    <n v="0"/>
    <n v="3"/>
    <n v="0"/>
    <n v="0"/>
    <n v="0"/>
    <n v="0"/>
    <n v="0"/>
    <n v="50"/>
    <n v="50"/>
    <s v="2 PG"/>
  </r>
  <r>
    <n v="4117"/>
    <s v="VIETNAM"/>
    <x v="0"/>
    <x v="6"/>
    <x v="29"/>
    <x v="72"/>
    <x v="0"/>
    <x v="0"/>
    <x v="0"/>
    <x v="2"/>
    <x v="0"/>
    <n v="1200"/>
    <n v="336"/>
    <n v="340"/>
    <m/>
    <n v="134.4"/>
    <n v="36"/>
    <n v="20"/>
    <n v="90.703999999999994"/>
    <n v="33.35"/>
    <n v="9.5"/>
    <n v="0.76517857142857149"/>
    <n v="0.4"/>
    <n v="0.15126050420168069"/>
    <n v="8.4033613445378158E-2"/>
    <n v="640"/>
    <n v="0.7"/>
    <n v="22.1"/>
    <n v="17"/>
    <n v="0"/>
    <n v="14"/>
    <n v="0"/>
    <n v="0"/>
    <n v="0"/>
    <n v="14"/>
    <n v="0"/>
    <n v="12"/>
    <n v="0"/>
    <n v="0"/>
    <n v="0"/>
    <n v="0"/>
    <n v="0"/>
    <n v="50"/>
    <n v="50"/>
    <s v="2 PG"/>
  </r>
  <r>
    <n v="4118"/>
    <s v="VIETNAM"/>
    <x v="0"/>
    <x v="6"/>
    <x v="29"/>
    <x v="72"/>
    <x v="0"/>
    <x v="0"/>
    <x v="3"/>
    <x v="6"/>
    <x v="0"/>
    <n v="2700"/>
    <n v="240"/>
    <n v="240"/>
    <m/>
    <n v="96"/>
    <n v="35"/>
    <n v="41"/>
    <n v="63.36"/>
    <n v="21"/>
    <n v="45"/>
    <n v="0.86842105263157898"/>
    <n v="0.4"/>
    <n v="0.20833333333333334"/>
    <n v="0.24404761904761904"/>
    <n v="302"/>
    <n v="0.8"/>
    <n v="21"/>
    <n v="0"/>
    <n v="0"/>
    <n v="0"/>
    <n v="0"/>
    <n v="0"/>
    <n v="45"/>
    <n v="0"/>
    <n v="0"/>
    <n v="0"/>
    <n v="0"/>
    <n v="0"/>
    <n v="0"/>
    <n v="0"/>
    <n v="0"/>
    <n v="50"/>
    <n v="50"/>
    <s v="1 PG"/>
  </r>
  <r>
    <n v="4119"/>
    <s v="VIETNAM"/>
    <x v="0"/>
    <x v="6"/>
    <x v="29"/>
    <x v="72"/>
    <x v="0"/>
    <x v="0"/>
    <x v="2"/>
    <x v="5"/>
    <x v="0"/>
    <n v="1200"/>
    <n v="240"/>
    <n v="240"/>
    <m/>
    <n v="96"/>
    <n v="46"/>
    <n v="18"/>
    <n v="63.36"/>
    <n v="25.3"/>
    <n v="6"/>
    <n v="0.48906250000000001"/>
    <n v="0.4"/>
    <n v="0.27380952380952384"/>
    <n v="0.10714285714285714"/>
    <n v="293"/>
    <n v="0.8"/>
    <n v="19.3"/>
    <n v="0"/>
    <n v="0"/>
    <n v="12"/>
    <n v="0"/>
    <n v="0"/>
    <n v="0"/>
    <n v="0"/>
    <n v="0"/>
    <n v="12"/>
    <n v="0"/>
    <n v="0"/>
    <n v="0"/>
    <n v="0"/>
    <n v="0"/>
    <n v="50"/>
    <n v="50"/>
    <s v="1 PG"/>
  </r>
  <r>
    <n v="4120"/>
    <s v="VIETNAM"/>
    <x v="0"/>
    <x v="6"/>
    <x v="29"/>
    <x v="72"/>
    <x v="0"/>
    <x v="0"/>
    <x v="4"/>
    <x v="18"/>
    <x v="0"/>
    <n v="1200"/>
    <n v="240"/>
    <n v="230"/>
    <m/>
    <n v="96"/>
    <n v="35"/>
    <n v="50"/>
    <n v="63.36"/>
    <n v="22"/>
    <n v="52"/>
    <n v="0.87058823529411766"/>
    <n v="0.4"/>
    <n v="0.21739130434782608"/>
    <n v="0.3105590062111801"/>
    <n v="600"/>
    <n v="0.7"/>
    <n v="22"/>
    <n v="0"/>
    <n v="0"/>
    <n v="0"/>
    <n v="0"/>
    <n v="0"/>
    <n v="42"/>
    <n v="10"/>
    <n v="0"/>
    <n v="15"/>
    <n v="0"/>
    <n v="0"/>
    <n v="0"/>
    <n v="0"/>
    <n v="0"/>
    <n v="50"/>
    <n v="50"/>
    <s v="1 PG"/>
  </r>
  <r>
    <n v="4121"/>
    <s v="VIETNAM"/>
    <x v="0"/>
    <x v="6"/>
    <x v="29"/>
    <x v="72"/>
    <x v="0"/>
    <x v="0"/>
    <x v="4"/>
    <x v="19"/>
    <x v="0"/>
    <n v="1200"/>
    <n v="240"/>
    <n v="240"/>
    <m/>
    <n v="96"/>
    <n v="30"/>
    <n v="35"/>
    <n v="63.36"/>
    <n v="20"/>
    <n v="41"/>
    <n v="0.93846153846153846"/>
    <n v="0.4"/>
    <n v="0.17857142857142858"/>
    <n v="0.20833333333333334"/>
    <n v="500"/>
    <n v="0.7"/>
    <n v="20"/>
    <n v="0"/>
    <n v="0"/>
    <n v="0"/>
    <n v="0"/>
    <n v="0"/>
    <n v="40"/>
    <n v="4"/>
    <n v="0"/>
    <n v="0"/>
    <n v="0"/>
    <n v="0"/>
    <n v="0"/>
    <n v="0"/>
    <n v="0"/>
    <n v="50"/>
    <n v="50"/>
    <s v="1 PG"/>
  </r>
  <r>
    <n v="4122"/>
    <s v="VIETNAM"/>
    <x v="0"/>
    <x v="6"/>
    <x v="29"/>
    <x v="72"/>
    <x v="4"/>
    <x v="0"/>
    <x v="0"/>
    <x v="33"/>
    <x v="0"/>
    <n v="1200"/>
    <n v="200"/>
    <n v="224"/>
    <m/>
    <n v="80"/>
    <n v="56"/>
    <n v="26"/>
    <n v="52.8"/>
    <n v="25.5"/>
    <n v="12.25"/>
    <n v="0.46036585365853661"/>
    <n v="0.4"/>
    <n v="0.35714285714285721"/>
    <n v="0.16581632653061226"/>
    <n v="301"/>
    <n v="0.8"/>
    <n v="12"/>
    <n v="4"/>
    <n v="0"/>
    <n v="25"/>
    <n v="0"/>
    <n v="0"/>
    <n v="0"/>
    <n v="3"/>
    <n v="0"/>
    <n v="23"/>
    <n v="0"/>
    <n v="0"/>
    <n v="0"/>
    <n v="0"/>
    <n v="0"/>
    <n v="50"/>
    <n v="50"/>
    <s v="1 PG"/>
  </r>
  <r>
    <n v="4123"/>
    <s v="VIETNAM"/>
    <x v="0"/>
    <x v="6"/>
    <x v="29"/>
    <x v="72"/>
    <x v="4"/>
    <x v="0"/>
    <x v="0"/>
    <x v="34"/>
    <x v="0"/>
    <n v="1200"/>
    <n v="200"/>
    <n v="200"/>
    <m/>
    <n v="80"/>
    <n v="17"/>
    <n v="22"/>
    <n v="52.8"/>
    <n v="18.75"/>
    <n v="5.25"/>
    <n v="0.61538461538461542"/>
    <n v="0.4"/>
    <n v="0.12142857142857143"/>
    <n v="0.15714285714285714"/>
    <n v="276"/>
    <n v="0.7"/>
    <n v="12"/>
    <n v="5"/>
    <n v="0"/>
    <n v="11"/>
    <n v="0"/>
    <n v="0"/>
    <n v="0"/>
    <n v="11"/>
    <n v="0"/>
    <n v="5"/>
    <n v="0"/>
    <n v="0"/>
    <n v="0"/>
    <n v="0"/>
    <n v="0"/>
    <n v="50"/>
    <n v="50"/>
    <s v="1 PG"/>
  </r>
  <r>
    <n v="4124"/>
    <s v="VIETNAM"/>
    <x v="0"/>
    <x v="6"/>
    <x v="29"/>
    <x v="72"/>
    <x v="2"/>
    <x v="0"/>
    <x v="0"/>
    <x v="21"/>
    <x v="1"/>
    <n v="1200"/>
    <n v="336"/>
    <n v="356"/>
    <m/>
    <n v="134.4"/>
    <n v="42"/>
    <n v="25"/>
    <n v="88.703999999999994"/>
    <n v="43.67"/>
    <n v="5"/>
    <n v="0.72641791044776127"/>
    <n v="0.4"/>
    <n v="0.16853932584269662"/>
    <n v="0.10032102728731943"/>
    <n v="290"/>
    <n v="0.7"/>
    <n v="26.17"/>
    <n v="0"/>
    <n v="0"/>
    <n v="35"/>
    <n v="0"/>
    <n v="0"/>
    <n v="0"/>
    <n v="0"/>
    <n v="0"/>
    <n v="10"/>
    <n v="0"/>
    <n v="0"/>
    <n v="0"/>
    <n v="0"/>
    <n v="0"/>
    <n v="100"/>
    <n v="100"/>
    <s v="2 PG"/>
  </r>
  <r>
    <n v="4125"/>
    <s v="VIETNAM"/>
    <x v="0"/>
    <x v="6"/>
    <x v="29"/>
    <x v="72"/>
    <x v="2"/>
    <x v="0"/>
    <x v="0"/>
    <x v="22"/>
    <x v="1"/>
    <n v="1200"/>
    <n v="336"/>
    <n v="320"/>
    <m/>
    <n v="134.4"/>
    <n v="23"/>
    <n v="34"/>
    <n v="88.703999999999994"/>
    <n v="24.5"/>
    <n v="20.5"/>
    <n v="0.78947368421052633"/>
    <n v="0.4"/>
    <n v="0.10267857142857142"/>
    <n v="0.15178571428571427"/>
    <n v="477"/>
    <n v="0.7"/>
    <n v="19"/>
    <n v="4"/>
    <n v="0"/>
    <n v="9"/>
    <n v="0"/>
    <n v="0"/>
    <n v="14"/>
    <n v="2"/>
    <n v="0"/>
    <n v="12"/>
    <n v="0"/>
    <n v="0"/>
    <n v="0"/>
    <n v="0"/>
    <n v="0"/>
    <n v="100"/>
    <n v="100"/>
    <s v="2 PG"/>
  </r>
  <r>
    <n v="4126"/>
    <s v="VIETNAM"/>
    <x v="0"/>
    <x v="6"/>
    <x v="29"/>
    <x v="72"/>
    <x v="6"/>
    <x v="0"/>
    <x v="0"/>
    <x v="48"/>
    <x v="1"/>
    <n v="1250"/>
    <n v="250"/>
    <n v="228"/>
    <m/>
    <n v="100"/>
    <n v="28"/>
    <n v="29"/>
    <n v="92"/>
    <n v="26"/>
    <n v="26.5"/>
    <n v="0.92105263157894735"/>
    <n v="0.4"/>
    <n v="0.17543859649122809"/>
    <n v="0.18170426065162909"/>
    <n v="145"/>
    <n v="0.7"/>
    <n v="18"/>
    <n v="4"/>
    <n v="0"/>
    <n v="14"/>
    <n v="0"/>
    <n v="0"/>
    <n v="19"/>
    <n v="4"/>
    <n v="0"/>
    <n v="13"/>
    <n v="0"/>
    <n v="0"/>
    <n v="0"/>
    <n v="0"/>
    <n v="0"/>
    <n v="50"/>
    <n v="50"/>
    <s v="1 PG"/>
  </r>
  <r>
    <n v="4127"/>
    <s v="VIETNAM"/>
    <x v="0"/>
    <x v="6"/>
    <x v="29"/>
    <x v="72"/>
    <x v="1"/>
    <x v="0"/>
    <x v="0"/>
    <x v="7"/>
    <x v="1"/>
    <n v="4200"/>
    <n v="630"/>
    <n v="672"/>
    <m/>
    <n v="353"/>
    <n v="84"/>
    <n v="126"/>
    <n v="166"/>
    <n v="63"/>
    <n v="44"/>
    <n v="0.50952380952380949"/>
    <n v="0.4"/>
    <n v="0.17857142857142858"/>
    <n v="0.26785714285714285"/>
    <n v="821"/>
    <n v="0.8"/>
    <n v="49"/>
    <n v="10"/>
    <n v="0"/>
    <n v="23"/>
    <n v="0"/>
    <n v="0"/>
    <n v="44"/>
    <n v="0"/>
    <n v="0"/>
    <n v="0"/>
    <n v="0"/>
    <n v="0"/>
    <n v="0"/>
    <n v="0"/>
    <n v="0"/>
    <n v="50"/>
    <n v="50"/>
    <s v="2 PG"/>
  </r>
  <r>
    <n v="4128"/>
    <s v="VIETNAM"/>
    <x v="0"/>
    <x v="6"/>
    <x v="29"/>
    <x v="72"/>
    <x v="7"/>
    <x v="0"/>
    <x v="0"/>
    <x v="52"/>
    <x v="0"/>
    <n v="1000"/>
    <n v="200"/>
    <n v="218"/>
    <m/>
    <n v="80"/>
    <n v="40"/>
    <n v="0"/>
    <n v="52.8"/>
    <n v="16.75"/>
    <n v="1.875"/>
    <n v="0.46562500000000001"/>
    <n v="0.4"/>
    <n v="0.26212319790301442"/>
    <n v="0"/>
    <n v="130"/>
    <n v="0.7"/>
    <n v="12"/>
    <n v="5"/>
    <n v="0"/>
    <n v="7"/>
    <n v="0"/>
    <n v="0"/>
    <n v="0"/>
    <n v="0"/>
    <n v="0"/>
    <n v="0"/>
    <n v="0"/>
    <n v="0"/>
    <n v="0"/>
    <n v="5"/>
    <n v="0"/>
    <n v="50"/>
    <n v="50"/>
    <s v="1 PG"/>
  </r>
  <r>
    <n v="4129"/>
    <s v="VIETNAM"/>
    <x v="0"/>
    <x v="6"/>
    <x v="29"/>
    <x v="72"/>
    <x v="7"/>
    <x v="0"/>
    <x v="0"/>
    <x v="54"/>
    <x v="0"/>
    <n v="1000"/>
    <n v="280"/>
    <n v="288"/>
    <m/>
    <n v="112"/>
    <n v="57"/>
    <n v="0"/>
    <n v="73.919999999999987"/>
    <n v="37.5"/>
    <n v="0"/>
    <n v="0.65789473684210531"/>
    <n v="0.4"/>
    <n v="0.28273809523809523"/>
    <n v="0"/>
    <n v="298"/>
    <n v="0.7"/>
    <n v="28"/>
    <n v="0"/>
    <n v="0"/>
    <n v="19"/>
    <n v="0"/>
    <n v="0"/>
    <n v="0"/>
    <n v="0"/>
    <n v="0"/>
    <n v="0"/>
    <n v="0"/>
    <n v="0"/>
    <n v="0"/>
    <n v="0"/>
    <n v="0"/>
    <n v="100"/>
    <n v="100"/>
    <s v="2 PG"/>
  </r>
  <r>
    <n v="4130"/>
    <s v="VIETNAM"/>
    <x v="0"/>
    <x v="6"/>
    <x v="29"/>
    <x v="72"/>
    <x v="7"/>
    <x v="0"/>
    <x v="0"/>
    <x v="57"/>
    <x v="0"/>
    <n v="1000"/>
    <n v="200"/>
    <n v="208"/>
    <m/>
    <n v="80"/>
    <n v="29"/>
    <n v="27"/>
    <n v="52.8"/>
    <n v="26.67"/>
    <n v="20.83"/>
    <n v="0.8482142857142857"/>
    <n v="0.4"/>
    <n v="0.19917582417582419"/>
    <n v="0.18543956043956045"/>
    <n v="389"/>
    <n v="0.65"/>
    <n v="25.17"/>
    <n v="0"/>
    <n v="0"/>
    <n v="3"/>
    <n v="0"/>
    <n v="0"/>
    <n v="20.83"/>
    <n v="0"/>
    <n v="0"/>
    <n v="0"/>
    <n v="0"/>
    <n v="0"/>
    <n v="0"/>
    <n v="0"/>
    <n v="0"/>
    <n v="50"/>
    <n v="50"/>
    <s v="1 PG"/>
  </r>
  <r>
    <n v="4131"/>
    <s v="VIETNAM"/>
    <x v="0"/>
    <x v="6"/>
    <x v="29"/>
    <x v="72"/>
    <x v="7"/>
    <x v="0"/>
    <x v="0"/>
    <x v="250"/>
    <x v="0"/>
    <n v="1000"/>
    <n v="200"/>
    <n v="208"/>
    <m/>
    <n v="80"/>
    <n v="33"/>
    <n v="19"/>
    <n v="52.8"/>
    <n v="16"/>
    <n v="9"/>
    <n v="0.48076923076923078"/>
    <n v="0.4"/>
    <n v="0.22664835164835165"/>
    <n v="0.1304945054945055"/>
    <n v="145"/>
    <n v="0.65"/>
    <n v="14"/>
    <n v="0"/>
    <n v="0"/>
    <n v="4"/>
    <n v="0"/>
    <n v="0"/>
    <n v="8"/>
    <n v="4"/>
    <n v="0"/>
    <n v="0"/>
    <n v="0"/>
    <n v="0"/>
    <n v="0"/>
    <n v="0"/>
    <n v="0"/>
    <n v="50"/>
    <n v="50"/>
    <s v="1 PG"/>
  </r>
  <r>
    <n v="4132"/>
    <s v="VIETNAM"/>
    <x v="0"/>
    <x v="6"/>
    <x v="29"/>
    <x v="72"/>
    <x v="7"/>
    <x v="0"/>
    <x v="0"/>
    <x v="251"/>
    <x v="0"/>
    <n v="1000"/>
    <n v="200"/>
    <n v="194"/>
    <m/>
    <n v="80"/>
    <n v="10"/>
    <n v="12"/>
    <n v="52.8"/>
    <n v="13.5"/>
    <n v="5.75"/>
    <n v="0.875"/>
    <n v="0.4"/>
    <n v="7.3637702503681901E-2"/>
    <n v="8.8365243004418267E-2"/>
    <n v="362"/>
    <n v="0.65"/>
    <n v="13"/>
    <n v="2"/>
    <n v="0"/>
    <n v="0"/>
    <n v="0"/>
    <n v="0"/>
    <n v="5"/>
    <n v="1"/>
    <n v="0"/>
    <n v="1"/>
    <n v="0"/>
    <n v="0"/>
    <n v="0"/>
    <n v="0"/>
    <n v="0"/>
    <n v="50"/>
    <n v="50"/>
    <s v="1 PG"/>
  </r>
  <r>
    <n v="4133"/>
    <s v="VIETNAM"/>
    <x v="0"/>
    <x v="6"/>
    <x v="29"/>
    <x v="72"/>
    <x v="7"/>
    <x v="0"/>
    <x v="0"/>
    <x v="252"/>
    <x v="0"/>
    <n v="1000"/>
    <n v="200"/>
    <n v="192"/>
    <m/>
    <n v="80"/>
    <n v="18"/>
    <n v="8"/>
    <n v="52.8"/>
    <n v="9"/>
    <n v="4"/>
    <n v="0.5"/>
    <n v="0.4"/>
    <n v="0.13392857142857145"/>
    <n v="5.9523809523809534E-2"/>
    <n v="235"/>
    <n v="0.65"/>
    <n v="9"/>
    <n v="0"/>
    <n v="0"/>
    <n v="0"/>
    <n v="0"/>
    <n v="0"/>
    <n v="2"/>
    <n v="4"/>
    <n v="0"/>
    <n v="2"/>
    <n v="0"/>
    <n v="0"/>
    <n v="0"/>
    <n v="0"/>
    <n v="0"/>
    <n v="50"/>
    <n v="50"/>
    <s v="1 PG"/>
  </r>
  <r>
    <n v="4134"/>
    <s v="VIETNAM"/>
    <x v="0"/>
    <x v="6"/>
    <x v="29"/>
    <x v="72"/>
    <x v="7"/>
    <x v="0"/>
    <x v="0"/>
    <x v="293"/>
    <x v="0"/>
    <n v="1000"/>
    <n v="200"/>
    <n v="244"/>
    <m/>
    <n v="80"/>
    <n v="26"/>
    <n v="0"/>
    <n v="52.8"/>
    <n v="18"/>
    <n v="0"/>
    <n v="0.69230769230769229"/>
    <n v="0.4"/>
    <n v="0.1522248243559719"/>
    <n v="0"/>
    <n v="413"/>
    <n v="0.65"/>
    <n v="16"/>
    <n v="0"/>
    <n v="0"/>
    <n v="4"/>
    <n v="0"/>
    <n v="0"/>
    <n v="0"/>
    <n v="0"/>
    <n v="0"/>
    <n v="0"/>
    <n v="0"/>
    <n v="0"/>
    <n v="0"/>
    <n v="0"/>
    <n v="0"/>
    <n v="50"/>
    <n v="50"/>
    <s v="1 PG"/>
  </r>
  <r>
    <n v="4135"/>
    <s v="VIETNAM"/>
    <x v="0"/>
    <x v="6"/>
    <x v="29"/>
    <x v="72"/>
    <x v="7"/>
    <x v="0"/>
    <x v="0"/>
    <x v="58"/>
    <x v="0"/>
    <n v="1000"/>
    <n v="280"/>
    <n v="288"/>
    <m/>
    <n v="112"/>
    <n v="54"/>
    <n v="23"/>
    <n v="73.919999999999987"/>
    <n v="46"/>
    <n v="20.75"/>
    <n v="0.86688311688311692"/>
    <n v="0.4"/>
    <n v="0.26785714285714285"/>
    <n v="0.11408730158730158"/>
    <n v="435"/>
    <n v="0.7"/>
    <n v="36"/>
    <n v="6"/>
    <n v="0"/>
    <n v="17"/>
    <n v="0"/>
    <n v="0"/>
    <n v="12"/>
    <n v="5"/>
    <n v="0"/>
    <n v="15"/>
    <n v="0"/>
    <n v="0"/>
    <n v="0"/>
    <n v="0"/>
    <n v="0"/>
    <n v="100"/>
    <n v="100"/>
    <s v="2 PG"/>
  </r>
  <r>
    <n v="4136"/>
    <s v="VIETNAM"/>
    <x v="0"/>
    <x v="6"/>
    <x v="29"/>
    <x v="72"/>
    <x v="10"/>
    <x v="1"/>
    <x v="0"/>
    <x v="260"/>
    <x v="2"/>
    <n v="320"/>
    <n v="144"/>
    <n v="154"/>
    <m/>
    <n v="34.56"/>
    <n v="16"/>
    <n v="1"/>
    <n v="25.344000000000001"/>
    <n v="11"/>
    <n v="0"/>
    <n v="0.6470588235294118"/>
    <n v="0.24"/>
    <n v="0.14842300556586271"/>
    <n v="9.2764378478664197E-3"/>
    <n v="335"/>
    <n v="0.7"/>
    <n v="11"/>
    <n v="0"/>
    <n v="0"/>
    <n v="0"/>
    <n v="0"/>
    <n v="0"/>
    <n v="0"/>
    <n v="0"/>
    <n v="0"/>
    <n v="0"/>
    <n v="0"/>
    <n v="0"/>
    <n v="0"/>
    <n v="0"/>
    <n v="0"/>
    <n v="20"/>
    <n v="20"/>
    <s v="1 PG"/>
  </r>
  <r>
    <n v="4137"/>
    <s v="VIETNAM"/>
    <x v="1"/>
    <x v="6"/>
    <x v="29"/>
    <x v="72"/>
    <x v="0"/>
    <x v="0"/>
    <x v="5"/>
    <x v="61"/>
    <x v="0"/>
    <n v="1200"/>
    <n v="336"/>
    <n v="334"/>
    <m/>
    <n v="134.4"/>
    <n v="72"/>
    <n v="5"/>
    <n v="88.703999999999994"/>
    <n v="29"/>
    <n v="3.75"/>
    <n v="0.42532467532467533"/>
    <n v="0.4"/>
    <n v="0.30795551753635586"/>
    <n v="2.1385799828913601E-2"/>
    <n v="539"/>
    <n v="0.8"/>
    <n v="21"/>
    <n v="22"/>
    <n v="0"/>
    <n v="5"/>
    <n v="0"/>
    <n v="0"/>
    <n v="0"/>
    <n v="5"/>
    <n v="0"/>
    <n v="5"/>
    <n v="0"/>
    <n v="0"/>
    <n v="0"/>
    <n v="0"/>
    <n v="0"/>
    <n v="100"/>
    <n v="100"/>
    <s v="2 PG"/>
  </r>
  <r>
    <n v="4138"/>
    <s v="VIETNAM"/>
    <x v="1"/>
    <x v="6"/>
    <x v="29"/>
    <x v="72"/>
    <x v="4"/>
    <x v="1"/>
    <x v="5"/>
    <x v="117"/>
    <x v="0"/>
    <n v="1200"/>
    <n v="200"/>
    <n v="200"/>
    <m/>
    <n v="80"/>
    <n v="33"/>
    <n v="21"/>
    <n v="52.8"/>
    <n v="19.2"/>
    <n v="13.6"/>
    <n v="0.6074074074074074"/>
    <n v="0.24"/>
    <n v="0.23571428571428571"/>
    <n v="0.15"/>
    <n v="280"/>
    <n v="0.8"/>
    <n v="15.2"/>
    <n v="0"/>
    <n v="0"/>
    <n v="8"/>
    <n v="0"/>
    <n v="0"/>
    <n v="10.6"/>
    <n v="0"/>
    <n v="0"/>
    <n v="6"/>
    <n v="0"/>
    <n v="0"/>
    <n v="0"/>
    <n v="0"/>
    <n v="0"/>
    <n v="50"/>
    <n v="50"/>
    <s v="1 PG"/>
  </r>
  <r>
    <n v="4139"/>
    <s v="VIETNAM"/>
    <x v="1"/>
    <x v="6"/>
    <x v="29"/>
    <x v="72"/>
    <x v="4"/>
    <x v="1"/>
    <x v="8"/>
    <x v="182"/>
    <x v="0"/>
    <n v="1200"/>
    <n v="200"/>
    <n v="200"/>
    <m/>
    <n v="80"/>
    <n v="23"/>
    <n v="21"/>
    <n v="52.8"/>
    <n v="14"/>
    <n v="10.5"/>
    <n v="0.55681818181818177"/>
    <n v="0.24"/>
    <n v="0.16428571428571428"/>
    <n v="0.15"/>
    <n v="370"/>
    <n v="0.7"/>
    <n v="9"/>
    <n v="4"/>
    <n v="0"/>
    <n v="8"/>
    <n v="0"/>
    <n v="0"/>
    <n v="9"/>
    <n v="2"/>
    <n v="0"/>
    <n v="2"/>
    <n v="0"/>
    <n v="0"/>
    <n v="0"/>
    <n v="0"/>
    <n v="0"/>
    <n v="50"/>
    <n v="50"/>
    <s v="1 PG"/>
  </r>
  <r>
    <n v="4140"/>
    <s v="VIETNAM"/>
    <x v="1"/>
    <x v="6"/>
    <x v="29"/>
    <x v="72"/>
    <x v="6"/>
    <x v="1"/>
    <x v="25"/>
    <x v="142"/>
    <x v="1"/>
    <n v="1250"/>
    <n v="250"/>
    <n v="246"/>
    <m/>
    <n v="100"/>
    <n v="31"/>
    <n v="18"/>
    <n v="92"/>
    <n v="21.5"/>
    <n v="14.25"/>
    <n v="0.72959183673469385"/>
    <n v="0.24"/>
    <n v="0.18002322880371663"/>
    <n v="0.10452961672473868"/>
    <n v="380"/>
    <n v="0.7"/>
    <n v="14"/>
    <n v="4"/>
    <n v="0"/>
    <n v="13"/>
    <n v="0"/>
    <n v="0"/>
    <n v="10"/>
    <n v="5"/>
    <n v="0"/>
    <n v="6"/>
    <n v="0"/>
    <n v="0"/>
    <n v="0"/>
    <n v="0"/>
    <n v="0"/>
    <n v="50"/>
    <n v="50"/>
    <s v="1 PG"/>
  </r>
  <r>
    <n v="4141"/>
    <s v="VIETNAM"/>
    <x v="1"/>
    <x v="6"/>
    <x v="29"/>
    <x v="72"/>
    <x v="6"/>
    <x v="1"/>
    <x v="18"/>
    <x v="143"/>
    <x v="1"/>
    <n v="1250"/>
    <n v="250"/>
    <n v="241"/>
    <m/>
    <n v="100"/>
    <n v="18"/>
    <n v="24"/>
    <n v="92"/>
    <n v="8.25"/>
    <n v="18"/>
    <n v="0.625"/>
    <n v="0.24"/>
    <n v="0.1066982809721399"/>
    <n v="0.14226437462951988"/>
    <n v="257"/>
    <n v="0.7"/>
    <n v="0"/>
    <n v="15"/>
    <n v="0"/>
    <n v="9"/>
    <n v="0"/>
    <n v="0"/>
    <n v="9"/>
    <n v="2"/>
    <n v="0"/>
    <n v="17"/>
    <n v="0"/>
    <n v="0"/>
    <n v="0"/>
    <n v="0"/>
    <n v="0"/>
    <n v="50"/>
    <n v="50"/>
    <s v="1 PG"/>
  </r>
  <r>
    <n v="4142"/>
    <s v="VIETNAM"/>
    <x v="2"/>
    <x v="6"/>
    <x v="29"/>
    <x v="72"/>
    <x v="3"/>
    <x v="0"/>
    <x v="6"/>
    <x v="24"/>
    <x v="1"/>
    <n v="2700"/>
    <n v="567"/>
    <n v="448"/>
    <m/>
    <n v="226"/>
    <n v="131"/>
    <n v="198"/>
    <n v="147"/>
    <n v="131.25"/>
    <n v="241.25"/>
    <n v="1.1322188449848025"/>
    <n v="0.4"/>
    <n v="0.41772959183673475"/>
    <n v="0.63137755102040827"/>
    <n v="586"/>
    <n v="0.7"/>
    <n v="128"/>
    <n v="3"/>
    <n v="0"/>
    <n v="5"/>
    <n v="0"/>
    <n v="0"/>
    <n v="233"/>
    <n v="5"/>
    <n v="0"/>
    <n v="14"/>
    <n v="0"/>
    <n v="0"/>
    <n v="0"/>
    <n v="0"/>
    <n v="0"/>
    <n v="250"/>
    <n v="250"/>
    <s v="2 PG"/>
  </r>
  <r>
    <n v="4143"/>
    <s v="VIETNAM"/>
    <x v="2"/>
    <x v="6"/>
    <x v="29"/>
    <x v="72"/>
    <x v="3"/>
    <x v="0"/>
    <x v="6"/>
    <x v="121"/>
    <x v="1"/>
    <n v="2700"/>
    <n v="567"/>
    <n v="492"/>
    <m/>
    <n v="226"/>
    <n v="69"/>
    <n v="168"/>
    <n v="147"/>
    <n v="67.8"/>
    <n v="82.25"/>
    <n v="0.63312236286919832"/>
    <n v="0.4"/>
    <n v="0.20034843205574915"/>
    <n v="0.48780487804878053"/>
    <n v="622"/>
    <n v="0.7"/>
    <n v="57.3"/>
    <n v="14"/>
    <n v="0"/>
    <n v="14"/>
    <n v="0"/>
    <n v="0"/>
    <n v="66.5"/>
    <n v="27"/>
    <n v="0"/>
    <n v="18"/>
    <n v="0"/>
    <n v="0"/>
    <n v="0"/>
    <n v="1"/>
    <n v="0"/>
    <n v="250"/>
    <n v="250"/>
    <s v="2 PG"/>
  </r>
  <r>
    <n v="4144"/>
    <s v="VIETNAM"/>
    <x v="2"/>
    <x v="6"/>
    <x v="29"/>
    <x v="72"/>
    <x v="6"/>
    <x v="0"/>
    <x v="6"/>
    <x v="79"/>
    <x v="1"/>
    <n v="1250"/>
    <n v="350"/>
    <n v="320"/>
    <m/>
    <n v="140"/>
    <n v="50"/>
    <n v="80"/>
    <n v="92"/>
    <n v="41.5"/>
    <n v="92"/>
    <n v="1.0269230769230768"/>
    <n v="0.4"/>
    <n v="0.22321428571428573"/>
    <n v="0.35714285714285715"/>
    <n v="440"/>
    <n v="0.65"/>
    <n v="40"/>
    <n v="6"/>
    <n v="0"/>
    <n v="0"/>
    <n v="0"/>
    <n v="0"/>
    <n v="91"/>
    <n v="4"/>
    <n v="0"/>
    <n v="0"/>
    <n v="0"/>
    <n v="0"/>
    <n v="0"/>
    <n v="0"/>
    <n v="0"/>
    <n v="150"/>
    <n v="150"/>
    <s v="2 PG"/>
  </r>
  <r>
    <n v="4145"/>
    <s v="VIETNAM"/>
    <x v="2"/>
    <x v="6"/>
    <x v="29"/>
    <x v="72"/>
    <x v="6"/>
    <x v="0"/>
    <x v="6"/>
    <x v="80"/>
    <x v="1"/>
    <n v="1250"/>
    <n v="250"/>
    <n v="276"/>
    <m/>
    <n v="100"/>
    <n v="24"/>
    <n v="28"/>
    <n v="66"/>
    <n v="16.75"/>
    <n v="21.35"/>
    <n v="0.73269230769230775"/>
    <n v="0.4"/>
    <n v="0.12422360248447206"/>
    <n v="0.14492753623188406"/>
    <n v="305"/>
    <n v="0.65"/>
    <n v="13"/>
    <n v="3"/>
    <n v="0"/>
    <n v="6"/>
    <n v="0"/>
    <n v="0"/>
    <n v="19.600000000000001"/>
    <n v="3"/>
    <n v="0"/>
    <n v="2"/>
    <n v="0"/>
    <n v="0"/>
    <n v="0"/>
    <n v="0"/>
    <n v="0"/>
    <n v="150"/>
    <n v="150"/>
    <s v="2 PG"/>
  </r>
  <r>
    <n v="4146"/>
    <s v="VIETNAM"/>
    <x v="2"/>
    <x v="6"/>
    <x v="29"/>
    <x v="72"/>
    <x v="7"/>
    <x v="0"/>
    <x v="6"/>
    <x v="85"/>
    <x v="0"/>
    <n v="1000"/>
    <n v="280"/>
    <n v="240"/>
    <m/>
    <n v="112"/>
    <n v="30"/>
    <n v="39"/>
    <n v="73"/>
    <n v="26.5"/>
    <n v="44"/>
    <n v="1.0217391304347827"/>
    <n v="0.4"/>
    <n v="0.17857142857142858"/>
    <n v="0.23214285714285715"/>
    <n v="330"/>
    <n v="0.7"/>
    <n v="26"/>
    <n v="2"/>
    <n v="0"/>
    <n v="0"/>
    <n v="0"/>
    <n v="0"/>
    <n v="44"/>
    <n v="0"/>
    <n v="0"/>
    <n v="0"/>
    <n v="0"/>
    <n v="0"/>
    <n v="0"/>
    <n v="0"/>
    <n v="0"/>
    <n v="150"/>
    <n v="150"/>
    <s v="2 PG"/>
  </r>
  <r>
    <n v="4147"/>
    <s v="VIETNAM"/>
    <x v="2"/>
    <x v="6"/>
    <x v="29"/>
    <x v="72"/>
    <x v="7"/>
    <x v="0"/>
    <x v="6"/>
    <x v="89"/>
    <x v="0"/>
    <n v="1000"/>
    <n v="280"/>
    <n v="440"/>
    <m/>
    <n v="112"/>
    <n v="19"/>
    <n v="100"/>
    <n v="73"/>
    <n v="3.25"/>
    <n v="64"/>
    <n v="0.56512605042016806"/>
    <n v="0.4"/>
    <n v="6.1688311688311688E-2"/>
    <n v="0.32467532467532467"/>
    <n v="553"/>
    <n v="0.7"/>
    <n v="0"/>
    <n v="13"/>
    <n v="0"/>
    <n v="0"/>
    <n v="0"/>
    <n v="0"/>
    <n v="61"/>
    <n v="12"/>
    <n v="0"/>
    <n v="0"/>
    <n v="0"/>
    <n v="0"/>
    <n v="0"/>
    <n v="10"/>
    <n v="0"/>
    <n v="150"/>
    <n v="150"/>
    <s v="2 PG"/>
  </r>
  <r>
    <n v="4148"/>
    <s v="VIETNAM"/>
    <x v="2"/>
    <x v="6"/>
    <x v="29"/>
    <x v="72"/>
    <x v="7"/>
    <x v="0"/>
    <x v="6"/>
    <x v="86"/>
    <x v="0"/>
    <n v="1000"/>
    <n v="200"/>
    <n v="280"/>
    <m/>
    <n v="80"/>
    <n v="42"/>
    <n v="24"/>
    <n v="52"/>
    <n v="39"/>
    <n v="23.5"/>
    <n v="0.94696969696969702"/>
    <n v="0.4"/>
    <n v="0.21428571428571427"/>
    <n v="0.12244897959183673"/>
    <n v="326"/>
    <n v="0.7"/>
    <n v="37"/>
    <n v="0"/>
    <n v="0"/>
    <n v="4"/>
    <n v="0"/>
    <n v="0"/>
    <n v="22"/>
    <n v="0"/>
    <n v="0"/>
    <n v="3"/>
    <n v="0"/>
    <n v="0"/>
    <n v="0"/>
    <n v="0"/>
    <n v="0"/>
    <n v="150"/>
    <n v="150"/>
    <s v="2 PG"/>
  </r>
  <r>
    <n v="4149"/>
    <s v="VIETNAM"/>
    <x v="2"/>
    <x v="6"/>
    <x v="29"/>
    <x v="72"/>
    <x v="7"/>
    <x v="0"/>
    <x v="6"/>
    <x v="326"/>
    <x v="0"/>
    <n v="1000"/>
    <n v="280"/>
    <n v="340"/>
    <m/>
    <n v="112"/>
    <n v="38"/>
    <n v="15"/>
    <n v="73"/>
    <n v="28.5"/>
    <n v="8.25"/>
    <n v="0.69339622641509435"/>
    <n v="0.4"/>
    <n v="0.1596638655462185"/>
    <n v="6.3025210084033625E-2"/>
    <n v="382"/>
    <n v="0.7"/>
    <n v="28"/>
    <n v="2"/>
    <n v="0"/>
    <n v="0"/>
    <n v="0"/>
    <n v="0"/>
    <n v="3"/>
    <n v="3"/>
    <n v="0"/>
    <n v="9"/>
    <n v="0"/>
    <n v="0"/>
    <n v="0"/>
    <n v="0"/>
    <n v="0"/>
    <n v="150"/>
    <n v="150"/>
    <s v="2 PG"/>
  </r>
  <r>
    <n v="4150"/>
    <s v="VIETNAM"/>
    <x v="2"/>
    <x v="6"/>
    <x v="29"/>
    <x v="72"/>
    <x v="7"/>
    <x v="0"/>
    <x v="6"/>
    <x v="130"/>
    <x v="0"/>
    <n v="1000"/>
    <n v="200"/>
    <n v="260"/>
    <m/>
    <n v="112"/>
    <n v="30"/>
    <n v="33"/>
    <n v="52"/>
    <n v="25.3"/>
    <n v="22.3"/>
    <n v="0.75555555555555554"/>
    <n v="0.4"/>
    <n v="0.16483516483516483"/>
    <n v="0.18131868131868131"/>
    <n v="326"/>
    <n v="0.65"/>
    <n v="24.8"/>
    <n v="2"/>
    <n v="0"/>
    <n v="0"/>
    <n v="0"/>
    <n v="0"/>
    <n v="19.3"/>
    <n v="0"/>
    <n v="0"/>
    <n v="6"/>
    <n v="0"/>
    <n v="0"/>
    <n v="0"/>
    <n v="1"/>
    <n v="0"/>
    <n v="150"/>
    <n v="150"/>
    <s v="1 PG"/>
  </r>
  <r>
    <n v="4151"/>
    <s v="VIETNAM"/>
    <x v="2"/>
    <x v="6"/>
    <x v="29"/>
    <x v="72"/>
    <x v="7"/>
    <x v="0"/>
    <x v="6"/>
    <x v="87"/>
    <x v="0"/>
    <n v="1000"/>
    <n v="200"/>
    <n v="260"/>
    <m/>
    <n v="80"/>
    <n v="21"/>
    <n v="31"/>
    <n v="52"/>
    <n v="17"/>
    <n v="34.5"/>
    <n v="0.99038461538461542"/>
    <n v="0.4"/>
    <n v="0.11538461538461539"/>
    <n v="0.17032967032967034"/>
    <n v="340"/>
    <n v="0.7"/>
    <n v="17"/>
    <n v="0"/>
    <n v="0"/>
    <n v="0"/>
    <n v="0"/>
    <n v="0"/>
    <n v="34"/>
    <n v="0"/>
    <n v="0"/>
    <n v="1"/>
    <n v="0"/>
    <n v="0"/>
    <n v="0"/>
    <n v="0"/>
    <n v="0"/>
    <n v="150"/>
    <n v="150"/>
    <s v="1 PG"/>
  </r>
  <r>
    <n v="4152"/>
    <s v="VIETNAM"/>
    <x v="2"/>
    <x v="6"/>
    <x v="29"/>
    <x v="72"/>
    <x v="7"/>
    <x v="0"/>
    <x v="6"/>
    <x v="327"/>
    <x v="0"/>
    <n v="1000"/>
    <n v="200"/>
    <n v="208"/>
    <m/>
    <n v="80"/>
    <n v="21"/>
    <n v="18"/>
    <n v="52"/>
    <n v="26.5"/>
    <n v="16.75"/>
    <n v="1.108974358974359"/>
    <n v="0.4"/>
    <n v="0.14423076923076925"/>
    <n v="0.12362637362637363"/>
    <n v="310"/>
    <n v="0.65"/>
    <n v="24"/>
    <n v="0"/>
    <n v="0"/>
    <n v="5"/>
    <n v="0"/>
    <n v="0"/>
    <n v="15"/>
    <n v="3"/>
    <n v="0"/>
    <n v="2"/>
    <n v="0"/>
    <n v="0"/>
    <n v="0"/>
    <n v="0"/>
    <n v="0"/>
    <n v="150"/>
    <n v="150"/>
    <s v="1 PG"/>
  </r>
  <r>
    <n v="4153"/>
    <s v="VIETNAM"/>
    <x v="2"/>
    <x v="6"/>
    <x v="29"/>
    <x v="72"/>
    <x v="7"/>
    <x v="0"/>
    <x v="6"/>
    <x v="222"/>
    <x v="0"/>
    <n v="1000"/>
    <n v="200"/>
    <n v="210"/>
    <m/>
    <n v="80"/>
    <n v="20"/>
    <n v="46"/>
    <n v="52"/>
    <n v="20.3"/>
    <n v="53.55"/>
    <n v="1.1189393939393939"/>
    <n v="0.4"/>
    <n v="0.1360544217687075"/>
    <n v="0.31292517006802723"/>
    <n v="308"/>
    <n v="0.65"/>
    <n v="20.3"/>
    <n v="0"/>
    <n v="0"/>
    <n v="0"/>
    <n v="0"/>
    <n v="0"/>
    <n v="50.8"/>
    <n v="3"/>
    <n v="0"/>
    <n v="4"/>
    <n v="0"/>
    <n v="0"/>
    <n v="0"/>
    <n v="0"/>
    <n v="0"/>
    <n v="150"/>
    <n v="150"/>
    <s v="1 PG"/>
  </r>
  <r>
    <n v="4154"/>
    <s v="VIETNAM"/>
    <x v="2"/>
    <x v="6"/>
    <x v="29"/>
    <x v="72"/>
    <x v="7"/>
    <x v="0"/>
    <x v="6"/>
    <x v="126"/>
    <x v="0"/>
    <n v="1000"/>
    <n v="280"/>
    <n v="160"/>
    <m/>
    <n v="112"/>
    <n v="4"/>
    <n v="32"/>
    <n v="73"/>
    <n v="2.5"/>
    <n v="30.1"/>
    <n v="0.90555555555555556"/>
    <n v="0.4"/>
    <n v="3.5714285714285712E-2"/>
    <n v="0.2857142857142857"/>
    <n v="215"/>
    <n v="0.65"/>
    <n v="0"/>
    <n v="0"/>
    <n v="0"/>
    <n v="5"/>
    <n v="0"/>
    <n v="0"/>
    <n v="29.1"/>
    <n v="0"/>
    <n v="0"/>
    <n v="2"/>
    <n v="0"/>
    <n v="0"/>
    <n v="0"/>
    <n v="0"/>
    <n v="0"/>
    <n v="150"/>
    <n v="150"/>
    <s v="1 PG"/>
  </r>
  <r>
    <n v="4155"/>
    <s v="VIETNAM"/>
    <x v="2"/>
    <x v="6"/>
    <x v="29"/>
    <x v="72"/>
    <x v="7"/>
    <x v="0"/>
    <x v="6"/>
    <x v="131"/>
    <x v="0"/>
    <n v="1000"/>
    <n v="200"/>
    <n v="184"/>
    <m/>
    <n v="80"/>
    <n v="25"/>
    <n v="17"/>
    <n v="52"/>
    <n v="19.25"/>
    <n v="13"/>
    <n v="0.7678571428571429"/>
    <n v="0.4"/>
    <n v="0.19409937888198761"/>
    <n v="0.13198757763975158"/>
    <n v="230"/>
    <n v="0.65"/>
    <n v="19"/>
    <n v="1"/>
    <n v="0"/>
    <n v="0"/>
    <n v="0"/>
    <n v="0"/>
    <n v="12"/>
    <n v="0"/>
    <n v="0"/>
    <n v="2"/>
    <n v="0"/>
    <n v="0"/>
    <n v="0"/>
    <n v="0"/>
    <n v="0"/>
    <n v="150"/>
    <n v="150"/>
    <s v="1 PG"/>
  </r>
  <r>
    <n v="4156"/>
    <s v="VIETNAM"/>
    <x v="2"/>
    <x v="6"/>
    <x v="29"/>
    <x v="72"/>
    <x v="7"/>
    <x v="0"/>
    <x v="6"/>
    <x v="84"/>
    <x v="0"/>
    <n v="1000"/>
    <n v="200"/>
    <n v="176"/>
    <m/>
    <n v="80"/>
    <n v="16"/>
    <n v="21"/>
    <n v="52"/>
    <n v="20.8"/>
    <n v="22.5"/>
    <n v="1.1702702702702701"/>
    <n v="0.4"/>
    <n v="0.12987012987012989"/>
    <n v="0.17045454545454547"/>
    <n v="212"/>
    <n v="0.65"/>
    <n v="20.8"/>
    <n v="0"/>
    <n v="0"/>
    <n v="0"/>
    <n v="0"/>
    <n v="0"/>
    <n v="22.5"/>
    <n v="0"/>
    <n v="0"/>
    <n v="0"/>
    <n v="0"/>
    <n v="0"/>
    <n v="0"/>
    <n v="2"/>
    <n v="0"/>
    <n v="150"/>
    <n v="150"/>
    <s v="1 PG"/>
  </r>
  <r>
    <n v="4157"/>
    <s v="VIETNAM"/>
    <x v="2"/>
    <x v="6"/>
    <x v="29"/>
    <x v="72"/>
    <x v="7"/>
    <x v="0"/>
    <x v="6"/>
    <x v="96"/>
    <x v="0"/>
    <n v="1000"/>
    <n v="200"/>
    <n v="204"/>
    <m/>
    <n v="80"/>
    <n v="27"/>
    <n v="37"/>
    <n v="52"/>
    <n v="24"/>
    <n v="32.6"/>
    <n v="0.88437500000000002"/>
    <n v="0.4"/>
    <n v="0.18907563025210086"/>
    <n v="0.25910364145658266"/>
    <n v="313"/>
    <n v="0.65"/>
    <n v="21.5"/>
    <n v="0"/>
    <n v="0"/>
    <n v="5"/>
    <n v="0"/>
    <n v="0"/>
    <n v="30.6"/>
    <n v="0"/>
    <n v="0"/>
    <n v="4"/>
    <n v="0"/>
    <n v="0"/>
    <n v="0"/>
    <n v="0"/>
    <n v="0"/>
    <n v="150"/>
    <n v="150"/>
    <s v="1 PG"/>
  </r>
  <r>
    <n v="4158"/>
    <s v="VIETNAM"/>
    <x v="2"/>
    <x v="6"/>
    <x v="29"/>
    <x v="72"/>
    <x v="7"/>
    <x v="0"/>
    <x v="6"/>
    <x v="125"/>
    <x v="0"/>
    <n v="1000"/>
    <n v="200"/>
    <n v="160"/>
    <m/>
    <n v="80"/>
    <n v="20"/>
    <n v="24"/>
    <n v="52"/>
    <n v="19"/>
    <n v="27.1"/>
    <n v="1.0477272727272728"/>
    <n v="0.4"/>
    <n v="0.17857142857142858"/>
    <n v="0.21428571428571427"/>
    <n v="241"/>
    <n v="0.65"/>
    <n v="19"/>
    <n v="0"/>
    <n v="0"/>
    <n v="0"/>
    <n v="0"/>
    <n v="0"/>
    <n v="26.6"/>
    <n v="0"/>
    <n v="0"/>
    <n v="1"/>
    <n v="0"/>
    <n v="0"/>
    <n v="0"/>
    <n v="0"/>
    <n v="0"/>
    <n v="150"/>
    <n v="150"/>
    <s v="1 PG"/>
  </r>
  <r>
    <n v="4159"/>
    <s v="VIETNAM"/>
    <x v="2"/>
    <x v="6"/>
    <x v="29"/>
    <x v="72"/>
    <x v="4"/>
    <x v="0"/>
    <x v="9"/>
    <x v="124"/>
    <x v="0"/>
    <n v="1000"/>
    <n v="200"/>
    <n v="320"/>
    <m/>
    <n v="40"/>
    <n v="30"/>
    <n v="55"/>
    <n v="52"/>
    <n v="34"/>
    <n v="60.25"/>
    <n v="1.1088235294117648"/>
    <n v="0.24"/>
    <n v="0.13392857142857142"/>
    <n v="0.24553571428571427"/>
    <n v="347"/>
    <n v="0.6"/>
    <n v="33"/>
    <n v="2"/>
    <n v="0"/>
    <n v="1"/>
    <n v="0"/>
    <n v="0"/>
    <n v="57"/>
    <n v="3"/>
    <n v="0"/>
    <n v="5"/>
    <n v="0"/>
    <n v="0"/>
    <n v="0"/>
    <n v="0"/>
    <n v="0"/>
    <n v="150"/>
    <n v="150"/>
    <s v="1 PG"/>
  </r>
  <r>
    <n v="4160"/>
    <s v="VIETNAM"/>
    <x v="0"/>
    <x v="6"/>
    <x v="30"/>
    <x v="73"/>
    <x v="3"/>
    <x v="0"/>
    <x v="0"/>
    <x v="10"/>
    <x v="1"/>
    <n v="2700"/>
    <n v="567"/>
    <n v="549"/>
    <m/>
    <n v="226.8"/>
    <n v="88"/>
    <n v="66"/>
    <n v="149.68799999999999"/>
    <n v="71.75"/>
    <n v="66"/>
    <n v="0.89448051948051943"/>
    <n v="0.4"/>
    <n v="0.22898776997137654"/>
    <n v="0.17174082747853242"/>
    <n v="505"/>
    <n v="0.8"/>
    <n v="53"/>
    <n v="1"/>
    <n v="0"/>
    <n v="37"/>
    <n v="0"/>
    <n v="0"/>
    <n v="63"/>
    <n v="2"/>
    <n v="0"/>
    <n v="5"/>
    <n v="0"/>
    <n v="0"/>
    <n v="0"/>
    <n v="0"/>
    <n v="0"/>
    <n v="100"/>
    <n v="100"/>
    <s v="2 PG"/>
  </r>
  <r>
    <n v="4161"/>
    <s v="VIETNAM"/>
    <x v="0"/>
    <x v="6"/>
    <x v="30"/>
    <x v="73"/>
    <x v="3"/>
    <x v="0"/>
    <x v="0"/>
    <x v="32"/>
    <x v="1"/>
    <n v="2700"/>
    <n v="567"/>
    <n v="608"/>
    <m/>
    <n v="226.8"/>
    <n v="165"/>
    <n v="89"/>
    <n v="149.68799999999999"/>
    <n v="83.5"/>
    <n v="39"/>
    <n v="0.48228346456692911"/>
    <n v="0.4"/>
    <n v="0.38768796992481208"/>
    <n v="0.20911654135338348"/>
    <n v="400"/>
    <n v="0.8"/>
    <n v="69"/>
    <n v="14"/>
    <n v="0"/>
    <n v="22"/>
    <n v="0"/>
    <n v="0"/>
    <n v="37"/>
    <n v="0"/>
    <n v="0"/>
    <n v="4"/>
    <n v="0"/>
    <n v="0"/>
    <n v="0"/>
    <n v="0"/>
    <n v="0"/>
    <n v="100"/>
    <n v="100"/>
    <s v="2 PG"/>
  </r>
  <r>
    <n v="4162"/>
    <s v="VIETNAM"/>
    <x v="0"/>
    <x v="6"/>
    <x v="30"/>
    <x v="73"/>
    <x v="3"/>
    <x v="0"/>
    <x v="1"/>
    <x v="11"/>
    <x v="1"/>
    <n v="2700"/>
    <n v="567"/>
    <n v="608"/>
    <m/>
    <n v="226.8"/>
    <n v="121"/>
    <n v="39"/>
    <n v="149.68799999999999"/>
    <n v="85.45"/>
    <n v="31"/>
    <n v="0.72781249999999997"/>
    <n v="0.4"/>
    <n v="0.2843045112781955"/>
    <n v="9.1635338345864667E-2"/>
    <n v="538"/>
    <n v="0.8"/>
    <n v="53.7"/>
    <n v="25"/>
    <n v="0"/>
    <n v="51"/>
    <n v="0"/>
    <n v="0"/>
    <n v="0"/>
    <n v="28"/>
    <n v="0"/>
    <n v="48"/>
    <n v="0"/>
    <n v="0"/>
    <n v="0"/>
    <n v="0"/>
    <n v="0"/>
    <n v="100"/>
    <n v="100"/>
    <s v="2 PG"/>
  </r>
  <r>
    <n v="4163"/>
    <s v="VIETNAM"/>
    <x v="0"/>
    <x v="6"/>
    <x v="30"/>
    <x v="73"/>
    <x v="0"/>
    <x v="0"/>
    <x v="0"/>
    <x v="1"/>
    <x v="0"/>
    <n v="1200"/>
    <n v="336"/>
    <n v="316"/>
    <m/>
    <n v="134.4"/>
    <n v="45"/>
    <n v="19"/>
    <n v="88.703999999999994"/>
    <n v="33"/>
    <n v="8.75"/>
    <n v="0.65234375"/>
    <n v="0.4"/>
    <n v="0.2034358047016275"/>
    <n v="8.5895117540687169E-2"/>
    <n v="280"/>
    <n v="0.7"/>
    <n v="27"/>
    <n v="2"/>
    <n v="0"/>
    <n v="11"/>
    <n v="0"/>
    <n v="0"/>
    <n v="7"/>
    <n v="1"/>
    <n v="0"/>
    <n v="3"/>
    <n v="0"/>
    <n v="0"/>
    <n v="0"/>
    <n v="0"/>
    <n v="0"/>
    <n v="100"/>
    <n v="100"/>
    <s v="2 PG"/>
  </r>
  <r>
    <n v="4164"/>
    <s v="VIETNAM"/>
    <x v="0"/>
    <x v="6"/>
    <x v="30"/>
    <x v="73"/>
    <x v="0"/>
    <x v="0"/>
    <x v="0"/>
    <x v="12"/>
    <x v="0"/>
    <n v="2700"/>
    <n v="240"/>
    <n v="226"/>
    <m/>
    <n v="96"/>
    <n v="27"/>
    <n v="47"/>
    <n v="63.36"/>
    <n v="29"/>
    <n v="17"/>
    <n v="0.6216216216216216"/>
    <n v="0.4"/>
    <n v="0.17067003792667509"/>
    <n v="0.29709228824273076"/>
    <n v="480"/>
    <n v="0.8"/>
    <n v="24"/>
    <n v="2"/>
    <n v="0"/>
    <n v="9"/>
    <n v="0"/>
    <n v="0"/>
    <n v="11"/>
    <n v="5"/>
    <n v="0"/>
    <n v="8"/>
    <n v="0"/>
    <n v="0"/>
    <n v="0"/>
    <n v="2"/>
    <n v="0"/>
    <n v="100"/>
    <n v="100"/>
    <s v="1 PG"/>
  </r>
  <r>
    <n v="4165"/>
    <s v="VIETNAM"/>
    <x v="0"/>
    <x v="6"/>
    <x v="30"/>
    <x v="73"/>
    <x v="0"/>
    <x v="0"/>
    <x v="0"/>
    <x v="14"/>
    <x v="0"/>
    <n v="1200"/>
    <n v="336"/>
    <n v="331"/>
    <m/>
    <n v="134.4"/>
    <n v="63"/>
    <n v="42"/>
    <n v="89"/>
    <n v="25.5"/>
    <n v="34.75"/>
    <n v="0.57380952380952377"/>
    <n v="0.4"/>
    <n v="0.27190332326283989"/>
    <n v="0.1812688821752266"/>
    <n v="432"/>
    <n v="0.7"/>
    <n v="24"/>
    <n v="4"/>
    <n v="0"/>
    <n v="1"/>
    <n v="0"/>
    <n v="0"/>
    <n v="33"/>
    <n v="3"/>
    <n v="0"/>
    <n v="2"/>
    <n v="0"/>
    <n v="0"/>
    <n v="0"/>
    <n v="0"/>
    <n v="0"/>
    <n v="50"/>
    <n v="50"/>
    <s v="2 PG"/>
  </r>
  <r>
    <n v="4166"/>
    <s v="VIETNAM"/>
    <x v="0"/>
    <x v="6"/>
    <x v="30"/>
    <x v="73"/>
    <x v="0"/>
    <x v="0"/>
    <x v="0"/>
    <x v="15"/>
    <x v="0"/>
    <n v="2700"/>
    <n v="240"/>
    <n v="240"/>
    <m/>
    <n v="96"/>
    <n v="33"/>
    <n v="17"/>
    <n v="63.36"/>
    <n v="18"/>
    <n v="10.25"/>
    <n v="0.56499999999999995"/>
    <n v="0.4"/>
    <n v="0.19642857142857142"/>
    <n v="0.10119047619047619"/>
    <n v="200"/>
    <n v="0.8"/>
    <n v="17"/>
    <n v="2"/>
    <n v="0"/>
    <n v="1"/>
    <n v="0"/>
    <n v="0"/>
    <n v="7"/>
    <n v="3"/>
    <n v="0"/>
    <n v="5"/>
    <n v="0"/>
    <n v="0"/>
    <n v="0"/>
    <n v="0"/>
    <n v="0"/>
    <n v="50"/>
    <n v="50"/>
    <s v="1 PG"/>
  </r>
  <r>
    <n v="4167"/>
    <s v="VIETNAM"/>
    <x v="0"/>
    <x v="6"/>
    <x v="30"/>
    <x v="73"/>
    <x v="0"/>
    <x v="0"/>
    <x v="0"/>
    <x v="16"/>
    <x v="0"/>
    <n v="1200"/>
    <n v="240"/>
    <n v="234"/>
    <m/>
    <n v="96"/>
    <n v="62"/>
    <n v="19"/>
    <n v="63.36"/>
    <n v="36"/>
    <n v="7.5"/>
    <n v="0.53703703703703709"/>
    <n v="0.4"/>
    <n v="0.37851037851037855"/>
    <n v="0.11599511599511601"/>
    <n v="312"/>
    <n v="0.8"/>
    <n v="34"/>
    <n v="2"/>
    <n v="0"/>
    <n v="3"/>
    <n v="0"/>
    <n v="0"/>
    <n v="0"/>
    <n v="4"/>
    <n v="0"/>
    <n v="13"/>
    <n v="0"/>
    <n v="0"/>
    <n v="0"/>
    <n v="0"/>
    <n v="0"/>
    <n v="50"/>
    <n v="50"/>
    <s v="1 PG"/>
  </r>
  <r>
    <n v="4168"/>
    <s v="VIETNAM"/>
    <x v="0"/>
    <x v="6"/>
    <x v="30"/>
    <x v="73"/>
    <x v="0"/>
    <x v="0"/>
    <x v="0"/>
    <x v="3"/>
    <x v="0"/>
    <n v="1200"/>
    <n v="240"/>
    <n v="248"/>
    <m/>
    <n v="96"/>
    <n v="60"/>
    <n v="6"/>
    <n v="63.36"/>
    <n v="33.25"/>
    <n v="3.75"/>
    <n v="0.56060606060606055"/>
    <n v="0.4"/>
    <n v="0.34562211981566821"/>
    <n v="3.4562211981566823E-2"/>
    <n v="250"/>
    <n v="0.7"/>
    <n v="31"/>
    <n v="3"/>
    <n v="0"/>
    <n v="3"/>
    <n v="0"/>
    <n v="0"/>
    <n v="0"/>
    <n v="7"/>
    <n v="0"/>
    <n v="4"/>
    <n v="0"/>
    <n v="0"/>
    <n v="0"/>
    <n v="0"/>
    <n v="0"/>
    <n v="50"/>
    <n v="50"/>
    <s v="1 PG"/>
  </r>
  <r>
    <n v="4169"/>
    <s v="VIETNAM"/>
    <x v="0"/>
    <x v="6"/>
    <x v="30"/>
    <x v="73"/>
    <x v="0"/>
    <x v="0"/>
    <x v="1"/>
    <x v="17"/>
    <x v="0"/>
    <n v="1200"/>
    <n v="240"/>
    <n v="246"/>
    <m/>
    <n v="96"/>
    <n v="42"/>
    <n v="6"/>
    <n v="63.36"/>
    <n v="22"/>
    <n v="2.75"/>
    <n v="0.515625"/>
    <n v="0.4"/>
    <n v="0.24390243902439027"/>
    <n v="3.4843205574912897E-2"/>
    <n v="312"/>
    <n v="0.7"/>
    <n v="22"/>
    <n v="0"/>
    <n v="0"/>
    <n v="0"/>
    <n v="0"/>
    <n v="0"/>
    <n v="2.5"/>
    <n v="1"/>
    <n v="0"/>
    <n v="0"/>
    <n v="0"/>
    <n v="0"/>
    <n v="0"/>
    <n v="0"/>
    <n v="0"/>
    <n v="50"/>
    <n v="50"/>
    <s v="1 PG"/>
  </r>
  <r>
    <n v="4170"/>
    <s v="VIETNAM"/>
    <x v="0"/>
    <x v="6"/>
    <x v="30"/>
    <x v="73"/>
    <x v="0"/>
    <x v="0"/>
    <x v="1"/>
    <x v="4"/>
    <x v="0"/>
    <n v="1200"/>
    <n v="240"/>
    <n v="240"/>
    <m/>
    <n v="96"/>
    <n v="46"/>
    <n v="23"/>
    <n v="63.36"/>
    <n v="20.75"/>
    <n v="8.5"/>
    <n v="0.42391304347826086"/>
    <n v="0.4"/>
    <n v="0.27380952380952384"/>
    <n v="0.13690476190476192"/>
    <n v="266"/>
    <n v="0.7"/>
    <n v="0"/>
    <n v="25"/>
    <n v="0"/>
    <n v="29"/>
    <n v="0"/>
    <n v="0"/>
    <n v="0"/>
    <n v="12"/>
    <n v="0"/>
    <n v="11"/>
    <n v="0"/>
    <n v="0"/>
    <n v="0"/>
    <n v="0"/>
    <n v="0"/>
    <n v="50"/>
    <n v="50"/>
    <s v="1 PG"/>
  </r>
  <r>
    <n v="4171"/>
    <s v="VIETNAM"/>
    <x v="0"/>
    <x v="6"/>
    <x v="30"/>
    <x v="73"/>
    <x v="4"/>
    <x v="0"/>
    <x v="0"/>
    <x v="35"/>
    <x v="0"/>
    <n v="1200"/>
    <n v="200"/>
    <n v="208"/>
    <m/>
    <n v="80"/>
    <n v="28"/>
    <n v="22"/>
    <n v="52.8"/>
    <n v="24.3"/>
    <n v="6.8"/>
    <n v="0.622"/>
    <n v="0.4"/>
    <n v="0.19230769230769232"/>
    <n v="0.15109890109890112"/>
    <n v="231"/>
    <n v="0.8"/>
    <n v="15.3"/>
    <n v="0"/>
    <n v="0"/>
    <n v="18"/>
    <n v="0"/>
    <n v="0"/>
    <n v="1.3"/>
    <n v="0"/>
    <n v="0"/>
    <n v="11"/>
    <n v="0"/>
    <n v="0"/>
    <n v="0"/>
    <n v="0"/>
    <n v="0"/>
    <n v="50"/>
    <n v="50"/>
    <s v="1 PG"/>
  </r>
  <r>
    <n v="4172"/>
    <s v="VIETNAM"/>
    <x v="0"/>
    <x v="6"/>
    <x v="30"/>
    <x v="73"/>
    <x v="4"/>
    <x v="0"/>
    <x v="0"/>
    <x v="36"/>
    <x v="0"/>
    <n v="1200"/>
    <n v="200"/>
    <n v="210"/>
    <m/>
    <n v="80"/>
    <n v="43"/>
    <n v="30"/>
    <n v="52.8"/>
    <n v="34"/>
    <n v="21.5"/>
    <n v="0.76027397260273977"/>
    <n v="0.4"/>
    <n v="0.29251700680272108"/>
    <n v="0.20408163265306123"/>
    <n v="215"/>
    <n v="0.7"/>
    <n v="30"/>
    <n v="0"/>
    <n v="0"/>
    <n v="8"/>
    <n v="0"/>
    <n v="0"/>
    <n v="16"/>
    <n v="0"/>
    <n v="0"/>
    <n v="11"/>
    <n v="0"/>
    <n v="0"/>
    <n v="0"/>
    <n v="0"/>
    <n v="0"/>
    <n v="50"/>
    <n v="50"/>
    <s v="1 PG"/>
  </r>
  <r>
    <n v="4173"/>
    <s v="VIETNAM"/>
    <x v="0"/>
    <x v="6"/>
    <x v="30"/>
    <x v="73"/>
    <x v="4"/>
    <x v="0"/>
    <x v="0"/>
    <x v="37"/>
    <x v="0"/>
    <n v="1200"/>
    <n v="200"/>
    <n v="208"/>
    <m/>
    <n v="80"/>
    <n v="32"/>
    <n v="0"/>
    <n v="52.8"/>
    <n v="24.33"/>
    <n v="0"/>
    <n v="0.76031249999999995"/>
    <n v="0.4"/>
    <n v="0.21978021978021978"/>
    <n v="0"/>
    <n v="356"/>
    <n v="0.6"/>
    <n v="14.83"/>
    <n v="6"/>
    <n v="0"/>
    <n v="16"/>
    <n v="0"/>
    <n v="0"/>
    <n v="0"/>
    <n v="0"/>
    <n v="0"/>
    <n v="0"/>
    <n v="0"/>
    <n v="0"/>
    <n v="0"/>
    <n v="0"/>
    <n v="0"/>
    <n v="50"/>
    <n v="50"/>
    <s v="1 PG"/>
  </r>
  <r>
    <n v="4174"/>
    <s v="VIETNAM"/>
    <x v="0"/>
    <x v="6"/>
    <x v="30"/>
    <x v="73"/>
    <x v="4"/>
    <x v="0"/>
    <x v="0"/>
    <x v="38"/>
    <x v="0"/>
    <n v="1200"/>
    <n v="200"/>
    <n v="208"/>
    <m/>
    <n v="80"/>
    <n v="32"/>
    <n v="0"/>
    <n v="52.8"/>
    <n v="15"/>
    <n v="0"/>
    <n v="0.46875"/>
    <n v="0.4"/>
    <n v="0.21978021978021978"/>
    <n v="0"/>
    <n v="330"/>
    <n v="0.6"/>
    <n v="0"/>
    <n v="8"/>
    <n v="0"/>
    <n v="26"/>
    <n v="0"/>
    <n v="0"/>
    <n v="0"/>
    <n v="0"/>
    <n v="0"/>
    <n v="0"/>
    <n v="0"/>
    <n v="0"/>
    <n v="0"/>
    <n v="0"/>
    <n v="0"/>
    <n v="50"/>
    <n v="50"/>
    <s v="1 PG"/>
  </r>
  <r>
    <n v="4175"/>
    <s v="VIETNAM"/>
    <x v="0"/>
    <x v="6"/>
    <x v="30"/>
    <x v="73"/>
    <x v="4"/>
    <x v="0"/>
    <x v="0"/>
    <x v="39"/>
    <x v="0"/>
    <n v="1200"/>
    <n v="200"/>
    <n v="220"/>
    <m/>
    <n v="80"/>
    <n v="72"/>
    <n v="15"/>
    <n v="52.8"/>
    <n v="28"/>
    <n v="13.5"/>
    <n v="0.47701149425287354"/>
    <n v="0.4"/>
    <n v="0.46753246753246752"/>
    <n v="9.7402597402597407E-2"/>
    <n v="232"/>
    <n v="0.6"/>
    <n v="14"/>
    <n v="2"/>
    <n v="0"/>
    <n v="27"/>
    <n v="0"/>
    <n v="0"/>
    <n v="6"/>
    <n v="6"/>
    <n v="0"/>
    <n v="12"/>
    <n v="0"/>
    <n v="0"/>
    <n v="0"/>
    <n v="0"/>
    <n v="0"/>
    <n v="50"/>
    <n v="50"/>
    <s v="1 PG"/>
  </r>
  <r>
    <n v="4176"/>
    <s v="VIETNAM"/>
    <x v="0"/>
    <x v="6"/>
    <x v="30"/>
    <x v="73"/>
    <x v="4"/>
    <x v="0"/>
    <x v="0"/>
    <x v="40"/>
    <x v="0"/>
    <n v="1200"/>
    <n v="200"/>
    <n v="202"/>
    <m/>
    <n v="80"/>
    <n v="26"/>
    <n v="12"/>
    <n v="52.8"/>
    <n v="21.5"/>
    <n v="5.5"/>
    <n v="0.71052631578947367"/>
    <n v="0.4"/>
    <n v="0.1838755304101839"/>
    <n v="8.4865629420084882E-2"/>
    <n v="200"/>
    <n v="0.6"/>
    <n v="13"/>
    <n v="0"/>
    <n v="0"/>
    <n v="17"/>
    <n v="0"/>
    <n v="0"/>
    <n v="3"/>
    <n v="0"/>
    <n v="0"/>
    <n v="5"/>
    <n v="0"/>
    <n v="0"/>
    <n v="0"/>
    <n v="0"/>
    <n v="0"/>
    <n v="50"/>
    <n v="50"/>
    <s v="1 PG"/>
  </r>
  <r>
    <n v="4177"/>
    <s v="VIETNAM"/>
    <x v="0"/>
    <x v="6"/>
    <x v="30"/>
    <x v="73"/>
    <x v="4"/>
    <x v="0"/>
    <x v="0"/>
    <x v="41"/>
    <x v="0"/>
    <n v="1200"/>
    <n v="200"/>
    <n v="208"/>
    <m/>
    <n v="80"/>
    <n v="79"/>
    <n v="16"/>
    <n v="52.8"/>
    <n v="45"/>
    <n v="8"/>
    <n v="0.55789473684210522"/>
    <n v="0.4"/>
    <n v="0.54258241758241765"/>
    <n v="0.10989010989010989"/>
    <n v="287"/>
    <n v="0.6"/>
    <n v="10"/>
    <n v="0"/>
    <n v="0"/>
    <n v="70"/>
    <n v="0"/>
    <n v="0"/>
    <n v="0"/>
    <n v="0"/>
    <n v="0"/>
    <n v="16"/>
    <n v="0"/>
    <n v="0"/>
    <n v="0"/>
    <n v="0"/>
    <n v="0"/>
    <n v="50"/>
    <n v="50"/>
    <s v="1 PG"/>
  </r>
  <r>
    <n v="4178"/>
    <s v="VIETNAM"/>
    <x v="0"/>
    <x v="6"/>
    <x v="30"/>
    <x v="73"/>
    <x v="4"/>
    <x v="0"/>
    <x v="0"/>
    <x v="150"/>
    <x v="0"/>
    <n v="1200"/>
    <n v="200"/>
    <n v="190"/>
    <m/>
    <n v="80"/>
    <n v="29"/>
    <n v="14"/>
    <n v="52.8"/>
    <n v="13"/>
    <n v="5.875"/>
    <n v="0.43895348837209303"/>
    <n v="0.4"/>
    <n v="0.21804511278195488"/>
    <n v="0.10526315789473684"/>
    <n v="211"/>
    <n v="0.6"/>
    <n v="5"/>
    <n v="0"/>
    <n v="0"/>
    <n v="16"/>
    <n v="0"/>
    <n v="0"/>
    <n v="2"/>
    <n v="0"/>
    <n v="0"/>
    <n v="7"/>
    <n v="0"/>
    <n v="0"/>
    <n v="0"/>
    <n v="1"/>
    <n v="0"/>
    <n v="50"/>
    <n v="50"/>
    <s v="1 PG"/>
  </r>
  <r>
    <n v="4179"/>
    <s v="VIETNAM"/>
    <x v="0"/>
    <x v="6"/>
    <x v="30"/>
    <x v="73"/>
    <x v="5"/>
    <x v="0"/>
    <x v="0"/>
    <x v="42"/>
    <x v="1"/>
    <n v="1500"/>
    <n v="420"/>
    <n v="432"/>
    <m/>
    <n v="168"/>
    <n v="59"/>
    <n v="48"/>
    <n v="110.88"/>
    <n v="85"/>
    <n v="24.875"/>
    <n v="1.0268691588785046"/>
    <n v="0.4"/>
    <n v="0.19510582010582012"/>
    <n v="0.15873015873015875"/>
    <n v="440"/>
    <n v="0.7"/>
    <n v="77"/>
    <n v="0"/>
    <n v="0"/>
    <n v="16"/>
    <n v="0"/>
    <n v="0"/>
    <n v="14"/>
    <n v="7"/>
    <n v="0"/>
    <n v="4"/>
    <n v="0"/>
    <n v="0"/>
    <n v="0"/>
    <n v="0"/>
    <n v="0"/>
    <n v="50"/>
    <n v="50"/>
    <s v="2 PG"/>
  </r>
  <r>
    <n v="4180"/>
    <s v="VIETNAM"/>
    <x v="0"/>
    <x v="6"/>
    <x v="30"/>
    <x v="73"/>
    <x v="5"/>
    <x v="0"/>
    <x v="0"/>
    <x v="43"/>
    <x v="1"/>
    <n v="1500"/>
    <n v="420"/>
    <n v="409"/>
    <m/>
    <n v="168"/>
    <n v="65"/>
    <n v="16"/>
    <n v="110.88"/>
    <n v="36"/>
    <n v="8.5"/>
    <n v="0.54938271604938271"/>
    <n v="0.4"/>
    <n v="0.22703457911281877"/>
    <n v="5.5885434858540001E-2"/>
    <n v="300"/>
    <n v="0.6"/>
    <n v="30"/>
    <n v="0"/>
    <n v="0"/>
    <n v="12"/>
    <n v="0"/>
    <n v="0"/>
    <n v="6"/>
    <n v="0"/>
    <n v="0"/>
    <n v="5"/>
    <n v="0"/>
    <n v="0"/>
    <n v="0"/>
    <n v="3"/>
    <n v="0"/>
    <n v="50"/>
    <n v="50"/>
    <s v="2 PG"/>
  </r>
  <r>
    <n v="4181"/>
    <s v="VIETNAM"/>
    <x v="0"/>
    <x v="6"/>
    <x v="30"/>
    <x v="73"/>
    <x v="5"/>
    <x v="0"/>
    <x v="0"/>
    <x v="44"/>
    <x v="1"/>
    <n v="1500"/>
    <n v="420"/>
    <n v="420"/>
    <m/>
    <n v="168"/>
    <n v="46"/>
    <n v="58"/>
    <n v="110.88"/>
    <n v="69.75"/>
    <n v="70"/>
    <n v="1.34375"/>
    <n v="0.4"/>
    <n v="0.15646258503401361"/>
    <n v="0.19727891156462585"/>
    <n v="489"/>
    <n v="0.6"/>
    <n v="30"/>
    <n v="23"/>
    <n v="0"/>
    <n v="68"/>
    <n v="0"/>
    <n v="0"/>
    <n v="32"/>
    <n v="0"/>
    <n v="0"/>
    <n v="76"/>
    <n v="0"/>
    <n v="0"/>
    <n v="0"/>
    <n v="19"/>
    <n v="0"/>
    <n v="50"/>
    <n v="50"/>
    <s v="2 PG"/>
  </r>
  <r>
    <n v="4182"/>
    <s v="VIETNAM"/>
    <x v="0"/>
    <x v="6"/>
    <x v="30"/>
    <x v="73"/>
    <x v="5"/>
    <x v="0"/>
    <x v="0"/>
    <x v="45"/>
    <x v="1"/>
    <n v="1500"/>
    <n v="420"/>
    <n v="410"/>
    <m/>
    <n v="168"/>
    <n v="64"/>
    <n v="0"/>
    <n v="111"/>
    <n v="39"/>
    <n v="3"/>
    <n v="0.65625"/>
    <n v="0.4"/>
    <n v="0.22299651567944251"/>
    <n v="0"/>
    <n v="395"/>
    <n v="0.6"/>
    <n v="13"/>
    <n v="0"/>
    <n v="0"/>
    <n v="52"/>
    <n v="0"/>
    <n v="0"/>
    <n v="0"/>
    <n v="12"/>
    <n v="0"/>
    <n v="0"/>
    <n v="0"/>
    <n v="0"/>
    <n v="0"/>
    <n v="0"/>
    <n v="0"/>
    <n v="50"/>
    <n v="50"/>
    <s v="2 PG"/>
  </r>
  <r>
    <n v="4183"/>
    <s v="VIETNAM"/>
    <x v="0"/>
    <x v="6"/>
    <x v="30"/>
    <x v="73"/>
    <x v="1"/>
    <x v="0"/>
    <x v="0"/>
    <x v="7"/>
    <x v="1"/>
    <n v="4200"/>
    <n v="630"/>
    <n v="592"/>
    <m/>
    <n v="353"/>
    <n v="188"/>
    <n v="0"/>
    <n v="166"/>
    <n v="125.5"/>
    <n v="0"/>
    <n v="0.66755319148936165"/>
    <n v="0.4"/>
    <n v="0.45366795366795371"/>
    <n v="0"/>
    <n v="789"/>
    <n v="0.8"/>
    <n v="91"/>
    <n v="44"/>
    <n v="0"/>
    <n v="47"/>
    <n v="0"/>
    <n v="0"/>
    <n v="0"/>
    <n v="0"/>
    <n v="0"/>
    <n v="0"/>
    <n v="0"/>
    <n v="0"/>
    <n v="0"/>
    <n v="0"/>
    <n v="0"/>
    <n v="100"/>
    <n v="100"/>
    <s v="2 PG"/>
  </r>
  <r>
    <n v="4184"/>
    <s v="VIETNAM"/>
    <x v="0"/>
    <x v="6"/>
    <x v="30"/>
    <x v="73"/>
    <x v="2"/>
    <x v="0"/>
    <x v="0"/>
    <x v="20"/>
    <x v="1"/>
    <n v="1200"/>
    <n v="336"/>
    <n v="334"/>
    <m/>
    <n v="134.4"/>
    <n v="43"/>
    <n v="34"/>
    <n v="88.703999999999994"/>
    <n v="41"/>
    <n v="15.25"/>
    <n v="0.73051948051948057"/>
    <n v="0.4"/>
    <n v="0.18391787852865699"/>
    <n v="0.14542343883661249"/>
    <n v="789"/>
    <n v="0.8"/>
    <n v="24"/>
    <n v="0"/>
    <n v="0"/>
    <n v="34"/>
    <n v="0"/>
    <n v="0"/>
    <n v="0"/>
    <n v="17"/>
    <n v="0"/>
    <n v="22"/>
    <n v="0"/>
    <n v="0"/>
    <n v="0"/>
    <n v="0"/>
    <n v="0"/>
    <n v="100"/>
    <n v="100"/>
    <s v="2 PG"/>
  </r>
  <r>
    <n v="4185"/>
    <s v="VIETNAM"/>
    <x v="0"/>
    <x v="6"/>
    <x v="30"/>
    <x v="73"/>
    <x v="2"/>
    <x v="0"/>
    <x v="0"/>
    <x v="8"/>
    <x v="1"/>
    <n v="1200"/>
    <n v="336"/>
    <n v="320"/>
    <m/>
    <n v="134.4"/>
    <n v="71"/>
    <n v="34"/>
    <n v="88.703999999999994"/>
    <n v="89"/>
    <n v="41.75"/>
    <n v="1.2452380952380953"/>
    <n v="0.4"/>
    <n v="0.3169642857142857"/>
    <n v="0.15178571428571427"/>
    <n v="420"/>
    <n v="0.6"/>
    <n v="60"/>
    <n v="0"/>
    <n v="0"/>
    <n v="58"/>
    <n v="0"/>
    <n v="0"/>
    <n v="24"/>
    <n v="23"/>
    <n v="0"/>
    <n v="24"/>
    <n v="0"/>
    <n v="0"/>
    <n v="0"/>
    <n v="0"/>
    <n v="0"/>
    <n v="100"/>
    <n v="100"/>
    <s v="2 PG"/>
  </r>
  <r>
    <n v="4186"/>
    <s v="VIETNAM"/>
    <x v="0"/>
    <x v="6"/>
    <x v="30"/>
    <x v="73"/>
    <x v="6"/>
    <x v="0"/>
    <x v="1"/>
    <x v="49"/>
    <x v="1"/>
    <n v="1250"/>
    <n v="350"/>
    <n v="330"/>
    <m/>
    <n v="140"/>
    <n v="9"/>
    <n v="17"/>
    <n v="92.399999999999991"/>
    <n v="12"/>
    <n v="6"/>
    <n v="0.69230769230769229"/>
    <n v="0.4"/>
    <n v="3.8961038961038967E-2"/>
    <n v="7.3593073593073599E-2"/>
    <s v=" 202"/>
    <n v="0.7"/>
    <n v="5"/>
    <n v="0"/>
    <n v="0"/>
    <n v="14"/>
    <n v="0"/>
    <n v="0"/>
    <n v="6"/>
    <n v="0"/>
    <n v="0"/>
    <n v="0"/>
    <n v="0"/>
    <n v="0"/>
    <n v="0"/>
    <n v="0"/>
    <n v="0"/>
    <n v="50"/>
    <n v="50"/>
    <s v="2 PG"/>
  </r>
  <r>
    <n v="4187"/>
    <s v="VIETNAM"/>
    <x v="0"/>
    <x v="6"/>
    <x v="30"/>
    <x v="73"/>
    <x v="6"/>
    <x v="0"/>
    <x v="4"/>
    <x v="50"/>
    <x v="1"/>
    <n v="1250"/>
    <n v="350"/>
    <n v="330"/>
    <m/>
    <n v="140"/>
    <n v="65"/>
    <n v="0"/>
    <n v="92.399999999999991"/>
    <n v="46"/>
    <n v="0"/>
    <n v="0.70769230769230773"/>
    <n v="0.4"/>
    <n v="0.2813852813852814"/>
    <n v="0"/>
    <n v="550"/>
    <n v="0.7"/>
    <n v="40"/>
    <n v="24"/>
    <n v="0"/>
    <n v="0"/>
    <n v="0"/>
    <n v="0"/>
    <n v="0"/>
    <n v="0"/>
    <n v="0"/>
    <n v="0"/>
    <n v="0"/>
    <n v="0"/>
    <n v="0"/>
    <n v="0"/>
    <n v="0"/>
    <n v="50"/>
    <n v="50"/>
    <s v="2 PG"/>
  </r>
  <r>
    <n v="4188"/>
    <s v="VIETNAM"/>
    <x v="0"/>
    <x v="6"/>
    <x v="30"/>
    <x v="73"/>
    <x v="6"/>
    <x v="1"/>
    <x v="2"/>
    <x v="136"/>
    <x v="1"/>
    <n v="1250"/>
    <n v="250"/>
    <n v="256"/>
    <m/>
    <n v="100"/>
    <n v="23"/>
    <n v="26"/>
    <n v="92"/>
    <n v="21"/>
    <n v="13"/>
    <n v="0.69387755102040816"/>
    <n v="0.24"/>
    <n v="0.1283482142857143"/>
    <n v="0.14508928571428573"/>
    <n v="293"/>
    <n v="0.7"/>
    <n v="0"/>
    <n v="12"/>
    <n v="0"/>
    <n v="36"/>
    <n v="0"/>
    <n v="0"/>
    <n v="0"/>
    <n v="0"/>
    <n v="0"/>
    <n v="26"/>
    <n v="0"/>
    <n v="0"/>
    <n v="0"/>
    <n v="0"/>
    <n v="0"/>
    <n v="50"/>
    <n v="50"/>
    <s v="1 PG"/>
  </r>
  <r>
    <n v="4189"/>
    <s v="VIETNAM"/>
    <x v="0"/>
    <x v="6"/>
    <x v="30"/>
    <x v="73"/>
    <x v="6"/>
    <x v="1"/>
    <x v="23"/>
    <x v="137"/>
    <x v="1"/>
    <n v="1250"/>
    <n v="250"/>
    <n v="256"/>
    <m/>
    <n v="100"/>
    <n v="27"/>
    <n v="23"/>
    <n v="92"/>
    <n v="19"/>
    <n v="22.25"/>
    <n v="0.82499999999999996"/>
    <n v="0.24"/>
    <n v="0.15066964285714288"/>
    <n v="0.1283482142857143"/>
    <n v="624"/>
    <n v="0.7"/>
    <n v="13"/>
    <n v="0"/>
    <n v="0"/>
    <n v="12"/>
    <n v="0"/>
    <n v="0"/>
    <n v="16"/>
    <n v="15"/>
    <n v="0"/>
    <n v="5"/>
    <n v="0"/>
    <n v="0"/>
    <n v="0"/>
    <n v="0"/>
    <n v="0"/>
    <n v="50"/>
    <n v="50"/>
    <s v="1 PG"/>
  </r>
  <r>
    <n v="4190"/>
    <s v="VIETNAM"/>
    <x v="0"/>
    <x v="6"/>
    <x v="30"/>
    <x v="73"/>
    <x v="6"/>
    <x v="1"/>
    <x v="24"/>
    <x v="138"/>
    <x v="1"/>
    <n v="1250"/>
    <n v="250"/>
    <n v="256"/>
    <m/>
    <n v="100"/>
    <n v="28"/>
    <n v="23"/>
    <n v="92"/>
    <n v="28.5"/>
    <n v="12.25"/>
    <n v="0.7990196078431373"/>
    <n v="0.24"/>
    <n v="0.15625"/>
    <n v="0.1283482142857143"/>
    <n v="297"/>
    <n v="0.7"/>
    <n v="18"/>
    <n v="6"/>
    <n v="0"/>
    <n v="18"/>
    <n v="0"/>
    <n v="0"/>
    <n v="9"/>
    <n v="13"/>
    <n v="0"/>
    <n v="0"/>
    <n v="0"/>
    <n v="0"/>
    <n v="0"/>
    <n v="0"/>
    <n v="0"/>
    <n v="50"/>
    <n v="50"/>
    <s v="1 PG"/>
  </r>
  <r>
    <n v="4191"/>
    <s v="VIETNAM"/>
    <x v="0"/>
    <x v="6"/>
    <x v="30"/>
    <x v="73"/>
    <x v="6"/>
    <x v="1"/>
    <x v="17"/>
    <x v="139"/>
    <x v="1"/>
    <n v="1250"/>
    <n v="250"/>
    <n v="230"/>
    <m/>
    <n v="100"/>
    <n v="42"/>
    <n v="36"/>
    <n v="92"/>
    <n v="22"/>
    <n v="61"/>
    <n v="1.0641025641025641"/>
    <n v="0.24"/>
    <n v="0.2608695652173913"/>
    <n v="0.2236024844720497"/>
    <n v="60"/>
    <n v="0.7"/>
    <n v="20"/>
    <n v="0"/>
    <n v="0"/>
    <n v="4"/>
    <n v="0"/>
    <n v="0"/>
    <n v="60"/>
    <n v="0"/>
    <n v="0"/>
    <n v="2"/>
    <n v="0"/>
    <n v="0"/>
    <n v="0"/>
    <n v="0"/>
    <n v="0"/>
    <n v="50"/>
    <n v="50"/>
    <s v="1 PG"/>
  </r>
  <r>
    <n v="4192"/>
    <s v="VIETNAM"/>
    <x v="0"/>
    <x v="6"/>
    <x v="30"/>
    <x v="73"/>
    <x v="7"/>
    <x v="0"/>
    <x v="0"/>
    <x v="51"/>
    <x v="0"/>
    <n v="1000"/>
    <n v="200"/>
    <n v="192"/>
    <m/>
    <n v="80"/>
    <n v="32"/>
    <n v="0"/>
    <n v="52.8"/>
    <n v="18"/>
    <n v="0"/>
    <n v="0.5625"/>
    <n v="0.4"/>
    <n v="0.23809523809523814"/>
    <n v="0"/>
    <n v="562"/>
    <n v="0.7"/>
    <n v="9"/>
    <n v="2"/>
    <n v="0"/>
    <n v="17"/>
    <n v="0"/>
    <n v="0"/>
    <n v="0"/>
    <n v="0"/>
    <n v="0"/>
    <n v="0"/>
    <n v="0"/>
    <n v="0"/>
    <n v="0"/>
    <n v="0"/>
    <n v="0"/>
    <n v="50"/>
    <n v="50"/>
    <s v="1 PG"/>
  </r>
  <r>
    <n v="4193"/>
    <s v="VIETNAM"/>
    <x v="0"/>
    <x v="6"/>
    <x v="30"/>
    <x v="73"/>
    <x v="7"/>
    <x v="0"/>
    <x v="0"/>
    <x v="53"/>
    <x v="0"/>
    <n v="1000"/>
    <n v="200"/>
    <n v="208"/>
    <m/>
    <n v="80"/>
    <n v="43"/>
    <n v="0"/>
    <n v="52.8"/>
    <n v="27.92"/>
    <n v="0"/>
    <n v="0.64930232558139533"/>
    <n v="0.4"/>
    <n v="0.29532967032967034"/>
    <n v="0"/>
    <n v="377"/>
    <n v="0.7"/>
    <n v="16.670000000000002"/>
    <n v="1"/>
    <n v="0"/>
    <n v="22"/>
    <n v="0"/>
    <n v="0"/>
    <n v="0"/>
    <n v="0"/>
    <n v="0"/>
    <n v="0"/>
    <n v="0"/>
    <n v="0"/>
    <n v="0"/>
    <n v="0"/>
    <n v="0"/>
    <n v="50"/>
    <n v="50"/>
    <s v="1 PG"/>
  </r>
  <r>
    <n v="4194"/>
    <s v="VIETNAM"/>
    <x v="0"/>
    <x v="6"/>
    <x v="30"/>
    <x v="73"/>
    <x v="7"/>
    <x v="0"/>
    <x v="0"/>
    <x v="55"/>
    <x v="0"/>
    <n v="1000"/>
    <n v="200"/>
    <n v="220"/>
    <m/>
    <n v="80"/>
    <n v="55"/>
    <n v="0"/>
    <n v="52.8"/>
    <n v="28.62"/>
    <n v="0"/>
    <n v="0.52036363636363636"/>
    <n v="0.4"/>
    <n v="0.35714285714285715"/>
    <n v="0"/>
    <n v="413"/>
    <n v="0.7"/>
    <n v="26.62"/>
    <n v="0"/>
    <n v="0"/>
    <n v="4"/>
    <n v="0"/>
    <n v="0"/>
    <n v="0"/>
    <n v="0"/>
    <n v="0"/>
    <n v="0"/>
    <n v="0"/>
    <n v="0"/>
    <n v="0"/>
    <n v="0"/>
    <n v="0"/>
    <n v="50"/>
    <n v="50"/>
    <s v="1 PG"/>
  </r>
  <r>
    <n v="4195"/>
    <s v="VIETNAM"/>
    <x v="0"/>
    <x v="6"/>
    <x v="30"/>
    <x v="73"/>
    <x v="7"/>
    <x v="0"/>
    <x v="0"/>
    <x v="56"/>
    <x v="0"/>
    <n v="1000"/>
    <n v="200"/>
    <n v="208"/>
    <m/>
    <n v="80"/>
    <n v="34"/>
    <n v="0"/>
    <n v="52.8"/>
    <n v="16.5"/>
    <n v="0"/>
    <n v="0.48529411764705882"/>
    <n v="0.4"/>
    <n v="0.23351648351648352"/>
    <n v="0"/>
    <n v="162"/>
    <n v="0.7"/>
    <n v="12"/>
    <n v="0"/>
    <n v="0"/>
    <n v="9"/>
    <n v="0"/>
    <n v="0"/>
    <n v="0"/>
    <n v="0"/>
    <n v="0"/>
    <n v="0"/>
    <n v="0"/>
    <n v="0"/>
    <n v="0"/>
    <n v="0"/>
    <n v="0"/>
    <n v="50"/>
    <n v="50"/>
    <s v="1 PG"/>
  </r>
  <r>
    <n v="4196"/>
    <s v="VIETNAM"/>
    <x v="0"/>
    <x v="6"/>
    <x v="30"/>
    <x v="73"/>
    <x v="7"/>
    <x v="0"/>
    <x v="0"/>
    <x v="294"/>
    <x v="0"/>
    <n v="1000"/>
    <n v="200"/>
    <n v="198"/>
    <m/>
    <n v="80"/>
    <n v="13"/>
    <n v="11"/>
    <n v="52.8"/>
    <n v="8"/>
    <n v="7"/>
    <n v="0.625"/>
    <n v="0.4"/>
    <n v="9.3795093795093792E-2"/>
    <n v="7.9365079365079375E-2"/>
    <n v="70"/>
    <n v="0.7"/>
    <n v="6"/>
    <n v="0"/>
    <n v="0"/>
    <n v="4"/>
    <n v="0"/>
    <n v="0"/>
    <n v="7"/>
    <n v="0"/>
    <n v="0"/>
    <n v="0"/>
    <n v="0"/>
    <n v="0"/>
    <n v="0"/>
    <n v="0"/>
    <n v="0"/>
    <n v="50"/>
    <n v="50"/>
    <s v="1 PG"/>
  </r>
  <r>
    <n v="4197"/>
    <s v="VIETNAM"/>
    <x v="0"/>
    <x v="6"/>
    <x v="30"/>
    <x v="73"/>
    <x v="7"/>
    <x v="0"/>
    <x v="0"/>
    <x v="295"/>
    <x v="0"/>
    <n v="1000"/>
    <n v="200"/>
    <n v="169"/>
    <m/>
    <n v="80"/>
    <n v="5"/>
    <n v="2"/>
    <n v="52.8"/>
    <n v="12"/>
    <n v="0.75"/>
    <n v="1.8214285714285714"/>
    <n v="0.4"/>
    <n v="4.2265426880811495E-2"/>
    <n v="1.69061707523246E-2"/>
    <n v="65"/>
    <n v="0.7"/>
    <n v="5.5"/>
    <n v="0"/>
    <n v="0"/>
    <n v="13"/>
    <n v="0"/>
    <n v="0"/>
    <n v="0.5"/>
    <n v="1"/>
    <n v="0"/>
    <n v="0"/>
    <n v="0"/>
    <n v="0"/>
    <n v="0"/>
    <n v="0"/>
    <n v="0"/>
    <n v="50"/>
    <n v="50"/>
    <s v="1 PG"/>
  </r>
  <r>
    <n v="4198"/>
    <s v="VIETNAM"/>
    <x v="0"/>
    <x v="6"/>
    <x v="30"/>
    <x v="73"/>
    <x v="7"/>
    <x v="0"/>
    <x v="0"/>
    <x v="307"/>
    <x v="0"/>
    <n v="1000"/>
    <n v="200"/>
    <n v="170"/>
    <m/>
    <n v="80"/>
    <n v="20"/>
    <n v="10"/>
    <n v="52.8"/>
    <n v="14.5"/>
    <n v="2"/>
    <n v="0.55000000000000004"/>
    <n v="0.4"/>
    <n v="0.16806722689075632"/>
    <n v="8.4033613445378158E-2"/>
    <n v="320"/>
    <n v="0.7"/>
    <n v="9"/>
    <n v="0"/>
    <n v="0"/>
    <n v="11"/>
    <n v="0"/>
    <n v="0"/>
    <n v="2"/>
    <n v="0"/>
    <n v="0"/>
    <n v="0"/>
    <n v="0"/>
    <n v="0"/>
    <n v="0"/>
    <n v="0"/>
    <n v="0"/>
    <n v="50"/>
    <n v="50"/>
    <s v="1 PG"/>
  </r>
  <r>
    <n v="4199"/>
    <s v="VIETNAM"/>
    <x v="0"/>
    <x v="6"/>
    <x v="30"/>
    <x v="73"/>
    <x v="7"/>
    <x v="0"/>
    <x v="4"/>
    <x v="219"/>
    <x v="0"/>
    <n v="1000"/>
    <n v="200"/>
    <n v="189"/>
    <m/>
    <n v="80"/>
    <n v="35"/>
    <n v="23"/>
    <n v="52.8"/>
    <n v="29.5"/>
    <n v="15"/>
    <n v="0.76724137931034486"/>
    <n v="0.4"/>
    <n v="0.26455026455026459"/>
    <n v="0.17384731670445958"/>
    <n v="311"/>
    <n v="0.7"/>
    <n v="20"/>
    <n v="0"/>
    <n v="0"/>
    <n v="19"/>
    <n v="0"/>
    <n v="0"/>
    <n v="15"/>
    <n v="0"/>
    <n v="0"/>
    <n v="0"/>
    <n v="0"/>
    <n v="0"/>
    <n v="0"/>
    <n v="0"/>
    <n v="0"/>
    <n v="50"/>
    <n v="50"/>
    <s v="1 PG"/>
  </r>
  <r>
    <n v="4200"/>
    <s v="VIETNAM"/>
    <x v="0"/>
    <x v="6"/>
    <x v="30"/>
    <x v="73"/>
    <x v="7"/>
    <x v="0"/>
    <x v="1"/>
    <x v="59"/>
    <x v="0"/>
    <n v="1000"/>
    <n v="200"/>
    <n v="169"/>
    <m/>
    <n v="80"/>
    <n v="42"/>
    <n v="0"/>
    <n v="52.8"/>
    <n v="31.8"/>
    <n v="0"/>
    <n v="0.75714285714285712"/>
    <n v="0.4"/>
    <n v="0.35502958579881655"/>
    <n v="0"/>
    <n v="312"/>
    <n v="0.7"/>
    <n v="28.3"/>
    <n v="0"/>
    <n v="0"/>
    <n v="7"/>
    <n v="0"/>
    <n v="0"/>
    <n v="0"/>
    <n v="0"/>
    <n v="0"/>
    <n v="0"/>
    <n v="0"/>
    <n v="0"/>
    <n v="0"/>
    <n v="0"/>
    <n v="0"/>
    <n v="50"/>
    <n v="50"/>
    <s v="1 PG"/>
  </r>
  <r>
    <n v="4201"/>
    <s v="VIETNAM"/>
    <x v="0"/>
    <x v="6"/>
    <x v="30"/>
    <x v="73"/>
    <x v="7"/>
    <x v="0"/>
    <x v="4"/>
    <x v="60"/>
    <x v="0"/>
    <n v="320"/>
    <n v="200"/>
    <n v="188"/>
    <m/>
    <n v="80"/>
    <n v="26"/>
    <n v="19"/>
    <n v="52.8"/>
    <n v="20"/>
    <n v="15"/>
    <n v="0.77777777777777779"/>
    <n v="0.4"/>
    <n v="0.19756838905775076"/>
    <n v="0.14437689969604864"/>
    <n v="400"/>
    <n v="0.7"/>
    <n v="20"/>
    <n v="0"/>
    <n v="0"/>
    <n v="0"/>
    <n v="0"/>
    <n v="0"/>
    <n v="15"/>
    <n v="0"/>
    <n v="0"/>
    <n v="0"/>
    <n v="0"/>
    <n v="0"/>
    <n v="0"/>
    <n v="0"/>
    <n v="0"/>
    <n v="50"/>
    <n v="50"/>
    <s v="1 PG"/>
  </r>
  <r>
    <n v="4202"/>
    <s v="VIETNAM"/>
    <x v="0"/>
    <x v="6"/>
    <x v="30"/>
    <x v="73"/>
    <x v="10"/>
    <x v="1"/>
    <x v="0"/>
    <x v="181"/>
    <x v="2"/>
    <n v="320"/>
    <n v="144"/>
    <n v="160"/>
    <m/>
    <n v="34.56"/>
    <n v="26"/>
    <n v="12"/>
    <n v="25.344000000000001"/>
    <n v="12"/>
    <n v="4"/>
    <n v="0.42105263157894735"/>
    <n v="0.24"/>
    <n v="0.23214285714285715"/>
    <n v="0.10714285714285714"/>
    <n v="342"/>
    <n v="0.7"/>
    <n v="12"/>
    <n v="0"/>
    <n v="0"/>
    <n v="0"/>
    <n v="0"/>
    <n v="0"/>
    <n v="4"/>
    <n v="0"/>
    <n v="0"/>
    <n v="0"/>
    <n v="0"/>
    <n v="0"/>
    <n v="0"/>
    <n v="0"/>
    <n v="0"/>
    <n v="20"/>
    <n v="20"/>
    <s v="1 PG"/>
  </r>
  <r>
    <n v="4203"/>
    <s v="VIETNAM"/>
    <x v="1"/>
    <x v="6"/>
    <x v="30"/>
    <x v="73"/>
    <x v="2"/>
    <x v="0"/>
    <x v="5"/>
    <x v="23"/>
    <x v="1"/>
    <n v="1200"/>
    <n v="336"/>
    <n v="330"/>
    <m/>
    <n v="134.4"/>
    <n v="48"/>
    <n v="32"/>
    <n v="88.703999999999994"/>
    <n v="41"/>
    <n v="9.5"/>
    <n v="0.63124999999999998"/>
    <n v="0.4"/>
    <n v="0.20779220779220781"/>
    <n v="0.13852813852813856"/>
    <n v="320"/>
    <n v="0.8"/>
    <n v="33"/>
    <n v="0"/>
    <n v="0"/>
    <n v="16"/>
    <n v="0"/>
    <n v="0"/>
    <n v="0"/>
    <n v="0"/>
    <n v="0"/>
    <n v="19"/>
    <n v="0"/>
    <n v="0"/>
    <n v="0"/>
    <n v="0"/>
    <n v="0"/>
    <n v="50"/>
    <n v="50"/>
    <s v="2 PG"/>
  </r>
  <r>
    <n v="4204"/>
    <s v="VIETNAM"/>
    <x v="1"/>
    <x v="6"/>
    <x v="30"/>
    <x v="73"/>
    <x v="7"/>
    <x v="0"/>
    <x v="5"/>
    <x v="120"/>
    <x v="0"/>
    <n v="1000"/>
    <n v="280"/>
    <n v="278"/>
    <m/>
    <n v="112"/>
    <n v="28"/>
    <n v="43"/>
    <n v="73.919999999999987"/>
    <n v="24.67"/>
    <n v="34.5"/>
    <n v="0.83338028169014089"/>
    <n v="0.4"/>
    <n v="0.14388489208633093"/>
    <n v="0.22096608427543679"/>
    <n v="715"/>
    <n v="0.7"/>
    <n v="22.67"/>
    <n v="0"/>
    <n v="0"/>
    <n v="4"/>
    <n v="0"/>
    <n v="0"/>
    <n v="32"/>
    <n v="2"/>
    <n v="0"/>
    <n v="4"/>
    <n v="0"/>
    <n v="0"/>
    <n v="0"/>
    <n v="0"/>
    <n v="0"/>
    <n v="50"/>
    <n v="50"/>
    <s v="2 PG"/>
  </r>
  <r>
    <n v="4205"/>
    <s v="VIETNAM"/>
    <x v="1"/>
    <x v="6"/>
    <x v="30"/>
    <x v="73"/>
    <x v="7"/>
    <x v="0"/>
    <x v="7"/>
    <x v="63"/>
    <x v="0"/>
    <n v="1000"/>
    <n v="280"/>
    <n v="276"/>
    <m/>
    <n v="112"/>
    <n v="38"/>
    <n v="27"/>
    <n v="74"/>
    <n v="41"/>
    <n v="11.75"/>
    <n v="1.8846153846153846"/>
    <n v="0.4"/>
    <n v="0.19668737060041408"/>
    <n v="0.13975155279503107"/>
    <n v="341"/>
    <n v="0.7"/>
    <n v="19"/>
    <n v="3"/>
    <n v="0"/>
    <n v="13"/>
    <n v="0"/>
    <n v="0"/>
    <n v="6"/>
    <n v="1"/>
    <n v="0"/>
    <n v="11"/>
    <n v="0"/>
    <n v="0"/>
    <n v="0"/>
    <n v="0"/>
    <n v="0"/>
    <n v="50"/>
    <n v="50"/>
    <s v="2 PG"/>
  </r>
  <r>
    <n v="4206"/>
    <s v="VIETNAM"/>
    <x v="2"/>
    <x v="6"/>
    <x v="30"/>
    <x v="73"/>
    <x v="3"/>
    <x v="0"/>
    <x v="6"/>
    <x v="24"/>
    <x v="1"/>
    <n v="2700"/>
    <n v="567"/>
    <n v="672"/>
    <m/>
    <n v="226"/>
    <n v="85"/>
    <n v="194"/>
    <n v="149"/>
    <n v="78.25"/>
    <n v="140.1"/>
    <n v="0.78261648745519707"/>
    <n v="0.4"/>
    <n v="0.18069727891156465"/>
    <n v="0.4124149659863946"/>
    <n v="968"/>
    <n v="0.7"/>
    <n v="70.5"/>
    <n v="7"/>
    <n v="0"/>
    <n v="12"/>
    <n v="0"/>
    <n v="0"/>
    <n v="128.1"/>
    <n v="10"/>
    <n v="0"/>
    <n v="19"/>
    <n v="0"/>
    <n v="0"/>
    <n v="0"/>
    <n v="0"/>
    <n v="0"/>
    <n v="250"/>
    <n v="250"/>
    <s v="2 PG"/>
  </r>
  <r>
    <n v="4207"/>
    <s v="VIETNAM"/>
    <x v="2"/>
    <x v="6"/>
    <x v="30"/>
    <x v="73"/>
    <x v="3"/>
    <x v="0"/>
    <x v="6"/>
    <x v="121"/>
    <x v="1"/>
    <n v="2700"/>
    <n v="567"/>
    <n v="560"/>
    <m/>
    <n v="226"/>
    <n v="42"/>
    <n v="121"/>
    <n v="149"/>
    <n v="32.5"/>
    <n v="126.55"/>
    <n v="0.9757668711656442"/>
    <n v="0.4"/>
    <n v="0.10714285714285714"/>
    <n v="0.30867346938775508"/>
    <n v="890"/>
    <n v="0.7"/>
    <n v="25"/>
    <n v="8"/>
    <n v="0"/>
    <n v="11"/>
    <n v="0"/>
    <n v="0"/>
    <n v="115.3"/>
    <n v="13"/>
    <n v="0"/>
    <n v="16"/>
    <n v="0"/>
    <n v="0"/>
    <n v="0"/>
    <n v="0"/>
    <n v="0"/>
    <n v="250"/>
    <n v="250"/>
    <s v="2 PG"/>
  </r>
  <r>
    <n v="4208"/>
    <s v="VIETNAM"/>
    <x v="2"/>
    <x v="6"/>
    <x v="30"/>
    <x v="73"/>
    <x v="0"/>
    <x v="0"/>
    <x v="6"/>
    <x v="25"/>
    <x v="0"/>
    <n v="1200"/>
    <n v="336"/>
    <n v="400"/>
    <m/>
    <n v="134"/>
    <n v="63"/>
    <n v="80"/>
    <n v="88"/>
    <n v="63.25"/>
    <n v="86"/>
    <n v="1.0437062937062938"/>
    <n v="0.4"/>
    <n v="0.22500000000000001"/>
    <n v="0.2857142857142857"/>
    <n v="735"/>
    <n v="0.7"/>
    <n v="59"/>
    <n v="3"/>
    <n v="0"/>
    <n v="7"/>
    <n v="0"/>
    <n v="0"/>
    <n v="82"/>
    <n v="2"/>
    <n v="0"/>
    <n v="7"/>
    <n v="0"/>
    <n v="0"/>
    <n v="0"/>
    <n v="0"/>
    <n v="0"/>
    <n v="150"/>
    <n v="150"/>
    <s v="2 PG"/>
  </r>
  <r>
    <n v="4209"/>
    <s v="VIETNAM"/>
    <x v="2"/>
    <x v="6"/>
    <x v="30"/>
    <x v="73"/>
    <x v="0"/>
    <x v="0"/>
    <x v="6"/>
    <x v="26"/>
    <x v="0"/>
    <n v="1200"/>
    <n v="336"/>
    <n v="320"/>
    <m/>
    <n v="134"/>
    <n v="36"/>
    <n v="34"/>
    <n v="88"/>
    <n v="43.5"/>
    <n v="36.5"/>
    <n v="1.1428571428571428"/>
    <n v="0.4"/>
    <n v="0.16071428571428573"/>
    <n v="0.15178571428571427"/>
    <n v="350"/>
    <n v="0.65"/>
    <n v="42"/>
    <n v="0"/>
    <n v="0"/>
    <n v="3"/>
    <n v="0"/>
    <n v="0"/>
    <n v="34"/>
    <n v="0"/>
    <n v="0"/>
    <n v="5"/>
    <n v="0"/>
    <n v="0"/>
    <n v="0"/>
    <n v="0"/>
    <n v="0"/>
    <n v="150"/>
    <n v="150"/>
    <s v="2 PG"/>
  </r>
  <r>
    <n v="4210"/>
    <s v="VIETNAM"/>
    <x v="2"/>
    <x v="6"/>
    <x v="30"/>
    <x v="73"/>
    <x v="0"/>
    <x v="0"/>
    <x v="6"/>
    <x v="68"/>
    <x v="0"/>
    <n v="1000"/>
    <n v="240"/>
    <n v="192"/>
    <m/>
    <n v="96"/>
    <n v="6"/>
    <n v="11"/>
    <n v="63"/>
    <n v="6"/>
    <n v="9.1999999999999993"/>
    <n v="0.89411764705882346"/>
    <n v="0.4"/>
    <n v="4.4642857142857151E-2"/>
    <n v="8.184523809523811E-2"/>
    <n v="220"/>
    <n v="0.65"/>
    <n v="6"/>
    <n v="0"/>
    <n v="0"/>
    <n v="0"/>
    <n v="0"/>
    <n v="0"/>
    <n v="8.6999999999999993"/>
    <n v="2"/>
    <n v="0"/>
    <n v="0"/>
    <n v="0"/>
    <n v="0"/>
    <n v="0"/>
    <n v="0"/>
    <n v="0"/>
    <n v="150"/>
    <n v="150"/>
    <s v="1 PG"/>
  </r>
  <r>
    <n v="4211"/>
    <s v="VIETNAM"/>
    <x v="2"/>
    <x v="6"/>
    <x v="30"/>
    <x v="73"/>
    <x v="0"/>
    <x v="0"/>
    <x v="6"/>
    <x v="69"/>
    <x v="0"/>
    <n v="1250"/>
    <n v="240"/>
    <n v="160"/>
    <m/>
    <n v="96"/>
    <n v="34"/>
    <n v="26"/>
    <n v="63"/>
    <n v="30.5"/>
    <n v="24"/>
    <n v="0.90833333333333333"/>
    <n v="0.4"/>
    <n v="0.30357142857142855"/>
    <n v="0.23214285714285715"/>
    <n v="200"/>
    <n v="0.65"/>
    <n v="29"/>
    <n v="0"/>
    <n v="0"/>
    <n v="3"/>
    <n v="0"/>
    <n v="0"/>
    <n v="23"/>
    <n v="0"/>
    <n v="0"/>
    <n v="2"/>
    <n v="0"/>
    <n v="0"/>
    <n v="0"/>
    <n v="0"/>
    <n v="0"/>
    <n v="150"/>
    <n v="150"/>
    <s v="1 PG"/>
  </r>
  <r>
    <n v="4212"/>
    <s v="VIETNAM"/>
    <x v="2"/>
    <x v="6"/>
    <x v="30"/>
    <x v="73"/>
    <x v="4"/>
    <x v="1"/>
    <x v="6"/>
    <x v="184"/>
    <x v="0"/>
    <n v="1000"/>
    <n v="200"/>
    <n v="160"/>
    <m/>
    <n v="52"/>
    <n v="11"/>
    <n v="32"/>
    <n v="26"/>
    <n v="8.6"/>
    <n v="25.5"/>
    <n v="0.7930232558139535"/>
    <n v="0.24"/>
    <n v="9.8214285714285712E-2"/>
    <n v="0.2857142857142857"/>
    <n v="198"/>
    <n v="0.65"/>
    <n v="8.6"/>
    <n v="0"/>
    <n v="0"/>
    <n v="0"/>
    <n v="0"/>
    <n v="0"/>
    <n v="25"/>
    <n v="0"/>
    <n v="0"/>
    <n v="1"/>
    <n v="0"/>
    <n v="0"/>
    <n v="0"/>
    <n v="0"/>
    <n v="0"/>
    <n v="150"/>
    <n v="150"/>
    <s v="1 PG"/>
  </r>
  <r>
    <n v="4213"/>
    <s v="VIETNAM"/>
    <x v="2"/>
    <x v="6"/>
    <x v="30"/>
    <x v="73"/>
    <x v="4"/>
    <x v="0"/>
    <x v="6"/>
    <x v="78"/>
    <x v="0"/>
    <n v="1000"/>
    <n v="200"/>
    <n v="112"/>
    <m/>
    <n v="80"/>
    <n v="9"/>
    <n v="13"/>
    <n v="52"/>
    <n v="7"/>
    <n v="6.05"/>
    <n v="0.59318181818181825"/>
    <n v="0.24"/>
    <n v="0.11479591836734696"/>
    <n v="0.16581632653061226"/>
    <n v="160"/>
    <n v="0.65"/>
    <n v="6.5"/>
    <n v="0"/>
    <n v="0"/>
    <n v="1"/>
    <n v="0"/>
    <n v="0"/>
    <n v="5.8"/>
    <n v="1"/>
    <n v="0"/>
    <n v="0"/>
    <n v="0"/>
    <n v="0"/>
    <n v="0"/>
    <n v="0"/>
    <n v="0"/>
    <n v="150"/>
    <n v="150"/>
    <s v="1 PG"/>
  </r>
  <r>
    <n v="4214"/>
    <s v="VIETNAM"/>
    <x v="2"/>
    <x v="6"/>
    <x v="30"/>
    <x v="73"/>
    <x v="2"/>
    <x v="0"/>
    <x v="6"/>
    <x v="29"/>
    <x v="1"/>
    <n v="1200"/>
    <n v="336"/>
    <n v="288"/>
    <m/>
    <n v="134"/>
    <n v="47"/>
    <n v="65"/>
    <n v="88"/>
    <n v="33.1"/>
    <n v="29"/>
    <n v="0.55446428571428574"/>
    <n v="0.4"/>
    <n v="0.23313492063492064"/>
    <n v="0.32242063492063494"/>
    <n v="319"/>
    <n v="0.65"/>
    <n v="18.100000000000001"/>
    <n v="0"/>
    <n v="0"/>
    <n v="30"/>
    <n v="0"/>
    <n v="0"/>
    <n v="28"/>
    <n v="2"/>
    <n v="0"/>
    <n v="1"/>
    <n v="0"/>
    <n v="0"/>
    <n v="0"/>
    <n v="0"/>
    <n v="0"/>
    <n v="150"/>
    <n v="150"/>
    <s v="2 PG"/>
  </r>
  <r>
    <n v="4215"/>
    <s v="VIETNAM"/>
    <x v="2"/>
    <x v="6"/>
    <x v="30"/>
    <x v="73"/>
    <x v="2"/>
    <x v="0"/>
    <x v="6"/>
    <x v="30"/>
    <x v="1"/>
    <n v="1200"/>
    <n v="336"/>
    <n v="336"/>
    <m/>
    <n v="134"/>
    <n v="17"/>
    <n v="23"/>
    <n v="88"/>
    <n v="30.25"/>
    <n v="34.5"/>
    <n v="1.6187499999999999"/>
    <n v="0.4"/>
    <n v="7.2278911564625847E-2"/>
    <n v="9.7789115646258515E-2"/>
    <n v="530"/>
    <n v="0.65"/>
    <n v="23"/>
    <n v="5"/>
    <n v="0"/>
    <n v="12"/>
    <n v="0"/>
    <n v="0"/>
    <n v="30"/>
    <n v="4"/>
    <n v="0"/>
    <n v="7"/>
    <n v="0"/>
    <n v="0"/>
    <n v="0"/>
    <n v="0"/>
    <n v="0"/>
    <n v="150"/>
    <n v="150"/>
    <s v="2 PG"/>
  </r>
  <r>
    <n v="4216"/>
    <s v="VIETNAM"/>
    <x v="2"/>
    <x v="6"/>
    <x v="30"/>
    <x v="73"/>
    <x v="2"/>
    <x v="0"/>
    <x v="6"/>
    <x v="31"/>
    <x v="1"/>
    <n v="1200"/>
    <n v="336"/>
    <n v="240"/>
    <m/>
    <n v="134"/>
    <n v="35"/>
    <n v="42"/>
    <n v="88"/>
    <n v="28.75"/>
    <n v="37.5"/>
    <n v="0.86038961038961037"/>
    <n v="0.4"/>
    <n v="0.20833333333333334"/>
    <n v="0.25"/>
    <n v="310"/>
    <n v="0.65"/>
    <n v="25"/>
    <n v="1"/>
    <n v="0"/>
    <n v="7"/>
    <n v="0"/>
    <n v="0"/>
    <n v="34"/>
    <n v="2"/>
    <n v="0"/>
    <n v="6"/>
    <n v="0"/>
    <n v="0"/>
    <n v="0"/>
    <n v="0"/>
    <n v="0"/>
    <n v="150"/>
    <n v="150"/>
    <s v="2 PG"/>
  </r>
  <r>
    <n v="4217"/>
    <s v="VIETNAM"/>
    <x v="2"/>
    <x v="6"/>
    <x v="30"/>
    <x v="73"/>
    <x v="6"/>
    <x v="0"/>
    <x v="6"/>
    <x v="144"/>
    <x v="1"/>
    <n v="1250"/>
    <n v="250"/>
    <n v="160"/>
    <m/>
    <n v="60"/>
    <n v="26"/>
    <n v="22"/>
    <n v="66"/>
    <n v="26"/>
    <n v="19"/>
    <n v="0.9375"/>
    <n v="0.24"/>
    <n v="0.23214285714285715"/>
    <n v="0.19642857142857142"/>
    <n v="210"/>
    <n v="0.65"/>
    <n v="26"/>
    <n v="0"/>
    <n v="0"/>
    <n v="0"/>
    <n v="0"/>
    <n v="0"/>
    <n v="19"/>
    <n v="0"/>
    <n v="0"/>
    <n v="0"/>
    <n v="0"/>
    <n v="0"/>
    <n v="0"/>
    <n v="0"/>
    <n v="0"/>
    <n v="150"/>
    <n v="150"/>
    <s v="1 PG"/>
  </r>
  <r>
    <n v="4218"/>
    <s v="VIETNAM"/>
    <x v="2"/>
    <x v="6"/>
    <x v="30"/>
    <x v="73"/>
    <x v="6"/>
    <x v="0"/>
    <x v="6"/>
    <x v="81"/>
    <x v="1"/>
    <n v="1250"/>
    <n v="250"/>
    <n v="240"/>
    <m/>
    <n v="100"/>
    <n v="58"/>
    <n v="26"/>
    <n v="66"/>
    <n v="36.5"/>
    <n v="13"/>
    <n v="0.5892857142857143"/>
    <n v="0.4"/>
    <n v="0.34523809523809523"/>
    <n v="0.15476190476190477"/>
    <n v="319"/>
    <n v="0.65"/>
    <n v="34"/>
    <n v="4"/>
    <n v="0"/>
    <n v="3"/>
    <n v="0"/>
    <n v="0"/>
    <n v="7"/>
    <n v="6"/>
    <n v="0"/>
    <n v="9"/>
    <n v="0"/>
    <n v="0"/>
    <n v="0"/>
    <n v="0"/>
    <n v="0"/>
    <n v="150"/>
    <n v="150"/>
    <s v="1 PG"/>
  </r>
  <r>
    <n v="4219"/>
    <s v="VIETNAM"/>
    <x v="2"/>
    <x v="6"/>
    <x v="30"/>
    <x v="73"/>
    <x v="7"/>
    <x v="0"/>
    <x v="6"/>
    <x v="91"/>
    <x v="0"/>
    <n v="1000"/>
    <n v="200"/>
    <n v="160"/>
    <m/>
    <n v="80"/>
    <n v="13"/>
    <n v="33"/>
    <n v="52"/>
    <n v="13.5"/>
    <n v="30"/>
    <n v="0.94565217391304346"/>
    <n v="0.4"/>
    <n v="0.11607142857142858"/>
    <n v="0.29464285714285715"/>
    <n v="401"/>
    <n v="0.65"/>
    <n v="11"/>
    <n v="0"/>
    <n v="0"/>
    <n v="5"/>
    <n v="0"/>
    <n v="0"/>
    <n v="28"/>
    <n v="0"/>
    <n v="0"/>
    <n v="4"/>
    <n v="0"/>
    <n v="0"/>
    <n v="0"/>
    <n v="0"/>
    <n v="0"/>
    <n v="150"/>
    <n v="150"/>
    <s v="1 PG"/>
  </r>
  <r>
    <n v="4220"/>
    <s v="VIETNAM"/>
    <x v="2"/>
    <x v="6"/>
    <x v="30"/>
    <x v="73"/>
    <x v="7"/>
    <x v="0"/>
    <x v="6"/>
    <x v="92"/>
    <x v="0"/>
    <n v="1000"/>
    <n v="200"/>
    <n v="160"/>
    <m/>
    <n v="80"/>
    <n v="30"/>
    <n v="33"/>
    <n v="52"/>
    <n v="61"/>
    <n v="17.5"/>
    <n v="1.246031746031746"/>
    <n v="0.4"/>
    <n v="0.26785714285714285"/>
    <n v="0.29464285714285715"/>
    <n v="534"/>
    <n v="0.65"/>
    <n v="61"/>
    <n v="0"/>
    <n v="0"/>
    <n v="0"/>
    <n v="0"/>
    <n v="0"/>
    <n v="15"/>
    <n v="4"/>
    <n v="0"/>
    <n v="3"/>
    <n v="0"/>
    <n v="0"/>
    <n v="0"/>
    <n v="0"/>
    <n v="0"/>
    <n v="150"/>
    <n v="150"/>
    <s v="1 PG"/>
  </r>
  <r>
    <n v="4221"/>
    <s v="VIETNAM"/>
    <x v="2"/>
    <x v="6"/>
    <x v="30"/>
    <x v="73"/>
    <x v="7"/>
    <x v="0"/>
    <x v="6"/>
    <x v="93"/>
    <x v="0"/>
    <n v="1000"/>
    <n v="200"/>
    <n v="240"/>
    <m/>
    <n v="80"/>
    <n v="37"/>
    <n v="8"/>
    <n v="52"/>
    <n v="31.5"/>
    <n v="3"/>
    <n v="0.76666666666666672"/>
    <n v="0.4"/>
    <n v="0.22023809523809523"/>
    <n v="4.7619047619047616E-2"/>
    <n v="221"/>
    <n v="0.65"/>
    <n v="31"/>
    <n v="0"/>
    <n v="0"/>
    <n v="1"/>
    <n v="0"/>
    <n v="0"/>
    <n v="3"/>
    <n v="0"/>
    <n v="0"/>
    <n v="0"/>
    <n v="0"/>
    <n v="0"/>
    <n v="0"/>
    <n v="0"/>
    <n v="0"/>
    <n v="150"/>
    <n v="150"/>
    <s v="1 PG"/>
  </r>
  <r>
    <n v="4222"/>
    <s v="VIETNAM"/>
    <x v="2"/>
    <x v="6"/>
    <x v="30"/>
    <x v="73"/>
    <x v="7"/>
    <x v="0"/>
    <x v="6"/>
    <x v="95"/>
    <x v="0"/>
    <n v="1000"/>
    <n v="200"/>
    <n v="160"/>
    <m/>
    <n v="80"/>
    <n v="26"/>
    <n v="16"/>
    <n v="52"/>
    <n v="21.5"/>
    <n v="14.1"/>
    <n v="0.84761904761904761"/>
    <n v="0.4"/>
    <n v="0.23214285714285715"/>
    <n v="0.14285714285714285"/>
    <n v="182"/>
    <n v="0.65"/>
    <n v="19.5"/>
    <n v="2"/>
    <n v="0"/>
    <n v="3"/>
    <n v="0"/>
    <n v="0"/>
    <n v="14.1"/>
    <n v="0"/>
    <n v="0"/>
    <n v="0"/>
    <n v="0"/>
    <n v="0"/>
    <n v="0"/>
    <n v="0"/>
    <n v="0"/>
    <n v="150"/>
    <n v="150"/>
    <s v="1 PG"/>
  </r>
  <r>
    <n v="4223"/>
    <s v="VIETNAM"/>
    <x v="2"/>
    <x v="6"/>
    <x v="30"/>
    <x v="73"/>
    <x v="7"/>
    <x v="0"/>
    <x v="6"/>
    <x v="97"/>
    <x v="0"/>
    <n v="1000"/>
    <n v="200"/>
    <n v="160"/>
    <m/>
    <n v="80"/>
    <n v="9"/>
    <n v="25"/>
    <n v="52"/>
    <n v="9"/>
    <n v="20"/>
    <n v="0.8529411764705882"/>
    <n v="0.4"/>
    <n v="8.0357142857142863E-2"/>
    <n v="0.22321428571428573"/>
    <n v="184"/>
    <n v="0.65"/>
    <n v="9"/>
    <n v="0"/>
    <n v="0"/>
    <n v="0"/>
    <n v="0"/>
    <n v="0"/>
    <n v="20"/>
    <n v="0"/>
    <n v="0"/>
    <n v="0"/>
    <n v="0"/>
    <n v="0"/>
    <n v="0"/>
    <n v="0"/>
    <n v="0"/>
    <n v="150"/>
    <n v="150"/>
    <s v="1 PG"/>
  </r>
  <r>
    <n v="4224"/>
    <s v="VIETNAM"/>
    <x v="2"/>
    <x v="6"/>
    <x v="30"/>
    <x v="73"/>
    <x v="7"/>
    <x v="0"/>
    <x v="6"/>
    <x v="98"/>
    <x v="0"/>
    <n v="1000"/>
    <n v="200"/>
    <n v="160"/>
    <m/>
    <n v="80"/>
    <n v="17"/>
    <n v="16"/>
    <n v="52"/>
    <n v="14"/>
    <n v="11"/>
    <n v="0.75757575757575757"/>
    <n v="0.4"/>
    <n v="0.15178571428571427"/>
    <n v="0.14285714285714285"/>
    <n v="178"/>
    <n v="0.65"/>
    <n v="14"/>
    <n v="0"/>
    <n v="0"/>
    <n v="0"/>
    <n v="0"/>
    <n v="0"/>
    <n v="11"/>
    <n v="0"/>
    <n v="0"/>
    <n v="0"/>
    <n v="0"/>
    <n v="0"/>
    <n v="0"/>
    <n v="0"/>
    <n v="0"/>
    <n v="150"/>
    <n v="150"/>
    <s v="1 PG"/>
  </r>
  <r>
    <n v="4225"/>
    <s v="VIETNAM"/>
    <x v="2"/>
    <x v="6"/>
    <x v="30"/>
    <x v="73"/>
    <x v="7"/>
    <x v="0"/>
    <x v="6"/>
    <x v="99"/>
    <x v="0"/>
    <n v="1000"/>
    <n v="200"/>
    <n v="160"/>
    <m/>
    <n v="80"/>
    <n v="26"/>
    <n v="23"/>
    <n v="52"/>
    <n v="21"/>
    <n v="22"/>
    <n v="0.87755102040816324"/>
    <n v="0.4"/>
    <n v="0.23214285714285715"/>
    <n v="0.20535714285714285"/>
    <n v="213"/>
    <n v="0.65"/>
    <n v="21"/>
    <n v="0"/>
    <n v="0"/>
    <n v="0"/>
    <n v="0"/>
    <n v="0"/>
    <n v="19"/>
    <n v="6"/>
    <n v="0"/>
    <n v="3"/>
    <n v="0"/>
    <n v="0"/>
    <n v="0"/>
    <n v="0"/>
    <n v="0"/>
    <n v="150"/>
    <n v="150"/>
    <s v="1 PG"/>
  </r>
  <r>
    <n v="4226"/>
    <s v="VIETNAM"/>
    <x v="2"/>
    <x v="6"/>
    <x v="30"/>
    <x v="73"/>
    <x v="7"/>
    <x v="0"/>
    <x v="6"/>
    <x v="100"/>
    <x v="0"/>
    <n v="1000"/>
    <n v="200"/>
    <n v="192"/>
    <m/>
    <n v="80"/>
    <n v="19"/>
    <n v="5"/>
    <n v="52"/>
    <n v="33.5"/>
    <n v="2"/>
    <n v="1.4791666666666667"/>
    <n v="0.4"/>
    <n v="0.14136904761904764"/>
    <n v="3.7202380952380959E-2"/>
    <n v="182"/>
    <n v="0.65"/>
    <n v="33"/>
    <n v="0"/>
    <n v="0"/>
    <n v="1"/>
    <n v="0"/>
    <n v="0"/>
    <n v="2"/>
    <n v="0"/>
    <n v="0"/>
    <n v="0"/>
    <n v="0"/>
    <n v="0"/>
    <n v="0"/>
    <n v="0"/>
    <n v="0"/>
    <n v="150"/>
    <n v="150"/>
    <s v="1 PG"/>
  </r>
  <r>
    <n v="4227"/>
    <s v="VIETNAM"/>
    <x v="2"/>
    <x v="6"/>
    <x v="30"/>
    <x v="73"/>
    <x v="7"/>
    <x v="0"/>
    <x v="6"/>
    <x v="102"/>
    <x v="0"/>
    <n v="1000"/>
    <n v="200"/>
    <n v="160"/>
    <m/>
    <n v="80"/>
    <n v="23"/>
    <n v="10"/>
    <n v="52"/>
    <n v="20"/>
    <n v="4.75"/>
    <n v="0.75"/>
    <n v="0.4"/>
    <n v="0.20535714285714285"/>
    <n v="8.9285714285714288E-2"/>
    <n v="225"/>
    <n v="0.65"/>
    <n v="20"/>
    <n v="0"/>
    <n v="0"/>
    <n v="0"/>
    <n v="0"/>
    <n v="0"/>
    <n v="0"/>
    <n v="15"/>
    <n v="0"/>
    <n v="2"/>
    <n v="0"/>
    <n v="0"/>
    <n v="0"/>
    <n v="0"/>
    <n v="0"/>
    <n v="150"/>
    <n v="150"/>
    <s v="1 PG"/>
  </r>
  <r>
    <n v="4228"/>
    <s v="VIETNAM"/>
    <x v="2"/>
    <x v="6"/>
    <x v="30"/>
    <x v="73"/>
    <x v="7"/>
    <x v="0"/>
    <x v="6"/>
    <x v="132"/>
    <x v="0"/>
    <n v="1000"/>
    <n v="200"/>
    <n v="160"/>
    <m/>
    <n v="80"/>
    <n v="36"/>
    <n v="16"/>
    <n v="52"/>
    <n v="26.25"/>
    <n v="12.5"/>
    <n v="0.74519230769230771"/>
    <n v="0.4"/>
    <n v="0.32142857142857145"/>
    <n v="0.14285714285714285"/>
    <n v="230"/>
    <n v="0.65"/>
    <n v="26"/>
    <n v="1"/>
    <n v="0"/>
    <n v="0"/>
    <n v="0"/>
    <n v="0"/>
    <n v="12"/>
    <n v="0"/>
    <n v="0"/>
    <n v="1"/>
    <n v="0"/>
    <n v="0"/>
    <n v="0"/>
    <n v="0"/>
    <n v="0"/>
    <n v="150"/>
    <n v="150"/>
    <s v="1 PG"/>
  </r>
  <r>
    <n v="4229"/>
    <s v="VIETNAM"/>
    <x v="2"/>
    <x v="6"/>
    <x v="30"/>
    <x v="73"/>
    <x v="0"/>
    <x v="0"/>
    <x v="10"/>
    <x v="288"/>
    <x v="0"/>
    <n v="1200"/>
    <n v="240"/>
    <n v="208"/>
    <m/>
    <n v="96"/>
    <n v="18"/>
    <n v="25"/>
    <n v="63"/>
    <n v="18.25"/>
    <n v="31.75"/>
    <n v="1.1627906976744187"/>
    <n v="0.4"/>
    <n v="0.12362637362637363"/>
    <n v="0.1717032967032967"/>
    <n v="380"/>
    <n v="0.65"/>
    <n v="18"/>
    <n v="1"/>
    <n v="0"/>
    <n v="0"/>
    <n v="0"/>
    <n v="0"/>
    <n v="30"/>
    <n v="1"/>
    <n v="0"/>
    <n v="3"/>
    <n v="0"/>
    <n v="0"/>
    <n v="0"/>
    <n v="0"/>
    <n v="0"/>
    <n v="150"/>
    <n v="150"/>
    <s v="1 PG"/>
  </r>
  <r>
    <n v="4230"/>
    <s v="VIETNAM"/>
    <x v="2"/>
    <x v="6"/>
    <x v="30"/>
    <x v="73"/>
    <x v="7"/>
    <x v="0"/>
    <x v="10"/>
    <x v="323"/>
    <x v="0"/>
    <n v="1000"/>
    <n v="280"/>
    <n v="288"/>
    <m/>
    <n v="112"/>
    <n v="25"/>
    <n v="20"/>
    <n v="52"/>
    <n v="21.5"/>
    <n v="20.75"/>
    <n v="0.93888888888888888"/>
    <n v="0.4"/>
    <n v="0.12400793650793651"/>
    <n v="9.9206349206349215E-2"/>
    <n v="320"/>
    <n v="0.65"/>
    <n v="21"/>
    <n v="0"/>
    <n v="0"/>
    <n v="1"/>
    <n v="0"/>
    <n v="0"/>
    <n v="18"/>
    <n v="1"/>
    <n v="0"/>
    <n v="5"/>
    <n v="0"/>
    <n v="0"/>
    <n v="0"/>
    <n v="0"/>
    <n v="0"/>
    <n v="150"/>
    <n v="150"/>
    <s v="1 PG"/>
  </r>
  <r>
    <n v="4231"/>
    <s v="VIETNAM"/>
    <x v="2"/>
    <x v="6"/>
    <x v="30"/>
    <x v="73"/>
    <x v="7"/>
    <x v="0"/>
    <x v="9"/>
    <x v="328"/>
    <x v="0"/>
    <n v="1000"/>
    <n v="280"/>
    <n v="272"/>
    <m/>
    <n v="112"/>
    <n v="27"/>
    <n v="59"/>
    <n v="52"/>
    <n v="23.25"/>
    <n v="65.5"/>
    <n v="1.0319767441860466"/>
    <n v="0.4"/>
    <n v="0.14180672268907565"/>
    <n v="0.30987394957983194"/>
    <n v="164"/>
    <n v="0.65"/>
    <n v="22"/>
    <n v="5"/>
    <n v="0"/>
    <n v="0"/>
    <n v="0"/>
    <n v="0"/>
    <n v="59"/>
    <n v="6"/>
    <n v="0"/>
    <n v="10"/>
    <n v="0"/>
    <n v="0"/>
    <n v="0"/>
    <n v="0"/>
    <n v="0"/>
    <n v="150"/>
    <n v="150"/>
    <s v="1 PG"/>
  </r>
  <r>
    <n v="4232"/>
    <s v="VIETNAM"/>
    <x v="2"/>
    <x v="6"/>
    <x v="30"/>
    <x v="73"/>
    <x v="7"/>
    <x v="0"/>
    <x v="9"/>
    <x v="329"/>
    <x v="0"/>
    <n v="1000"/>
    <n v="280"/>
    <n v="272"/>
    <m/>
    <n v="112"/>
    <n v="48"/>
    <n v="46"/>
    <n v="52"/>
    <n v="47"/>
    <n v="49.25"/>
    <n v="1.0239361702127661"/>
    <n v="0.4"/>
    <n v="0.2521008403361345"/>
    <n v="0.24159663865546221"/>
    <n v="247"/>
    <n v="0.65"/>
    <n v="44"/>
    <n v="10"/>
    <n v="0"/>
    <n v="1"/>
    <n v="0"/>
    <n v="0"/>
    <n v="48"/>
    <n v="5"/>
    <n v="0"/>
    <n v="0"/>
    <n v="0"/>
    <n v="0"/>
    <n v="0"/>
    <n v="0"/>
    <n v="0"/>
    <n v="150"/>
    <n v="150"/>
    <s v="1 PG"/>
  </r>
  <r>
    <n v="4233"/>
    <s v="VIETNAM"/>
    <x v="2"/>
    <x v="6"/>
    <x v="30"/>
    <x v="73"/>
    <x v="6"/>
    <x v="0"/>
    <x v="9"/>
    <x v="82"/>
    <x v="1"/>
    <n v="1250"/>
    <n v="350"/>
    <n v="368"/>
    <m/>
    <n v="140"/>
    <n v="57"/>
    <n v="28"/>
    <n v="92"/>
    <n v="51.5"/>
    <n v="33"/>
    <n v="0.99411764705882355"/>
    <n v="0.4"/>
    <n v="0.22127329192546588"/>
    <n v="0.10869565217391305"/>
    <n v="330"/>
    <n v="0.65"/>
    <n v="49"/>
    <n v="2"/>
    <n v="0"/>
    <n v="4"/>
    <n v="0"/>
    <n v="0"/>
    <n v="30"/>
    <n v="4"/>
    <n v="0"/>
    <n v="4"/>
    <n v="0"/>
    <n v="0"/>
    <n v="0"/>
    <n v="0"/>
    <n v="0"/>
    <n v="150"/>
    <n v="150"/>
    <s v="1 PG"/>
  </r>
  <r>
    <n v="4234"/>
    <s v="VIETNAM"/>
    <x v="0"/>
    <x v="6"/>
    <x v="30"/>
    <x v="74"/>
    <x v="3"/>
    <x v="0"/>
    <x v="0"/>
    <x v="10"/>
    <x v="1"/>
    <n v="2700"/>
    <n v="567"/>
    <n v="549"/>
    <m/>
    <n v="226.8"/>
    <n v="75"/>
    <n v="60"/>
    <n v="149.68799999999999"/>
    <n v="58.25"/>
    <n v="63.5"/>
    <n v="0.9018518518518519"/>
    <n v="0.4"/>
    <n v="0.19516003122560502"/>
    <n v="0.156128024980484"/>
    <n v="555"/>
    <n v="0.8"/>
    <n v="49"/>
    <n v="5"/>
    <n v="0"/>
    <n v="16"/>
    <n v="0"/>
    <n v="0"/>
    <n v="55"/>
    <n v="8"/>
    <n v="0"/>
    <n v="13"/>
    <n v="0"/>
    <n v="0"/>
    <n v="0"/>
    <n v="0"/>
    <n v="0"/>
    <n v="100"/>
    <n v="100"/>
    <s v="2 PG"/>
  </r>
  <r>
    <n v="4235"/>
    <s v="VIETNAM"/>
    <x v="0"/>
    <x v="6"/>
    <x v="30"/>
    <x v="74"/>
    <x v="3"/>
    <x v="0"/>
    <x v="0"/>
    <x v="32"/>
    <x v="1"/>
    <n v="2700"/>
    <n v="567"/>
    <n v="608"/>
    <m/>
    <n v="226.8"/>
    <n v="79"/>
    <n v="69"/>
    <n v="149.68799999999999"/>
    <n v="63"/>
    <n v="66.5"/>
    <n v="0.875"/>
    <n v="0.4"/>
    <n v="0.18562030075187971"/>
    <n v="0.16212406015037595"/>
    <n v="491"/>
    <n v="0.8"/>
    <n v="50.5"/>
    <n v="12"/>
    <n v="0"/>
    <n v="19"/>
    <n v="0"/>
    <n v="0"/>
    <n v="58.5"/>
    <n v="0"/>
    <n v="0"/>
    <n v="16"/>
    <n v="0"/>
    <n v="0"/>
    <n v="0"/>
    <n v="0"/>
    <n v="0"/>
    <n v="100"/>
    <n v="100"/>
    <s v="2 PG"/>
  </r>
  <r>
    <n v="4236"/>
    <s v="VIETNAM"/>
    <x v="0"/>
    <x v="6"/>
    <x v="30"/>
    <x v="74"/>
    <x v="3"/>
    <x v="0"/>
    <x v="1"/>
    <x v="11"/>
    <x v="1"/>
    <n v="2700"/>
    <n v="567"/>
    <n v="544"/>
    <m/>
    <n v="226.8"/>
    <n v="92"/>
    <n v="50"/>
    <n v="149.68799999999999"/>
    <n v="85.7"/>
    <n v="58.5"/>
    <n v="1.0154929577464789"/>
    <n v="0.4"/>
    <n v="0.24159663865546221"/>
    <n v="0.13130252100840337"/>
    <n v="559"/>
    <n v="0.8"/>
    <n v="35.700000000000003"/>
    <n v="64"/>
    <n v="0"/>
    <n v="68"/>
    <n v="0"/>
    <n v="0"/>
    <n v="0"/>
    <n v="86"/>
    <n v="0"/>
    <n v="74"/>
    <n v="0"/>
    <n v="0"/>
    <n v="0"/>
    <n v="0"/>
    <n v="0"/>
    <n v="100"/>
    <n v="100"/>
    <s v="2 PG"/>
  </r>
  <r>
    <n v="4237"/>
    <s v="VIETNAM"/>
    <x v="0"/>
    <x v="6"/>
    <x v="30"/>
    <x v="74"/>
    <x v="0"/>
    <x v="0"/>
    <x v="0"/>
    <x v="1"/>
    <x v="0"/>
    <n v="1200"/>
    <n v="336"/>
    <n v="338"/>
    <m/>
    <n v="134.4"/>
    <n v="51"/>
    <n v="0"/>
    <n v="88.703999999999994"/>
    <n v="48.5"/>
    <n v="0"/>
    <n v="0.9509803921568627"/>
    <n v="0.4"/>
    <n v="0.21555367709213863"/>
    <n v="0"/>
    <n v="310"/>
    <n v="0.7"/>
    <n v="43"/>
    <n v="2"/>
    <n v="0"/>
    <n v="10"/>
    <n v="0"/>
    <n v="0"/>
    <n v="0"/>
    <n v="0"/>
    <n v="0"/>
    <n v="0"/>
    <n v="0"/>
    <n v="0"/>
    <n v="0"/>
    <n v="0"/>
    <n v="0"/>
    <n v="100"/>
    <n v="100"/>
    <s v="2 PG"/>
  </r>
  <r>
    <n v="4238"/>
    <s v="VIETNAM"/>
    <x v="0"/>
    <x v="6"/>
    <x v="30"/>
    <x v="74"/>
    <x v="0"/>
    <x v="0"/>
    <x v="0"/>
    <x v="12"/>
    <x v="0"/>
    <n v="2700"/>
    <n v="240"/>
    <n v="226"/>
    <m/>
    <n v="96"/>
    <n v="26"/>
    <n v="62"/>
    <n v="63.36"/>
    <n v="23.75"/>
    <n v="37"/>
    <n v="0.69034090909090906"/>
    <n v="0.4"/>
    <n v="0.16434892541087232"/>
    <n v="0.39190897597977248"/>
    <n v="95"/>
    <n v="0.8"/>
    <n v="20"/>
    <n v="5"/>
    <n v="0"/>
    <n v="5"/>
    <n v="0"/>
    <n v="0"/>
    <n v="31"/>
    <n v="4"/>
    <n v="0"/>
    <n v="10"/>
    <n v="0"/>
    <n v="0"/>
    <n v="0"/>
    <n v="0"/>
    <n v="0"/>
    <n v="50"/>
    <n v="50"/>
    <s v="1 PG"/>
  </r>
  <r>
    <n v="4239"/>
    <s v="VIETNAM"/>
    <x v="0"/>
    <x v="6"/>
    <x v="30"/>
    <x v="74"/>
    <x v="0"/>
    <x v="0"/>
    <x v="0"/>
    <x v="14"/>
    <x v="0"/>
    <n v="1200"/>
    <n v="336"/>
    <n v="320"/>
    <m/>
    <n v="134.4"/>
    <n v="41"/>
    <n v="39"/>
    <n v="89"/>
    <n v="38"/>
    <n v="36.25"/>
    <n v="0.92812499999999998"/>
    <n v="0.4"/>
    <n v="0.18303571428571427"/>
    <n v="0.17410714285714285"/>
    <n v="1120"/>
    <n v="0.7"/>
    <n v="30"/>
    <n v="4"/>
    <n v="0"/>
    <n v="14"/>
    <n v="0"/>
    <n v="0"/>
    <n v="33"/>
    <n v="3"/>
    <n v="0"/>
    <n v="5"/>
    <n v="0"/>
    <n v="0"/>
    <n v="0"/>
    <n v="0"/>
    <n v="0"/>
    <n v="50"/>
    <n v="50"/>
    <s v="2 PG"/>
  </r>
  <r>
    <n v="4240"/>
    <s v="VIETNAM"/>
    <x v="0"/>
    <x v="6"/>
    <x v="30"/>
    <x v="74"/>
    <x v="0"/>
    <x v="0"/>
    <x v="0"/>
    <x v="15"/>
    <x v="0"/>
    <n v="2700"/>
    <n v="240"/>
    <n v="220"/>
    <m/>
    <n v="96"/>
    <n v="29"/>
    <n v="14"/>
    <n v="63.36"/>
    <n v="19"/>
    <n v="9"/>
    <n v="0.65116279069767447"/>
    <n v="0.4"/>
    <n v="0.18831168831168832"/>
    <n v="9.0909090909090912E-2"/>
    <n v="300"/>
    <n v="0.8"/>
    <n v="19"/>
    <n v="0"/>
    <n v="0"/>
    <n v="0"/>
    <n v="0"/>
    <n v="0"/>
    <n v="9"/>
    <n v="0"/>
    <n v="0"/>
    <n v="0"/>
    <n v="0"/>
    <n v="0"/>
    <n v="0"/>
    <n v="0"/>
    <n v="0"/>
    <n v="50"/>
    <n v="50"/>
    <s v="1 PG"/>
  </r>
  <r>
    <n v="4241"/>
    <s v="VIETNAM"/>
    <x v="0"/>
    <x v="6"/>
    <x v="30"/>
    <x v="74"/>
    <x v="0"/>
    <x v="0"/>
    <x v="0"/>
    <x v="16"/>
    <x v="0"/>
    <n v="1200"/>
    <n v="240"/>
    <n v="272"/>
    <m/>
    <n v="96"/>
    <n v="76"/>
    <n v="12"/>
    <n v="63.36"/>
    <n v="34.5"/>
    <n v="6.75"/>
    <n v="0.46875"/>
    <n v="0.4"/>
    <n v="0.39915966386554624"/>
    <n v="6.3025210084033625E-2"/>
    <n v="626"/>
    <n v="0.8"/>
    <n v="31"/>
    <n v="2"/>
    <n v="0"/>
    <n v="6"/>
    <n v="0"/>
    <n v="0"/>
    <n v="0"/>
    <n v="3"/>
    <n v="0"/>
    <n v="12"/>
    <n v="0"/>
    <n v="0"/>
    <n v="0"/>
    <n v="0"/>
    <n v="0"/>
    <n v="50"/>
    <n v="50"/>
    <s v="1 PG"/>
  </r>
  <r>
    <n v="4242"/>
    <s v="VIETNAM"/>
    <x v="0"/>
    <x v="6"/>
    <x v="30"/>
    <x v="74"/>
    <x v="0"/>
    <x v="0"/>
    <x v="0"/>
    <x v="3"/>
    <x v="0"/>
    <n v="1200"/>
    <n v="240"/>
    <n v="220"/>
    <m/>
    <n v="96"/>
    <n v="55"/>
    <n v="0"/>
    <n v="63.36"/>
    <n v="29.75"/>
    <n v="9.5"/>
    <n v="0.71363636363636362"/>
    <n v="0.4"/>
    <n v="0.35714285714285715"/>
    <n v="0"/>
    <n v="300"/>
    <n v="0.7"/>
    <n v="27"/>
    <n v="5"/>
    <n v="0"/>
    <n v="3"/>
    <n v="0"/>
    <n v="0"/>
    <n v="0"/>
    <n v="8"/>
    <n v="0"/>
    <n v="15"/>
    <n v="0"/>
    <n v="0"/>
    <n v="0"/>
    <n v="0"/>
    <n v="0"/>
    <n v="50"/>
    <n v="50"/>
    <s v="1 PG"/>
  </r>
  <r>
    <n v="4243"/>
    <s v="VIETNAM"/>
    <x v="0"/>
    <x v="6"/>
    <x v="30"/>
    <x v="74"/>
    <x v="0"/>
    <x v="0"/>
    <x v="1"/>
    <x v="17"/>
    <x v="0"/>
    <n v="1200"/>
    <n v="240"/>
    <n v="220"/>
    <m/>
    <n v="96"/>
    <n v="44"/>
    <n v="0"/>
    <n v="63.36"/>
    <n v="25.5"/>
    <n v="0"/>
    <n v="0.57954545454545459"/>
    <n v="0.4"/>
    <n v="0.2857142857142857"/>
    <n v="0"/>
    <n v="322"/>
    <n v="0.7"/>
    <n v="22"/>
    <n v="0"/>
    <n v="0"/>
    <n v="7"/>
    <n v="0"/>
    <n v="0"/>
    <n v="0"/>
    <n v="0"/>
    <n v="0"/>
    <n v="0"/>
    <n v="0"/>
    <n v="0"/>
    <n v="0"/>
    <n v="0"/>
    <n v="0"/>
    <n v="50"/>
    <n v="50"/>
    <s v="1 PG"/>
  </r>
  <r>
    <n v="4244"/>
    <s v="VIETNAM"/>
    <x v="0"/>
    <x v="6"/>
    <x v="30"/>
    <x v="74"/>
    <x v="0"/>
    <x v="0"/>
    <x v="1"/>
    <x v="4"/>
    <x v="0"/>
    <n v="1200"/>
    <n v="240"/>
    <n v="240"/>
    <m/>
    <n v="96"/>
    <n v="37"/>
    <n v="47"/>
    <n v="63.36"/>
    <n v="14.25"/>
    <n v="36.5"/>
    <n v="0.60416666666666663"/>
    <n v="0.4"/>
    <n v="0.22023809523809523"/>
    <n v="0.27976190476190477"/>
    <n v="490"/>
    <n v="0.7"/>
    <n v="0"/>
    <n v="17"/>
    <n v="0"/>
    <n v="20"/>
    <n v="0"/>
    <n v="0"/>
    <n v="27"/>
    <n v="18"/>
    <n v="0"/>
    <n v="10"/>
    <n v="0"/>
    <n v="0"/>
    <n v="0"/>
    <n v="0"/>
    <n v="0"/>
    <n v="50"/>
    <n v="50"/>
    <s v="1 PG"/>
  </r>
  <r>
    <n v="4245"/>
    <s v="VIETNAM"/>
    <x v="0"/>
    <x v="6"/>
    <x v="30"/>
    <x v="74"/>
    <x v="4"/>
    <x v="0"/>
    <x v="0"/>
    <x v="35"/>
    <x v="0"/>
    <n v="1200"/>
    <n v="200"/>
    <n v="208"/>
    <m/>
    <n v="80"/>
    <n v="30"/>
    <n v="22"/>
    <n v="52.8"/>
    <n v="18.100000000000001"/>
    <n v="13.1"/>
    <n v="0.60000000000000009"/>
    <n v="0.4"/>
    <n v="0.20604395604395606"/>
    <n v="0.15109890109890112"/>
    <n v="303"/>
    <n v="0.8"/>
    <n v="6.1"/>
    <n v="0"/>
    <n v="0"/>
    <n v="24"/>
    <n v="0"/>
    <n v="0"/>
    <n v="3.1"/>
    <n v="0"/>
    <n v="0"/>
    <n v="20"/>
    <n v="0"/>
    <n v="0"/>
    <n v="0"/>
    <n v="0"/>
    <n v="0"/>
    <n v="50"/>
    <n v="50"/>
    <s v="1 PG"/>
  </r>
  <r>
    <n v="4246"/>
    <s v="VIETNAM"/>
    <x v="0"/>
    <x v="6"/>
    <x v="30"/>
    <x v="74"/>
    <x v="4"/>
    <x v="0"/>
    <x v="0"/>
    <x v="36"/>
    <x v="0"/>
    <n v="1200"/>
    <n v="200"/>
    <n v="196"/>
    <m/>
    <n v="80"/>
    <n v="31"/>
    <n v="30"/>
    <n v="52.8"/>
    <n v="23"/>
    <n v="19"/>
    <n v="0.68852459016393441"/>
    <n v="0.4"/>
    <n v="0.22594752186588923"/>
    <n v="0.21865889212827991"/>
    <n v="255"/>
    <n v="0.7"/>
    <n v="19"/>
    <n v="0"/>
    <n v="0"/>
    <n v="8"/>
    <n v="0"/>
    <n v="0"/>
    <n v="14"/>
    <n v="0"/>
    <n v="0"/>
    <n v="10"/>
    <n v="0"/>
    <n v="0"/>
    <n v="0"/>
    <n v="0"/>
    <n v="0"/>
    <n v="50"/>
    <n v="50"/>
    <s v="1 PG"/>
  </r>
  <r>
    <n v="4247"/>
    <s v="VIETNAM"/>
    <x v="0"/>
    <x v="6"/>
    <x v="30"/>
    <x v="74"/>
    <x v="4"/>
    <x v="0"/>
    <x v="0"/>
    <x v="37"/>
    <x v="0"/>
    <n v="1200"/>
    <n v="200"/>
    <n v="208"/>
    <m/>
    <n v="80"/>
    <n v="45"/>
    <n v="0"/>
    <n v="52.8"/>
    <n v="30.92"/>
    <n v="0"/>
    <n v="0.68711111111111112"/>
    <n v="0.4"/>
    <n v="0.30906593406593408"/>
    <n v="0"/>
    <n v="448"/>
    <n v="0.6"/>
    <n v="14.67"/>
    <n v="11"/>
    <n v="0"/>
    <n v="27"/>
    <n v="0"/>
    <n v="0"/>
    <n v="0"/>
    <n v="0"/>
    <n v="0"/>
    <n v="0"/>
    <n v="0"/>
    <n v="0"/>
    <n v="0"/>
    <n v="0"/>
    <n v="0"/>
    <n v="50"/>
    <n v="50"/>
    <s v="1 PG"/>
  </r>
  <r>
    <n v="4248"/>
    <s v="VIETNAM"/>
    <x v="0"/>
    <x v="6"/>
    <x v="30"/>
    <x v="74"/>
    <x v="4"/>
    <x v="0"/>
    <x v="0"/>
    <x v="38"/>
    <x v="0"/>
    <n v="1200"/>
    <n v="200"/>
    <n v="208"/>
    <m/>
    <n v="80"/>
    <n v="43"/>
    <n v="0"/>
    <n v="52.8"/>
    <n v="20.5"/>
    <n v="0"/>
    <n v="0.47674418604651164"/>
    <n v="0.4"/>
    <n v="0.29532967032967034"/>
    <n v="0"/>
    <n v="370"/>
    <n v="0.5"/>
    <n v="0"/>
    <n v="0"/>
    <n v="0"/>
    <n v="41"/>
    <n v="0"/>
    <n v="0"/>
    <n v="0"/>
    <n v="0"/>
    <n v="0"/>
    <n v="0"/>
    <n v="0"/>
    <n v="0"/>
    <n v="0"/>
    <n v="0"/>
    <n v="0"/>
    <n v="50"/>
    <n v="50"/>
    <s v="1 PG"/>
  </r>
  <r>
    <n v="4249"/>
    <s v="VIETNAM"/>
    <x v="0"/>
    <x v="6"/>
    <x v="30"/>
    <x v="74"/>
    <x v="4"/>
    <x v="0"/>
    <x v="0"/>
    <x v="39"/>
    <x v="0"/>
    <n v="1200"/>
    <n v="200"/>
    <n v="320"/>
    <m/>
    <n v="80"/>
    <n v="42"/>
    <n v="13"/>
    <n v="52.8"/>
    <n v="24"/>
    <n v="23.75"/>
    <n v="0.86818181818181817"/>
    <n v="0.4"/>
    <n v="0.1875"/>
    <n v="5.8035714285714288E-2"/>
    <n v="288"/>
    <n v="0.4"/>
    <n v="12"/>
    <n v="4"/>
    <n v="0"/>
    <n v="22"/>
    <n v="0"/>
    <n v="0"/>
    <n v="3"/>
    <n v="3"/>
    <n v="0"/>
    <n v="40"/>
    <n v="0"/>
    <n v="0"/>
    <n v="0"/>
    <n v="0"/>
    <n v="0"/>
    <n v="50"/>
    <n v="50"/>
    <s v="1 PG"/>
  </r>
  <r>
    <n v="4250"/>
    <s v="VIETNAM"/>
    <x v="0"/>
    <x v="6"/>
    <x v="30"/>
    <x v="74"/>
    <x v="4"/>
    <x v="0"/>
    <x v="0"/>
    <x v="40"/>
    <x v="0"/>
    <n v="1200"/>
    <n v="200"/>
    <n v="202"/>
    <m/>
    <n v="80"/>
    <n v="31"/>
    <n v="19"/>
    <n v="52.8"/>
    <n v="11.5"/>
    <n v="14.5"/>
    <n v="0.52"/>
    <n v="0.4"/>
    <n v="0.21923620933521928"/>
    <n v="0.1343705799151344"/>
    <n v="200"/>
    <n v="0.3"/>
    <n v="9"/>
    <n v="0"/>
    <n v="0"/>
    <n v="5"/>
    <n v="0"/>
    <n v="0"/>
    <n v="7.5"/>
    <n v="0"/>
    <n v="0"/>
    <n v="14"/>
    <n v="0"/>
    <n v="0"/>
    <n v="0"/>
    <n v="0"/>
    <n v="0"/>
    <n v="50"/>
    <n v="50"/>
    <s v="1 PG"/>
  </r>
  <r>
    <n v="4251"/>
    <s v="VIETNAM"/>
    <x v="0"/>
    <x v="6"/>
    <x v="30"/>
    <x v="74"/>
    <x v="4"/>
    <x v="0"/>
    <x v="0"/>
    <x v="41"/>
    <x v="0"/>
    <n v="1200"/>
    <n v="200"/>
    <n v="224"/>
    <m/>
    <n v="80"/>
    <n v="81"/>
    <n v="20"/>
    <n v="52.8"/>
    <n v="45.5"/>
    <n v="10"/>
    <n v="0.54950495049504955"/>
    <n v="0.4"/>
    <n v="0.51658163265306123"/>
    <n v="0.12755102040816327"/>
    <n v="319"/>
    <n v="0.19999999999999901"/>
    <n v="11"/>
    <n v="0"/>
    <n v="0"/>
    <n v="69"/>
    <n v="0"/>
    <n v="0"/>
    <n v="0"/>
    <n v="0"/>
    <n v="0"/>
    <n v="20"/>
    <n v="0"/>
    <n v="0"/>
    <n v="0"/>
    <n v="0"/>
    <n v="0"/>
    <n v="50"/>
    <n v="50"/>
    <s v="1 PG"/>
  </r>
  <r>
    <n v="4252"/>
    <s v="VIETNAM"/>
    <x v="0"/>
    <x v="6"/>
    <x v="30"/>
    <x v="74"/>
    <x v="4"/>
    <x v="0"/>
    <x v="0"/>
    <x v="150"/>
    <x v="0"/>
    <n v="1200"/>
    <n v="200"/>
    <n v="224"/>
    <m/>
    <n v="80"/>
    <n v="34"/>
    <n v="21"/>
    <n v="52.8"/>
    <n v="18.5"/>
    <n v="10.5"/>
    <n v="0.52727272727272723"/>
    <n v="0.4"/>
    <n v="0.21683673469387757"/>
    <n v="0.13392857142857145"/>
    <n v="481"/>
    <n v="9.9999999999999103E-2"/>
    <n v="9"/>
    <n v="0"/>
    <n v="0"/>
    <n v="19"/>
    <n v="0"/>
    <n v="0"/>
    <n v="5.5"/>
    <n v="0"/>
    <n v="0"/>
    <n v="10"/>
    <n v="0"/>
    <n v="0"/>
    <n v="0"/>
    <n v="0"/>
    <n v="0"/>
    <n v="50"/>
    <n v="50"/>
    <s v="1 PG"/>
  </r>
  <r>
    <n v="4253"/>
    <s v="VIETNAM"/>
    <x v="0"/>
    <x v="6"/>
    <x v="30"/>
    <x v="74"/>
    <x v="5"/>
    <x v="0"/>
    <x v="0"/>
    <x v="42"/>
    <x v="1"/>
    <n v="1500"/>
    <n v="420"/>
    <n v="432"/>
    <m/>
    <n v="168"/>
    <n v="94"/>
    <n v="36"/>
    <n v="110.88"/>
    <n v="85"/>
    <n v="24.5"/>
    <n v="0.84230769230769231"/>
    <n v="0.4"/>
    <n v="0.31084656084656087"/>
    <n v="0.11904761904761905"/>
    <n v="447"/>
    <n v="0.7"/>
    <n v="79"/>
    <n v="2"/>
    <n v="0"/>
    <n v="11"/>
    <n v="0"/>
    <n v="0"/>
    <n v="15"/>
    <n v="6"/>
    <n v="0"/>
    <n v="16"/>
    <n v="0"/>
    <n v="0"/>
    <n v="0"/>
    <n v="0"/>
    <n v="0"/>
    <n v="50"/>
    <n v="50"/>
    <s v="2 PG"/>
  </r>
  <r>
    <n v="4254"/>
    <s v="VIETNAM"/>
    <x v="0"/>
    <x v="6"/>
    <x v="30"/>
    <x v="74"/>
    <x v="5"/>
    <x v="0"/>
    <x v="0"/>
    <x v="43"/>
    <x v="1"/>
    <n v="1500"/>
    <n v="420"/>
    <n v="420"/>
    <m/>
    <n v="168"/>
    <n v="53"/>
    <n v="14"/>
    <n v="110.88"/>
    <n v="36.25"/>
    <n v="18.5"/>
    <n v="0.81716417910447758"/>
    <n v="0.4"/>
    <n v="0.18027210884353742"/>
    <n v="4.7619047619047616E-2"/>
    <n v="357"/>
    <n v="0.6"/>
    <n v="24"/>
    <n v="1"/>
    <n v="0"/>
    <n v="24"/>
    <n v="0"/>
    <n v="0"/>
    <n v="0"/>
    <n v="12"/>
    <n v="0"/>
    <n v="31"/>
    <n v="0"/>
    <n v="0"/>
    <n v="0"/>
    <n v="0"/>
    <n v="0"/>
    <n v="50"/>
    <n v="50"/>
    <s v="2 PG"/>
  </r>
  <r>
    <n v="4255"/>
    <s v="VIETNAM"/>
    <x v="0"/>
    <x v="6"/>
    <x v="30"/>
    <x v="74"/>
    <x v="5"/>
    <x v="0"/>
    <x v="0"/>
    <x v="44"/>
    <x v="1"/>
    <n v="1500"/>
    <n v="420"/>
    <n v="412"/>
    <m/>
    <n v="168"/>
    <n v="86"/>
    <n v="95"/>
    <n v="110.88"/>
    <n v="75"/>
    <n v="84"/>
    <n v="0.87845303867403313"/>
    <n v="0.4"/>
    <n v="0.29819694868238561"/>
    <n v="0.32940360610263525"/>
    <n v="623"/>
    <n v="0.6"/>
    <n v="29"/>
    <n v="32"/>
    <n v="0"/>
    <n v="76"/>
    <n v="0"/>
    <n v="0"/>
    <n v="35"/>
    <n v="34"/>
    <n v="0"/>
    <n v="81"/>
    <n v="0"/>
    <n v="0"/>
    <n v="0"/>
    <n v="0"/>
    <n v="0"/>
    <n v="50"/>
    <n v="50"/>
    <s v="2 PG"/>
  </r>
  <r>
    <n v="4256"/>
    <s v="VIETNAM"/>
    <x v="0"/>
    <x v="6"/>
    <x v="30"/>
    <x v="74"/>
    <x v="5"/>
    <x v="0"/>
    <x v="0"/>
    <x v="45"/>
    <x v="1"/>
    <n v="1500"/>
    <n v="420"/>
    <n v="422"/>
    <m/>
    <n v="168"/>
    <n v="80"/>
    <n v="30"/>
    <n v="111"/>
    <n v="50.25"/>
    <n v="16.25"/>
    <n v="0.6045454545454545"/>
    <n v="0.4"/>
    <n v="0.27081922816519977"/>
    <n v="0.10155721056194991"/>
    <n v="198"/>
    <n v="0.6"/>
    <n v="19"/>
    <n v="5"/>
    <n v="0"/>
    <n v="60"/>
    <n v="0"/>
    <n v="0"/>
    <n v="0"/>
    <n v="5"/>
    <n v="0"/>
    <n v="30"/>
    <n v="0"/>
    <n v="0"/>
    <n v="0"/>
    <n v="0"/>
    <n v="0"/>
    <n v="50"/>
    <n v="50"/>
    <s v="2 PG"/>
  </r>
  <r>
    <n v="4257"/>
    <s v="VIETNAM"/>
    <x v="0"/>
    <x v="6"/>
    <x v="30"/>
    <x v="74"/>
    <x v="1"/>
    <x v="0"/>
    <x v="0"/>
    <x v="7"/>
    <x v="1"/>
    <n v="4200"/>
    <n v="630"/>
    <n v="688"/>
    <m/>
    <n v="353"/>
    <n v="256"/>
    <n v="0"/>
    <n v="166"/>
    <n v="159.5"/>
    <n v="0"/>
    <n v="0.623046875"/>
    <n v="0.4"/>
    <n v="0.53156146179401997"/>
    <n v="0"/>
    <n v="891"/>
    <n v="0.8"/>
    <n v="87"/>
    <n v="34"/>
    <n v="0"/>
    <n v="128"/>
    <n v="0"/>
    <n v="0"/>
    <n v="0"/>
    <n v="0"/>
    <n v="0"/>
    <n v="0"/>
    <n v="0"/>
    <n v="0"/>
    <n v="0"/>
    <n v="0"/>
    <n v="0"/>
    <n v="100"/>
    <n v="100"/>
    <s v="2 PG"/>
  </r>
  <r>
    <n v="4258"/>
    <s v="VIETNAM"/>
    <x v="0"/>
    <x v="6"/>
    <x v="30"/>
    <x v="74"/>
    <x v="2"/>
    <x v="0"/>
    <x v="0"/>
    <x v="20"/>
    <x v="1"/>
    <n v="1200"/>
    <n v="336"/>
    <n v="352"/>
    <m/>
    <n v="134.4"/>
    <n v="56"/>
    <n v="38"/>
    <n v="88.703999999999994"/>
    <n v="36.5"/>
    <n v="20.5"/>
    <n v="0.6063829787234043"/>
    <n v="0.4"/>
    <n v="0.22727272727272729"/>
    <n v="0.15422077922077923"/>
    <n v="987"/>
    <n v="0.8"/>
    <n v="25"/>
    <n v="0"/>
    <n v="0"/>
    <n v="23"/>
    <n v="0"/>
    <n v="0"/>
    <n v="0"/>
    <n v="28"/>
    <n v="0"/>
    <n v="27"/>
    <n v="0"/>
    <n v="0"/>
    <n v="0"/>
    <n v="0"/>
    <n v="0"/>
    <n v="100"/>
    <n v="100"/>
    <s v="2 PG"/>
  </r>
  <r>
    <n v="4259"/>
    <s v="VIETNAM"/>
    <x v="0"/>
    <x v="6"/>
    <x v="30"/>
    <x v="74"/>
    <x v="2"/>
    <x v="0"/>
    <x v="0"/>
    <x v="8"/>
    <x v="1"/>
    <n v="1200"/>
    <n v="336"/>
    <n v="320"/>
    <m/>
    <n v="134.4"/>
    <n v="105"/>
    <n v="43"/>
    <n v="88.703999999999994"/>
    <n v="87.5"/>
    <n v="37"/>
    <n v="0.84121621621621623"/>
    <n v="0.4"/>
    <n v="0.46875"/>
    <n v="0.19196428571428573"/>
    <n v="450"/>
    <n v="0.6"/>
    <n v="45"/>
    <n v="0"/>
    <n v="0"/>
    <n v="85"/>
    <n v="0"/>
    <n v="0"/>
    <n v="21"/>
    <n v="2"/>
    <n v="0"/>
    <n v="31"/>
    <n v="0"/>
    <n v="0"/>
    <n v="0"/>
    <n v="0"/>
    <n v="0"/>
    <n v="100"/>
    <n v="100"/>
    <s v="2 PG"/>
  </r>
  <r>
    <n v="4260"/>
    <s v="VIETNAM"/>
    <x v="0"/>
    <x v="6"/>
    <x v="30"/>
    <x v="74"/>
    <x v="6"/>
    <x v="0"/>
    <x v="4"/>
    <x v="50"/>
    <x v="1"/>
    <n v="1250"/>
    <n v="350"/>
    <n v="320"/>
    <m/>
    <n v="140"/>
    <n v="65"/>
    <n v="0"/>
    <n v="92.399999999999991"/>
    <n v="55.5"/>
    <n v="0"/>
    <n v="0.85384615384615381"/>
    <n v="0.4"/>
    <n v="0.29017857142857145"/>
    <n v="0"/>
    <n v="500"/>
    <n v="0.7"/>
    <n v="50"/>
    <n v="0"/>
    <n v="0"/>
    <n v="11"/>
    <n v="0"/>
    <n v="0"/>
    <n v="0"/>
    <n v="0"/>
    <n v="0"/>
    <n v="0"/>
    <n v="0"/>
    <n v="0"/>
    <n v="0"/>
    <n v="0"/>
    <n v="0"/>
    <n v="50"/>
    <n v="50"/>
    <s v="2 PG"/>
  </r>
  <r>
    <n v="4261"/>
    <s v="VIETNAM"/>
    <x v="0"/>
    <x v="6"/>
    <x v="30"/>
    <x v="74"/>
    <x v="6"/>
    <x v="1"/>
    <x v="2"/>
    <x v="136"/>
    <x v="1"/>
    <n v="1250"/>
    <n v="250"/>
    <n v="256"/>
    <m/>
    <n v="100"/>
    <n v="26"/>
    <n v="14"/>
    <n v="92"/>
    <n v="20.5"/>
    <n v="4"/>
    <n v="0.61250000000000004"/>
    <n v="0.24"/>
    <n v="0.14508928571428573"/>
    <n v="7.8125E-2"/>
    <n v="283"/>
    <n v="0.7"/>
    <n v="14"/>
    <n v="0"/>
    <n v="0"/>
    <n v="13"/>
    <n v="0"/>
    <n v="0"/>
    <n v="0"/>
    <n v="0"/>
    <n v="0"/>
    <n v="8"/>
    <n v="0"/>
    <n v="0"/>
    <n v="0"/>
    <n v="0"/>
    <n v="0"/>
    <n v="50"/>
    <n v="50"/>
    <s v="1 PG"/>
  </r>
  <r>
    <n v="4262"/>
    <s v="VIETNAM"/>
    <x v="0"/>
    <x v="6"/>
    <x v="30"/>
    <x v="74"/>
    <x v="6"/>
    <x v="1"/>
    <x v="23"/>
    <x v="137"/>
    <x v="1"/>
    <n v="1250"/>
    <n v="250"/>
    <n v="256"/>
    <m/>
    <n v="100"/>
    <n v="29"/>
    <n v="21"/>
    <n v="92"/>
    <n v="26"/>
    <n v="6"/>
    <n v="0.64"/>
    <n v="0.24"/>
    <n v="0.16183035714285715"/>
    <n v="0.11718750000000001"/>
    <n v="288"/>
    <n v="0.7"/>
    <n v="23"/>
    <n v="0"/>
    <n v="0"/>
    <n v="6"/>
    <n v="0"/>
    <n v="0"/>
    <n v="6"/>
    <n v="0"/>
    <n v="0"/>
    <n v="0"/>
    <n v="0"/>
    <n v="0"/>
    <n v="0"/>
    <n v="0"/>
    <n v="0"/>
    <n v="50"/>
    <n v="50"/>
    <s v="1 PG"/>
  </r>
  <r>
    <n v="4263"/>
    <s v="VIETNAM"/>
    <x v="0"/>
    <x v="6"/>
    <x v="30"/>
    <x v="74"/>
    <x v="6"/>
    <x v="1"/>
    <x v="24"/>
    <x v="138"/>
    <x v="1"/>
    <n v="1250"/>
    <n v="250"/>
    <n v="256"/>
    <m/>
    <n v="100"/>
    <n v="34"/>
    <n v="12"/>
    <n v="92"/>
    <n v="22.25"/>
    <n v="12"/>
    <n v="0.74456521739130432"/>
    <n v="0.24"/>
    <n v="0.18973214285714288"/>
    <n v="6.6964285714285712E-2"/>
    <n v="310"/>
    <n v="0.7"/>
    <n v="16"/>
    <n v="5"/>
    <n v="0"/>
    <n v="10"/>
    <n v="0"/>
    <n v="0"/>
    <n v="12"/>
    <n v="0"/>
    <n v="0"/>
    <n v="0"/>
    <n v="0"/>
    <n v="0"/>
    <n v="0"/>
    <n v="0"/>
    <n v="0"/>
    <n v="50"/>
    <n v="50"/>
    <s v="1 PG"/>
  </r>
  <r>
    <n v="4264"/>
    <s v="VIETNAM"/>
    <x v="0"/>
    <x v="6"/>
    <x v="30"/>
    <x v="74"/>
    <x v="6"/>
    <x v="1"/>
    <x v="17"/>
    <x v="139"/>
    <x v="1"/>
    <n v="1250"/>
    <n v="250"/>
    <n v="320"/>
    <m/>
    <n v="100"/>
    <n v="20"/>
    <n v="20"/>
    <n v="92"/>
    <n v="27"/>
    <n v="26"/>
    <n v="1.325"/>
    <n v="0.24"/>
    <n v="8.9285714285714288E-2"/>
    <n v="8.9285714285714288E-2"/>
    <n v="260"/>
    <n v="0.7"/>
    <n v="20"/>
    <n v="0"/>
    <n v="0"/>
    <n v="14"/>
    <n v="0"/>
    <n v="0"/>
    <n v="25"/>
    <n v="0"/>
    <n v="0"/>
    <n v="2"/>
    <n v="0"/>
    <n v="0"/>
    <n v="0"/>
    <n v="0"/>
    <n v="0"/>
    <n v="50"/>
    <n v="50"/>
    <s v="1 PG"/>
  </r>
  <r>
    <n v="4265"/>
    <s v="VIETNAM"/>
    <x v="0"/>
    <x v="6"/>
    <x v="30"/>
    <x v="74"/>
    <x v="7"/>
    <x v="0"/>
    <x v="0"/>
    <x v="51"/>
    <x v="0"/>
    <n v="1000"/>
    <n v="200"/>
    <n v="208"/>
    <m/>
    <n v="80"/>
    <n v="32"/>
    <n v="0"/>
    <n v="52.8"/>
    <n v="26.75"/>
    <n v="0"/>
    <n v="0.8359375"/>
    <n v="0.4"/>
    <n v="0.21978021978021978"/>
    <n v="0"/>
    <n v="654"/>
    <n v="0.7"/>
    <n v="17"/>
    <n v="1"/>
    <n v="0"/>
    <n v="19"/>
    <n v="0"/>
    <n v="0"/>
    <n v="0"/>
    <n v="0"/>
    <n v="0"/>
    <n v="0"/>
    <n v="0"/>
    <n v="0"/>
    <n v="0"/>
    <n v="0"/>
    <n v="0"/>
    <n v="50"/>
    <n v="50"/>
    <s v="1 PG"/>
  </r>
  <r>
    <n v="4266"/>
    <s v="VIETNAM"/>
    <x v="0"/>
    <x v="6"/>
    <x v="30"/>
    <x v="74"/>
    <x v="7"/>
    <x v="0"/>
    <x v="0"/>
    <x v="53"/>
    <x v="0"/>
    <n v="1000"/>
    <n v="200"/>
    <n v="208"/>
    <m/>
    <n v="80"/>
    <n v="47"/>
    <n v="0"/>
    <n v="52.8"/>
    <n v="32.25"/>
    <n v="0"/>
    <n v="0.68617021276595747"/>
    <n v="0.4"/>
    <n v="0.32280219780219782"/>
    <n v="0"/>
    <n v="341"/>
    <n v="0.7"/>
    <n v="19.5"/>
    <n v="3"/>
    <n v="0"/>
    <n v="24"/>
    <n v="0"/>
    <n v="0"/>
    <n v="0"/>
    <n v="0"/>
    <n v="0"/>
    <n v="0"/>
    <n v="0"/>
    <n v="0"/>
    <n v="0"/>
    <n v="0"/>
    <n v="0"/>
    <n v="50"/>
    <n v="50"/>
    <s v="1 PG"/>
  </r>
  <r>
    <n v="4267"/>
    <s v="VIETNAM"/>
    <x v="0"/>
    <x v="6"/>
    <x v="30"/>
    <x v="74"/>
    <x v="7"/>
    <x v="0"/>
    <x v="0"/>
    <x v="55"/>
    <x v="0"/>
    <n v="1000"/>
    <n v="200"/>
    <n v="200"/>
    <m/>
    <n v="80"/>
    <n v="45"/>
    <n v="0"/>
    <n v="52.8"/>
    <n v="21.3"/>
    <n v="0"/>
    <n v="0.47333333333333333"/>
    <n v="0.4"/>
    <n v="0.32142857142857145"/>
    <n v="0"/>
    <n v="410"/>
    <n v="0.7"/>
    <n v="21.3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268"/>
    <s v="VIETNAM"/>
    <x v="0"/>
    <x v="6"/>
    <x v="30"/>
    <x v="74"/>
    <x v="7"/>
    <x v="0"/>
    <x v="0"/>
    <x v="56"/>
    <x v="0"/>
    <n v="1000"/>
    <n v="200"/>
    <n v="213"/>
    <m/>
    <n v="80"/>
    <n v="41"/>
    <n v="0"/>
    <n v="52.8"/>
    <n v="20.6"/>
    <n v="0"/>
    <n v="0.5024390243902439"/>
    <n v="0.4"/>
    <n v="0.27498323272971159"/>
    <n v="0"/>
    <n v="191"/>
    <n v="0.7"/>
    <n v="15.1"/>
    <n v="0"/>
    <n v="0"/>
    <n v="11"/>
    <n v="0"/>
    <n v="0"/>
    <n v="0"/>
    <n v="0"/>
    <n v="0"/>
    <n v="0"/>
    <n v="0"/>
    <n v="0"/>
    <n v="0"/>
    <n v="0"/>
    <n v="0"/>
    <n v="50"/>
    <n v="50"/>
    <s v="1 PG"/>
  </r>
  <r>
    <n v="4269"/>
    <s v="VIETNAM"/>
    <x v="0"/>
    <x v="6"/>
    <x v="30"/>
    <x v="74"/>
    <x v="7"/>
    <x v="0"/>
    <x v="0"/>
    <x v="294"/>
    <x v="0"/>
    <n v="1000"/>
    <n v="200"/>
    <n v="211"/>
    <m/>
    <n v="80"/>
    <n v="25"/>
    <n v="12"/>
    <n v="52.8"/>
    <n v="18.5"/>
    <n v="9"/>
    <n v="0.7432432432432432"/>
    <n v="0.4"/>
    <n v="0.16926201760324985"/>
    <n v="8.1245768449559927E-2"/>
    <n v="260"/>
    <n v="0.7"/>
    <n v="14"/>
    <n v="0"/>
    <n v="0"/>
    <n v="9"/>
    <n v="0"/>
    <n v="0"/>
    <n v="3"/>
    <n v="0"/>
    <n v="0"/>
    <n v="12"/>
    <n v="0"/>
    <n v="0"/>
    <n v="0"/>
    <n v="0"/>
    <n v="0"/>
    <n v="50"/>
    <n v="50"/>
    <s v="1 PG"/>
  </r>
  <r>
    <n v="4270"/>
    <s v="VIETNAM"/>
    <x v="0"/>
    <x v="6"/>
    <x v="30"/>
    <x v="74"/>
    <x v="7"/>
    <x v="0"/>
    <x v="0"/>
    <x v="295"/>
    <x v="0"/>
    <n v="1000"/>
    <n v="200"/>
    <n v="196"/>
    <m/>
    <n v="80"/>
    <n v="31"/>
    <n v="3"/>
    <n v="52.8"/>
    <n v="17.170000000000002"/>
    <n v="3.75"/>
    <n v="0.61529411764705888"/>
    <n v="0.4"/>
    <n v="0.22594752186588923"/>
    <n v="2.1865889212827991E-2"/>
    <n v="260"/>
    <n v="0.7"/>
    <n v="14.67"/>
    <n v="0"/>
    <n v="0"/>
    <n v="5"/>
    <n v="0"/>
    <n v="0"/>
    <n v="0"/>
    <n v="1"/>
    <n v="0"/>
    <n v="7"/>
    <n v="0"/>
    <n v="0"/>
    <n v="0"/>
    <n v="0"/>
    <n v="0"/>
    <n v="50"/>
    <n v="50"/>
    <s v="1 PG"/>
  </r>
  <r>
    <n v="4271"/>
    <s v="VIETNAM"/>
    <x v="0"/>
    <x v="6"/>
    <x v="30"/>
    <x v="74"/>
    <x v="7"/>
    <x v="0"/>
    <x v="0"/>
    <x v="307"/>
    <x v="0"/>
    <n v="1000"/>
    <n v="200"/>
    <n v="200"/>
    <m/>
    <n v="80"/>
    <n v="20"/>
    <n v="10"/>
    <n v="52.8"/>
    <n v="13"/>
    <n v="2"/>
    <n v="0.5"/>
    <n v="0.4"/>
    <n v="0.14285714285714285"/>
    <n v="7.1428571428571425E-2"/>
    <n v="240"/>
    <n v="0.7"/>
    <n v="13"/>
    <n v="0"/>
    <n v="0"/>
    <n v="0"/>
    <n v="0"/>
    <n v="0"/>
    <n v="2"/>
    <n v="0"/>
    <n v="0"/>
    <n v="0"/>
    <n v="0"/>
    <n v="0"/>
    <n v="0"/>
    <n v="0"/>
    <n v="0"/>
    <n v="50"/>
    <n v="50"/>
    <s v="1 PG"/>
  </r>
  <r>
    <n v="4272"/>
    <s v="VIETNAM"/>
    <x v="0"/>
    <x v="6"/>
    <x v="30"/>
    <x v="74"/>
    <x v="7"/>
    <x v="0"/>
    <x v="4"/>
    <x v="219"/>
    <x v="0"/>
    <n v="1000"/>
    <n v="200"/>
    <n v="188"/>
    <m/>
    <n v="80"/>
    <n v="26"/>
    <n v="34"/>
    <n v="52.8"/>
    <n v="25"/>
    <n v="20"/>
    <n v="0.75"/>
    <n v="0.4"/>
    <n v="0.19756838905775076"/>
    <n v="0.25835866261398177"/>
    <n v="230"/>
    <n v="0.7"/>
    <n v="25"/>
    <n v="0"/>
    <n v="0"/>
    <n v="0"/>
    <n v="0"/>
    <n v="0"/>
    <n v="20"/>
    <n v="0"/>
    <n v="0"/>
    <n v="0"/>
    <n v="0"/>
    <n v="0"/>
    <n v="0"/>
    <n v="0"/>
    <n v="0"/>
    <n v="50"/>
    <n v="50"/>
    <s v="1 PG"/>
  </r>
  <r>
    <n v="4273"/>
    <s v="VIETNAM"/>
    <x v="0"/>
    <x v="6"/>
    <x v="30"/>
    <x v="74"/>
    <x v="7"/>
    <x v="0"/>
    <x v="1"/>
    <x v="59"/>
    <x v="0"/>
    <n v="1000"/>
    <n v="200"/>
    <n v="192"/>
    <m/>
    <n v="80"/>
    <n v="54"/>
    <n v="0"/>
    <n v="52.8"/>
    <n v="17.66"/>
    <n v="0"/>
    <n v="0.32703703703703701"/>
    <n v="0.4"/>
    <n v="0.40178571428571436"/>
    <n v="0"/>
    <n v="287"/>
    <n v="0.7"/>
    <n v="17.66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274"/>
    <s v="VIETNAM"/>
    <x v="0"/>
    <x v="6"/>
    <x v="30"/>
    <x v="74"/>
    <x v="7"/>
    <x v="0"/>
    <x v="4"/>
    <x v="60"/>
    <x v="0"/>
    <n v="320"/>
    <n v="200"/>
    <n v="160"/>
    <m/>
    <n v="80"/>
    <n v="20"/>
    <n v="25"/>
    <n v="52.8"/>
    <n v="10"/>
    <n v="20.75"/>
    <n v="0.68333333333333335"/>
    <n v="0.4"/>
    <n v="0.17857142857142858"/>
    <n v="0.22321428571428573"/>
    <n v="500"/>
    <n v="0.7"/>
    <n v="10"/>
    <n v="0"/>
    <n v="0"/>
    <n v="0"/>
    <n v="0"/>
    <n v="0"/>
    <n v="20"/>
    <n v="3"/>
    <n v="0"/>
    <n v="0"/>
    <n v="0"/>
    <n v="0"/>
    <n v="0"/>
    <n v="0"/>
    <n v="0"/>
    <n v="50"/>
    <n v="50"/>
    <s v="1 PG"/>
  </r>
  <r>
    <n v="4275"/>
    <s v="VIETNAM"/>
    <x v="0"/>
    <x v="6"/>
    <x v="30"/>
    <x v="74"/>
    <x v="10"/>
    <x v="1"/>
    <x v="0"/>
    <x v="181"/>
    <x v="2"/>
    <n v="320"/>
    <n v="144"/>
    <n v="160"/>
    <m/>
    <n v="34.56"/>
    <n v="27"/>
    <n v="0"/>
    <n v="25.344000000000001"/>
    <n v="12"/>
    <n v="0"/>
    <n v="0.44444444444444442"/>
    <n v="0.24"/>
    <n v="0.24107142857142858"/>
    <n v="0"/>
    <n v="279"/>
    <n v="0.7"/>
    <n v="12"/>
    <n v="0"/>
    <n v="0"/>
    <n v="0"/>
    <n v="0"/>
    <n v="0"/>
    <n v="0"/>
    <n v="0"/>
    <n v="0"/>
    <n v="0"/>
    <n v="0"/>
    <n v="0"/>
    <n v="0"/>
    <n v="0"/>
    <n v="0"/>
    <n v="20"/>
    <n v="20"/>
    <s v="1 PG"/>
  </r>
  <r>
    <n v="4276"/>
    <s v="VIETNAM"/>
    <x v="1"/>
    <x v="6"/>
    <x v="30"/>
    <x v="74"/>
    <x v="2"/>
    <x v="0"/>
    <x v="5"/>
    <x v="23"/>
    <x v="1"/>
    <n v="1200"/>
    <n v="336"/>
    <n v="336"/>
    <m/>
    <n v="134.4"/>
    <n v="53"/>
    <n v="32"/>
    <n v="88.703999999999994"/>
    <n v="36.200000000000003"/>
    <n v="28.6"/>
    <n v="0.76235294117647068"/>
    <n v="0.4"/>
    <n v="0.22534013605442177"/>
    <n v="0.1360544217687075"/>
    <n v="320"/>
    <n v="0.8"/>
    <n v="23.2"/>
    <n v="0"/>
    <n v="0"/>
    <n v="26"/>
    <n v="0"/>
    <n v="0"/>
    <n v="18.600000000000001"/>
    <n v="2"/>
    <n v="0"/>
    <n v="19"/>
    <n v="0"/>
    <n v="0"/>
    <n v="0"/>
    <n v="0"/>
    <n v="0"/>
    <n v="50"/>
    <n v="50"/>
    <s v="2 PG"/>
  </r>
  <r>
    <n v="4277"/>
    <s v="VIETNAM"/>
    <x v="1"/>
    <x v="6"/>
    <x v="30"/>
    <x v="74"/>
    <x v="7"/>
    <x v="0"/>
    <x v="5"/>
    <x v="120"/>
    <x v="0"/>
    <n v="1000"/>
    <n v="280"/>
    <n v="289"/>
    <m/>
    <n v="112"/>
    <n v="30"/>
    <n v="48"/>
    <n v="73.919999999999987"/>
    <n v="26.42"/>
    <n v="39.1"/>
    <n v="0.84000000000000008"/>
    <n v="0.4"/>
    <n v="0.14829461196243204"/>
    <n v="0.23727137913989127"/>
    <n v="746"/>
    <n v="0.7"/>
    <n v="24.67"/>
    <n v="1"/>
    <n v="0"/>
    <n v="3"/>
    <n v="0"/>
    <n v="0"/>
    <n v="35.85"/>
    <n v="3"/>
    <n v="0"/>
    <n v="5"/>
    <n v="0"/>
    <n v="0"/>
    <n v="0"/>
    <n v="0"/>
    <n v="0"/>
    <n v="50"/>
    <n v="50"/>
    <s v="2 PG"/>
  </r>
  <r>
    <n v="4278"/>
    <s v="VIETNAM"/>
    <x v="1"/>
    <x v="6"/>
    <x v="30"/>
    <x v="74"/>
    <x v="7"/>
    <x v="0"/>
    <x v="7"/>
    <x v="63"/>
    <x v="0"/>
    <n v="1000"/>
    <n v="280"/>
    <n v="290"/>
    <m/>
    <n v="112"/>
    <n v="24"/>
    <n v="31"/>
    <n v="73.919999999999987"/>
    <n v="20"/>
    <n v="16"/>
    <n v="0.65454545454545454"/>
    <n v="0.4"/>
    <n v="0.11822660098522167"/>
    <n v="0.15270935960591134"/>
    <n v="400"/>
    <n v="0.7"/>
    <n v="16"/>
    <n v="4"/>
    <n v="0"/>
    <n v="6"/>
    <n v="0"/>
    <n v="0"/>
    <n v="12"/>
    <n v="4"/>
    <n v="0"/>
    <n v="6"/>
    <n v="0"/>
    <n v="0"/>
    <n v="0"/>
    <n v="0"/>
    <n v="0"/>
    <n v="50"/>
    <n v="50"/>
    <s v="2 PG"/>
  </r>
  <r>
    <n v="4279"/>
    <s v="VIETNAM"/>
    <x v="2"/>
    <x v="6"/>
    <x v="30"/>
    <x v="74"/>
    <x v="3"/>
    <x v="0"/>
    <x v="6"/>
    <x v="24"/>
    <x v="1"/>
    <n v="2700"/>
    <n v="567"/>
    <n v="720"/>
    <m/>
    <n v="226"/>
    <n v="102"/>
    <n v="204"/>
    <n v="149"/>
    <n v="101.85"/>
    <n v="189.75"/>
    <n v="0.95294117647058829"/>
    <n v="0.4"/>
    <n v="0.20238095238095241"/>
    <n v="0.40476190476190482"/>
    <n v="821"/>
    <n v="0.7"/>
    <n v="91.6"/>
    <n v="3"/>
    <n v="0"/>
    <n v="19"/>
    <n v="0"/>
    <n v="0"/>
    <n v="176"/>
    <n v="7"/>
    <n v="0"/>
    <n v="24"/>
    <n v="0"/>
    <n v="0"/>
    <n v="0"/>
    <n v="0"/>
    <n v="0"/>
    <n v="250"/>
    <n v="250"/>
    <s v="2 PG"/>
  </r>
  <r>
    <n v="4280"/>
    <s v="VIETNAM"/>
    <x v="2"/>
    <x v="6"/>
    <x v="30"/>
    <x v="74"/>
    <x v="3"/>
    <x v="0"/>
    <x v="6"/>
    <x v="121"/>
    <x v="1"/>
    <n v="2700"/>
    <n v="567"/>
    <n v="688"/>
    <m/>
    <n v="226"/>
    <n v="38"/>
    <n v="94"/>
    <n v="149"/>
    <n v="27.5"/>
    <n v="73.55"/>
    <n v="0.76553030303030301"/>
    <n v="0.4"/>
    <n v="7.8903654485049837E-2"/>
    <n v="0.1951827242524917"/>
    <n v="712"/>
    <n v="0.7"/>
    <n v="22"/>
    <n v="6"/>
    <n v="0"/>
    <n v="8"/>
    <n v="0"/>
    <n v="0"/>
    <n v="64.3"/>
    <n v="11"/>
    <n v="0"/>
    <n v="13"/>
    <n v="0"/>
    <n v="0"/>
    <n v="0"/>
    <n v="0"/>
    <n v="0"/>
    <n v="250"/>
    <n v="250"/>
    <s v="2 PG"/>
  </r>
  <r>
    <n v="4281"/>
    <s v="VIETNAM"/>
    <x v="2"/>
    <x v="6"/>
    <x v="30"/>
    <x v="74"/>
    <x v="0"/>
    <x v="0"/>
    <x v="6"/>
    <x v="25"/>
    <x v="0"/>
    <n v="1200"/>
    <n v="336"/>
    <n v="620"/>
    <m/>
    <n v="134"/>
    <n v="89"/>
    <n v="64"/>
    <n v="88"/>
    <n v="101.75"/>
    <n v="58.5"/>
    <n v="1.0473856209150327"/>
    <n v="0.4"/>
    <n v="0.20506912442396313"/>
    <n v="0.14746543778801843"/>
    <n v="770"/>
    <n v="0.7"/>
    <n v="101"/>
    <n v="3"/>
    <n v="0"/>
    <n v="0"/>
    <n v="0"/>
    <n v="0"/>
    <n v="55"/>
    <n v="4"/>
    <n v="0"/>
    <n v="5"/>
    <n v="0"/>
    <n v="0"/>
    <n v="0"/>
    <n v="0"/>
    <n v="0"/>
    <n v="150"/>
    <n v="150"/>
    <s v="2 PG"/>
  </r>
  <r>
    <n v="4282"/>
    <s v="VIETNAM"/>
    <x v="2"/>
    <x v="6"/>
    <x v="30"/>
    <x v="74"/>
    <x v="0"/>
    <x v="0"/>
    <x v="6"/>
    <x v="26"/>
    <x v="0"/>
    <n v="1200"/>
    <n v="336"/>
    <n v="356"/>
    <m/>
    <n v="134"/>
    <n v="30"/>
    <n v="38"/>
    <n v="88"/>
    <n v="31.25"/>
    <n v="38"/>
    <n v="1.0183823529411764"/>
    <n v="0.4"/>
    <n v="0.12038523274478331"/>
    <n v="0.15248796147672553"/>
    <n v="368"/>
    <n v="0.65"/>
    <n v="30"/>
    <n v="1"/>
    <n v="0"/>
    <n v="2"/>
    <n v="0"/>
    <n v="0"/>
    <n v="36"/>
    <n v="2"/>
    <n v="0"/>
    <n v="3"/>
    <n v="0"/>
    <n v="0"/>
    <n v="0"/>
    <n v="0"/>
    <n v="0"/>
    <n v="150"/>
    <n v="150"/>
    <s v="2 PG"/>
  </r>
  <r>
    <n v="4283"/>
    <s v="VIETNAM"/>
    <x v="2"/>
    <x v="6"/>
    <x v="30"/>
    <x v="74"/>
    <x v="0"/>
    <x v="0"/>
    <x v="6"/>
    <x v="68"/>
    <x v="0"/>
    <n v="1000"/>
    <n v="240"/>
    <n v="240"/>
    <m/>
    <n v="96"/>
    <n v="10"/>
    <n v="9"/>
    <n v="63"/>
    <n v="7.2"/>
    <n v="5.8"/>
    <n v="0.68421052631578949"/>
    <n v="0.4"/>
    <n v="5.9523809523809521E-2"/>
    <n v="5.3571428571428568E-2"/>
    <n v="315"/>
    <n v="0.65"/>
    <n v="7.2"/>
    <n v="0"/>
    <n v="0"/>
    <m/>
    <n v="0"/>
    <n v="0"/>
    <n v="5.3"/>
    <n v="2"/>
    <n v="0"/>
    <n v="0"/>
    <n v="0"/>
    <n v="0"/>
    <n v="0"/>
    <n v="0"/>
    <n v="0"/>
    <n v="150"/>
    <n v="150"/>
    <s v="1 PG"/>
  </r>
  <r>
    <n v="4284"/>
    <s v="VIETNAM"/>
    <x v="2"/>
    <x v="6"/>
    <x v="30"/>
    <x v="74"/>
    <x v="0"/>
    <x v="0"/>
    <x v="6"/>
    <x v="69"/>
    <x v="0"/>
    <n v="1250"/>
    <n v="240"/>
    <n v="260"/>
    <m/>
    <n v="96"/>
    <n v="33"/>
    <n v="14"/>
    <n v="63"/>
    <n v="29.5"/>
    <n v="11.5"/>
    <n v="0.87234042553191493"/>
    <n v="0.4"/>
    <n v="0.18131868131868131"/>
    <n v="7.6923076923076927E-2"/>
    <n v="272"/>
    <n v="0.65"/>
    <n v="28"/>
    <n v="0"/>
    <n v="0"/>
    <n v="3"/>
    <n v="0"/>
    <n v="0"/>
    <n v="11"/>
    <n v="0"/>
    <n v="0"/>
    <n v="1"/>
    <n v="0"/>
    <n v="0"/>
    <n v="0"/>
    <n v="0"/>
    <n v="0"/>
    <n v="150"/>
    <n v="150"/>
    <s v="1 PG"/>
  </r>
  <r>
    <n v="4285"/>
    <s v="VIETNAM"/>
    <x v="2"/>
    <x v="6"/>
    <x v="30"/>
    <x v="74"/>
    <x v="4"/>
    <x v="1"/>
    <x v="6"/>
    <x v="184"/>
    <x v="0"/>
    <n v="1000"/>
    <n v="200"/>
    <n v="256"/>
    <m/>
    <n v="52"/>
    <n v="7"/>
    <n v="28"/>
    <n v="26"/>
    <n v="5"/>
    <n v="24.3"/>
    <n v="0.83714285714285719"/>
    <n v="0.24"/>
    <n v="3.90625E-2"/>
    <n v="0.15625"/>
    <n v="330"/>
    <n v="0.65"/>
    <n v="5"/>
    <n v="0"/>
    <n v="0"/>
    <n v="0"/>
    <n v="0"/>
    <n v="0"/>
    <n v="23.3"/>
    <n v="0"/>
    <n v="0"/>
    <n v="2"/>
    <n v="0"/>
    <n v="0"/>
    <n v="0"/>
    <n v="0"/>
    <n v="0"/>
    <n v="150"/>
    <n v="150"/>
    <s v="1 PG"/>
  </r>
  <r>
    <n v="4286"/>
    <s v="VIETNAM"/>
    <x v="2"/>
    <x v="6"/>
    <x v="30"/>
    <x v="74"/>
    <x v="4"/>
    <x v="0"/>
    <x v="6"/>
    <x v="78"/>
    <x v="0"/>
    <n v="1000"/>
    <n v="200"/>
    <n v="240"/>
    <m/>
    <n v="80"/>
    <n v="8"/>
    <n v="13"/>
    <n v="52"/>
    <n v="7.1"/>
    <n v="8"/>
    <n v="0.71904761904761905"/>
    <n v="0.24"/>
    <n v="4.7619047619047616E-2"/>
    <n v="7.7380952380952384E-2"/>
    <n v="333"/>
    <n v="0.65"/>
    <n v="6.6"/>
    <n v="0"/>
    <n v="0"/>
    <n v="1"/>
    <n v="0"/>
    <n v="0"/>
    <n v="6.5"/>
    <n v="4"/>
    <n v="0"/>
    <n v="1"/>
    <n v="0"/>
    <n v="0"/>
    <n v="0"/>
    <n v="0"/>
    <n v="0"/>
    <n v="150"/>
    <n v="150"/>
    <s v="1 PG"/>
  </r>
  <r>
    <n v="4287"/>
    <s v="VIETNAM"/>
    <x v="2"/>
    <x v="6"/>
    <x v="30"/>
    <x v="74"/>
    <x v="2"/>
    <x v="0"/>
    <x v="6"/>
    <x v="29"/>
    <x v="1"/>
    <n v="1200"/>
    <n v="336"/>
    <n v="260"/>
    <m/>
    <n v="134"/>
    <n v="49"/>
    <n v="20"/>
    <n v="88"/>
    <n v="34.5"/>
    <n v="13.05"/>
    <n v="0.6891304347826086"/>
    <n v="0.4"/>
    <n v="0.26923076923076922"/>
    <n v="0.10989010989010989"/>
    <n v="292"/>
    <n v="0.65"/>
    <n v="13.5"/>
    <n v="0"/>
    <n v="0"/>
    <n v="42"/>
    <n v="0"/>
    <n v="0"/>
    <n v="10.3"/>
    <n v="3"/>
    <n v="0"/>
    <n v="4"/>
    <n v="0"/>
    <n v="0"/>
    <n v="0"/>
    <n v="0"/>
    <n v="0"/>
    <n v="150"/>
    <n v="150"/>
    <s v="2 PG"/>
  </r>
  <r>
    <n v="4288"/>
    <s v="VIETNAM"/>
    <x v="2"/>
    <x v="6"/>
    <x v="30"/>
    <x v="74"/>
    <x v="2"/>
    <x v="0"/>
    <x v="6"/>
    <x v="30"/>
    <x v="1"/>
    <n v="1200"/>
    <n v="336"/>
    <n v="270"/>
    <m/>
    <n v="134"/>
    <n v="18"/>
    <n v="22"/>
    <n v="88"/>
    <n v="32.75"/>
    <n v="25.5"/>
    <n v="1.45625"/>
    <n v="0.4"/>
    <n v="9.5238095238095233E-2"/>
    <n v="0.1164021164021164"/>
    <n v="330"/>
    <n v="0.65"/>
    <n v="28"/>
    <n v="5"/>
    <n v="0"/>
    <n v="7"/>
    <n v="0"/>
    <n v="0"/>
    <n v="23"/>
    <n v="4"/>
    <n v="0"/>
    <n v="3"/>
    <n v="0"/>
    <n v="0"/>
    <n v="0"/>
    <n v="0"/>
    <n v="0"/>
    <n v="150"/>
    <n v="150"/>
    <s v="2 PG"/>
  </r>
  <r>
    <n v="4289"/>
    <s v="VIETNAM"/>
    <x v="2"/>
    <x v="6"/>
    <x v="30"/>
    <x v="74"/>
    <x v="2"/>
    <x v="0"/>
    <x v="6"/>
    <x v="31"/>
    <x v="1"/>
    <n v="1200"/>
    <n v="336"/>
    <n v="310"/>
    <m/>
    <n v="134"/>
    <n v="28"/>
    <n v="45"/>
    <n v="88"/>
    <n v="25.25"/>
    <n v="44.75"/>
    <n v="0.95890410958904104"/>
    <n v="0.4"/>
    <n v="0.12903225806451613"/>
    <n v="0.20737327188940091"/>
    <n v="350"/>
    <n v="0.65"/>
    <n v="22"/>
    <n v="1"/>
    <n v="0"/>
    <n v="6"/>
    <n v="0"/>
    <n v="0"/>
    <n v="41"/>
    <n v="1"/>
    <n v="0"/>
    <n v="7"/>
    <n v="0"/>
    <n v="0"/>
    <n v="0"/>
    <n v="0"/>
    <n v="0"/>
    <n v="150"/>
    <n v="150"/>
    <s v="2 PG"/>
  </r>
  <r>
    <n v="4290"/>
    <s v="VIETNAM"/>
    <x v="2"/>
    <x v="6"/>
    <x v="30"/>
    <x v="74"/>
    <x v="6"/>
    <x v="0"/>
    <x v="6"/>
    <x v="144"/>
    <x v="1"/>
    <n v="1250"/>
    <n v="250"/>
    <n v="280"/>
    <m/>
    <n v="60"/>
    <n v="26"/>
    <n v="11"/>
    <n v="66"/>
    <n v="26"/>
    <n v="8"/>
    <n v="0.91891891891891897"/>
    <n v="0.24"/>
    <n v="0.1326530612244898"/>
    <n v="5.6122448979591837E-2"/>
    <n v="311"/>
    <n v="0.65"/>
    <n v="26"/>
    <n v="0"/>
    <n v="0"/>
    <n v="0"/>
    <n v="0"/>
    <n v="0"/>
    <n v="8"/>
    <n v="0"/>
    <n v="0"/>
    <n v="0"/>
    <n v="0"/>
    <n v="0"/>
    <n v="0"/>
    <n v="0"/>
    <n v="0"/>
    <n v="150"/>
    <n v="150"/>
    <s v="1 PG"/>
  </r>
  <r>
    <n v="4291"/>
    <s v="VIETNAM"/>
    <x v="2"/>
    <x v="6"/>
    <x v="30"/>
    <x v="74"/>
    <x v="6"/>
    <x v="0"/>
    <x v="6"/>
    <x v="81"/>
    <x v="1"/>
    <n v="1250"/>
    <n v="250"/>
    <n v="224"/>
    <m/>
    <n v="100"/>
    <n v="75"/>
    <n v="27"/>
    <n v="66"/>
    <n v="62.25"/>
    <n v="25.25"/>
    <n v="0.85784313725490191"/>
    <n v="0.4"/>
    <n v="0.47831632653061229"/>
    <n v="0.17219387755102042"/>
    <n v="382"/>
    <n v="0.65"/>
    <n v="59"/>
    <n v="5"/>
    <n v="0"/>
    <n v="4"/>
    <n v="0"/>
    <n v="0"/>
    <n v="18"/>
    <n v="11"/>
    <n v="0"/>
    <n v="9"/>
    <n v="0"/>
    <n v="0"/>
    <n v="0"/>
    <n v="0"/>
    <n v="0"/>
    <n v="150"/>
    <n v="150"/>
    <s v="1 PG"/>
  </r>
  <r>
    <n v="4292"/>
    <s v="VIETNAM"/>
    <x v="2"/>
    <x v="6"/>
    <x v="30"/>
    <x v="74"/>
    <x v="7"/>
    <x v="0"/>
    <x v="6"/>
    <x v="91"/>
    <x v="0"/>
    <n v="1000"/>
    <n v="200"/>
    <n v="220"/>
    <m/>
    <n v="80"/>
    <n v="15"/>
    <n v="23"/>
    <n v="52"/>
    <n v="17"/>
    <n v="22.5"/>
    <n v="1.0394736842105263"/>
    <n v="0.4"/>
    <n v="9.7402597402597407E-2"/>
    <n v="0.14935064935064934"/>
    <n v="308"/>
    <n v="0.65"/>
    <n v="14"/>
    <n v="0"/>
    <n v="0"/>
    <n v="6"/>
    <n v="0"/>
    <n v="0"/>
    <n v="21"/>
    <n v="0"/>
    <n v="0"/>
    <n v="3"/>
    <n v="0"/>
    <n v="0"/>
    <n v="0"/>
    <n v="0"/>
    <n v="0"/>
    <n v="150"/>
    <n v="150"/>
    <s v="1 PG"/>
  </r>
  <r>
    <n v="4293"/>
    <s v="VIETNAM"/>
    <x v="2"/>
    <x v="6"/>
    <x v="30"/>
    <x v="74"/>
    <x v="7"/>
    <x v="0"/>
    <x v="6"/>
    <x v="92"/>
    <x v="0"/>
    <n v="1000"/>
    <n v="200"/>
    <n v="240"/>
    <m/>
    <n v="80"/>
    <n v="44"/>
    <n v="19"/>
    <n v="52"/>
    <n v="33.25"/>
    <n v="12.5"/>
    <n v="0.72619047619047616"/>
    <n v="0.4"/>
    <n v="0.26190476190476192"/>
    <n v="0.1130952380952381"/>
    <n v="331"/>
    <n v="0.65"/>
    <n v="30"/>
    <n v="3"/>
    <n v="0"/>
    <n v="5"/>
    <n v="0"/>
    <n v="0"/>
    <n v="10"/>
    <n v="4"/>
    <n v="0"/>
    <n v="3"/>
    <n v="0"/>
    <n v="0"/>
    <n v="0"/>
    <n v="0"/>
    <n v="0"/>
    <n v="150"/>
    <n v="150"/>
    <s v="1 PG"/>
  </r>
  <r>
    <n v="4294"/>
    <s v="VIETNAM"/>
    <x v="2"/>
    <x v="6"/>
    <x v="30"/>
    <x v="74"/>
    <x v="7"/>
    <x v="0"/>
    <x v="6"/>
    <x v="93"/>
    <x v="0"/>
    <n v="1000"/>
    <n v="200"/>
    <n v="230"/>
    <m/>
    <n v="80"/>
    <n v="38"/>
    <n v="7"/>
    <n v="52"/>
    <n v="29"/>
    <n v="5.5"/>
    <n v="0.76666666666666672"/>
    <n v="0.4"/>
    <n v="0.2360248447204969"/>
    <n v="4.3478260869565216E-2"/>
    <n v="240"/>
    <n v="0.65"/>
    <n v="29"/>
    <n v="0"/>
    <n v="0"/>
    <n v="0"/>
    <n v="0"/>
    <n v="0"/>
    <n v="4"/>
    <n v="4"/>
    <n v="0"/>
    <n v="1"/>
    <n v="0"/>
    <n v="0"/>
    <n v="0"/>
    <n v="0"/>
    <n v="0"/>
    <n v="150"/>
    <n v="150"/>
    <s v="1 PG"/>
  </r>
  <r>
    <n v="4295"/>
    <s v="VIETNAM"/>
    <x v="2"/>
    <x v="6"/>
    <x v="30"/>
    <x v="74"/>
    <x v="7"/>
    <x v="0"/>
    <x v="6"/>
    <x v="95"/>
    <x v="0"/>
    <n v="1000"/>
    <n v="200"/>
    <n v="210"/>
    <m/>
    <n v="80"/>
    <n v="24"/>
    <n v="17"/>
    <n v="52"/>
    <n v="22"/>
    <n v="13.5"/>
    <n v="0.86585365853658536"/>
    <n v="0.4"/>
    <n v="0.16326530612244897"/>
    <n v="0.11564625850340136"/>
    <n v="217"/>
    <n v="0.65"/>
    <n v="21"/>
    <n v="0"/>
    <n v="0"/>
    <n v="2"/>
    <n v="0"/>
    <n v="0"/>
    <n v="13.5"/>
    <n v="0"/>
    <n v="0"/>
    <n v="0"/>
    <n v="0"/>
    <n v="0"/>
    <n v="0"/>
    <n v="0"/>
    <n v="0"/>
    <n v="150"/>
    <n v="150"/>
    <s v="1 PG"/>
  </r>
  <r>
    <n v="4296"/>
    <s v="VIETNAM"/>
    <x v="2"/>
    <x v="6"/>
    <x v="30"/>
    <x v="74"/>
    <x v="7"/>
    <x v="0"/>
    <x v="6"/>
    <x v="97"/>
    <x v="0"/>
    <n v="1000"/>
    <n v="200"/>
    <n v="206"/>
    <m/>
    <n v="80"/>
    <n v="6"/>
    <n v="28"/>
    <n v="52"/>
    <n v="3"/>
    <n v="20.75"/>
    <n v="0.69852941176470584"/>
    <n v="0.4"/>
    <n v="4.1608876560332873E-2"/>
    <n v="0.19417475728155342"/>
    <n v="284"/>
    <n v="0.65"/>
    <n v="2"/>
    <n v="0"/>
    <n v="0"/>
    <n v="2"/>
    <n v="0"/>
    <n v="0"/>
    <n v="20"/>
    <n v="3"/>
    <n v="0"/>
    <n v="0"/>
    <n v="0"/>
    <n v="0"/>
    <n v="0"/>
    <n v="0"/>
    <n v="0"/>
    <n v="150"/>
    <n v="150"/>
    <s v="1 PG"/>
  </r>
  <r>
    <n v="4297"/>
    <s v="VIETNAM"/>
    <x v="2"/>
    <x v="6"/>
    <x v="30"/>
    <x v="74"/>
    <x v="7"/>
    <x v="0"/>
    <x v="6"/>
    <x v="98"/>
    <x v="0"/>
    <n v="1000"/>
    <n v="200"/>
    <n v="210"/>
    <m/>
    <n v="80"/>
    <n v="27"/>
    <n v="18"/>
    <n v="52"/>
    <n v="28"/>
    <n v="15"/>
    <n v="0.9555555555555556"/>
    <n v="0.4"/>
    <n v="0.18367346938775511"/>
    <n v="0.12244897959183673"/>
    <n v="310"/>
    <n v="0.65"/>
    <n v="28"/>
    <n v="0"/>
    <n v="0"/>
    <n v="0"/>
    <n v="0"/>
    <n v="0"/>
    <n v="15"/>
    <n v="0"/>
    <n v="0"/>
    <n v="0"/>
    <n v="0"/>
    <n v="0"/>
    <n v="0"/>
    <n v="0"/>
    <n v="0"/>
    <n v="150"/>
    <n v="150"/>
    <s v="1 PG"/>
  </r>
  <r>
    <n v="4298"/>
    <s v="VIETNAM"/>
    <x v="2"/>
    <x v="6"/>
    <x v="30"/>
    <x v="74"/>
    <x v="7"/>
    <x v="0"/>
    <x v="6"/>
    <x v="99"/>
    <x v="0"/>
    <n v="1000"/>
    <n v="200"/>
    <n v="210"/>
    <m/>
    <n v="80"/>
    <n v="6"/>
    <n v="33"/>
    <n v="52"/>
    <n v="6"/>
    <n v="29.75"/>
    <n v="0.91666666666666663"/>
    <n v="0.4"/>
    <n v="4.0816326530612242E-2"/>
    <n v="0.22448979591836735"/>
    <n v="290"/>
    <n v="0.65"/>
    <n v="6"/>
    <n v="0"/>
    <n v="0"/>
    <n v="0"/>
    <n v="0"/>
    <n v="0"/>
    <n v="28"/>
    <n v="3"/>
    <n v="0"/>
    <n v="2"/>
    <n v="0"/>
    <n v="0"/>
    <n v="0"/>
    <n v="0"/>
    <n v="0"/>
    <n v="150"/>
    <n v="150"/>
    <s v="1 PG"/>
  </r>
  <r>
    <n v="4299"/>
    <s v="VIETNAM"/>
    <x v="2"/>
    <x v="6"/>
    <x v="30"/>
    <x v="74"/>
    <x v="7"/>
    <x v="0"/>
    <x v="6"/>
    <x v="100"/>
    <x v="0"/>
    <n v="1000"/>
    <n v="200"/>
    <n v="220"/>
    <m/>
    <n v="80"/>
    <n v="20"/>
    <n v="5"/>
    <n v="52"/>
    <n v="35.5"/>
    <n v="6.5"/>
    <n v="1.68"/>
    <n v="0.4"/>
    <n v="0.12987012987012986"/>
    <n v="3.2467532467532464E-2"/>
    <n v="300"/>
    <n v="0.65"/>
    <n v="35"/>
    <n v="0"/>
    <n v="0"/>
    <n v="1"/>
    <n v="0"/>
    <n v="0"/>
    <n v="6"/>
    <n v="0"/>
    <n v="0"/>
    <n v="1"/>
    <n v="0"/>
    <n v="0"/>
    <n v="0"/>
    <n v="0"/>
    <n v="0"/>
    <n v="150"/>
    <n v="150"/>
    <s v="1 PG"/>
  </r>
  <r>
    <n v="4300"/>
    <s v="VIETNAM"/>
    <x v="2"/>
    <x v="6"/>
    <x v="30"/>
    <x v="74"/>
    <x v="7"/>
    <x v="0"/>
    <x v="6"/>
    <x v="102"/>
    <x v="0"/>
    <n v="1000"/>
    <n v="200"/>
    <n v="220"/>
    <m/>
    <n v="80"/>
    <n v="22"/>
    <n v="9"/>
    <n v="52"/>
    <n v="20"/>
    <n v="2.25"/>
    <n v="0.717741935483871"/>
    <n v="0.4"/>
    <n v="0.14285714285714285"/>
    <n v="5.844155844155844E-2"/>
    <n v="260"/>
    <n v="0.65"/>
    <n v="20"/>
    <n v="0"/>
    <n v="0"/>
    <n v="0"/>
    <n v="0"/>
    <n v="0"/>
    <n v="0"/>
    <n v="9"/>
    <n v="0"/>
    <n v="0"/>
    <n v="0"/>
    <n v="0"/>
    <n v="0"/>
    <n v="0"/>
    <n v="0"/>
    <n v="150"/>
    <n v="150"/>
    <s v="1 PG"/>
  </r>
  <r>
    <n v="4301"/>
    <s v="VIETNAM"/>
    <x v="2"/>
    <x v="6"/>
    <x v="30"/>
    <x v="74"/>
    <x v="7"/>
    <x v="0"/>
    <x v="6"/>
    <x v="132"/>
    <x v="0"/>
    <n v="1000"/>
    <n v="200"/>
    <n v="280"/>
    <m/>
    <n v="80"/>
    <n v="34"/>
    <n v="15"/>
    <n v="52"/>
    <n v="30.25"/>
    <n v="19"/>
    <n v="1.0051020408163265"/>
    <n v="0.4"/>
    <n v="0.17346938775510204"/>
    <n v="7.6530612244897961E-2"/>
    <n v="345"/>
    <n v="0.65"/>
    <n v="30"/>
    <n v="1"/>
    <n v="0"/>
    <n v="0"/>
    <n v="0"/>
    <n v="0"/>
    <n v="18"/>
    <n v="0"/>
    <n v="0"/>
    <n v="2"/>
    <n v="0"/>
    <n v="0"/>
    <n v="0"/>
    <n v="0"/>
    <n v="0"/>
    <n v="150"/>
    <n v="150"/>
    <s v="1 PG"/>
  </r>
  <r>
    <n v="4302"/>
    <s v="VIETNAM"/>
    <x v="2"/>
    <x v="6"/>
    <x v="30"/>
    <x v="74"/>
    <x v="0"/>
    <x v="0"/>
    <x v="10"/>
    <x v="288"/>
    <x v="0"/>
    <n v="1200"/>
    <n v="240"/>
    <n v="240"/>
    <m/>
    <n v="96"/>
    <n v="21"/>
    <n v="25"/>
    <n v="63"/>
    <n v="23"/>
    <n v="32"/>
    <n v="1.1956521739130435"/>
    <n v="0.4"/>
    <n v="0.125"/>
    <n v="0.14880952380952381"/>
    <n v="270"/>
    <n v="0.65"/>
    <n v="23"/>
    <n v="0"/>
    <n v="0"/>
    <n v="0"/>
    <n v="0"/>
    <n v="0"/>
    <n v="32"/>
    <n v="0"/>
    <n v="0"/>
    <n v="0"/>
    <n v="0"/>
    <n v="0"/>
    <n v="0"/>
    <n v="0"/>
    <n v="0"/>
    <n v="150"/>
    <n v="150"/>
    <s v="1 PG"/>
  </r>
  <r>
    <n v="4303"/>
    <s v="VIETNAM"/>
    <x v="2"/>
    <x v="6"/>
    <x v="30"/>
    <x v="74"/>
    <x v="7"/>
    <x v="0"/>
    <x v="10"/>
    <x v="323"/>
    <x v="0"/>
    <n v="1000"/>
    <n v="280"/>
    <n v="304"/>
    <m/>
    <n v="112"/>
    <n v="26"/>
    <n v="22"/>
    <n v="52"/>
    <n v="29.5"/>
    <n v="26.25"/>
    <n v="1.1614583333333333"/>
    <n v="0.4"/>
    <n v="0.12218045112781956"/>
    <n v="0.10338345864661655"/>
    <n v="350"/>
    <n v="0.65"/>
    <n v="28"/>
    <n v="0"/>
    <n v="0"/>
    <n v="3"/>
    <n v="0"/>
    <n v="0"/>
    <n v="25"/>
    <n v="1"/>
    <n v="0"/>
    <n v="2"/>
    <n v="0"/>
    <n v="0"/>
    <n v="0"/>
    <n v="0"/>
    <n v="0"/>
    <n v="150"/>
    <n v="150"/>
    <s v="1 PG"/>
  </r>
  <r>
    <n v="4304"/>
    <s v="VIETNAM"/>
    <x v="2"/>
    <x v="6"/>
    <x v="30"/>
    <x v="74"/>
    <x v="7"/>
    <x v="0"/>
    <x v="9"/>
    <x v="328"/>
    <x v="0"/>
    <n v="1000"/>
    <n v="280"/>
    <n v="208"/>
    <m/>
    <n v="112"/>
    <n v="25"/>
    <n v="28"/>
    <n v="52"/>
    <n v="28.25"/>
    <n v="33.75"/>
    <n v="1.1698113207547169"/>
    <n v="0.4"/>
    <n v="0.1717032967032967"/>
    <n v="0.19230769230769232"/>
    <n v="290"/>
    <n v="0.65"/>
    <n v="20"/>
    <n v="13"/>
    <n v="0"/>
    <n v="10"/>
    <n v="0"/>
    <n v="0"/>
    <n v="23"/>
    <n v="15"/>
    <n v="0"/>
    <n v="14"/>
    <n v="0"/>
    <n v="0"/>
    <n v="0"/>
    <n v="0"/>
    <n v="0"/>
    <n v="150"/>
    <n v="150"/>
    <s v="1 PG"/>
  </r>
  <r>
    <n v="4305"/>
    <s v="VIETNAM"/>
    <x v="2"/>
    <x v="6"/>
    <x v="30"/>
    <x v="74"/>
    <x v="7"/>
    <x v="0"/>
    <x v="9"/>
    <x v="329"/>
    <x v="0"/>
    <n v="1000"/>
    <n v="280"/>
    <n v="320"/>
    <m/>
    <n v="112"/>
    <n v="33"/>
    <n v="34"/>
    <n v="52"/>
    <n v="42.5"/>
    <n v="38.5"/>
    <n v="1.208955223880597"/>
    <n v="0.4"/>
    <n v="0.14732142857142858"/>
    <n v="0.15178571428571427"/>
    <n v="374"/>
    <n v="0.65"/>
    <n v="41"/>
    <n v="2"/>
    <n v="0"/>
    <n v="2"/>
    <n v="0"/>
    <n v="0"/>
    <n v="37"/>
    <n v="2"/>
    <n v="0"/>
    <n v="2"/>
    <n v="0"/>
    <n v="0"/>
    <n v="0"/>
    <n v="0"/>
    <n v="0"/>
    <n v="150"/>
    <n v="150"/>
    <s v="1 PG"/>
  </r>
  <r>
    <n v="4306"/>
    <s v="VIETNAM"/>
    <x v="2"/>
    <x v="6"/>
    <x v="30"/>
    <x v="74"/>
    <x v="6"/>
    <x v="0"/>
    <x v="9"/>
    <x v="82"/>
    <x v="1"/>
    <n v="1250"/>
    <n v="350"/>
    <n v="320"/>
    <m/>
    <n v="140"/>
    <n v="34"/>
    <n v="27"/>
    <n v="92"/>
    <n v="47"/>
    <n v="23"/>
    <n v="1.1475409836065573"/>
    <n v="0.4"/>
    <n v="0.15178571428571427"/>
    <n v="0.12053571428571429"/>
    <n v="376"/>
    <n v="0.65"/>
    <n v="47"/>
    <n v="0"/>
    <n v="0"/>
    <n v="0"/>
    <n v="0"/>
    <n v="0"/>
    <n v="23"/>
    <n v="0"/>
    <n v="0"/>
    <n v="0"/>
    <n v="0"/>
    <n v="0"/>
    <n v="0"/>
    <n v="0"/>
    <n v="0"/>
    <n v="150"/>
    <n v="150"/>
    <s v="1 PG"/>
  </r>
  <r>
    <n v="4307"/>
    <s v="VIETNAM"/>
    <x v="0"/>
    <x v="7"/>
    <x v="31"/>
    <x v="75"/>
    <x v="3"/>
    <x v="0"/>
    <x v="0"/>
    <x v="10"/>
    <x v="1"/>
    <n v="2700"/>
    <n v="567"/>
    <n v="566"/>
    <m/>
    <n v="226.8"/>
    <n v="88"/>
    <n v="70"/>
    <n v="149.68799999999999"/>
    <n v="64.5"/>
    <n v="45.75"/>
    <n v="0.69778481012658233"/>
    <n v="0.4"/>
    <n v="0.22211004543160021"/>
    <n v="0.17667844522968199"/>
    <n v="510"/>
    <n v="0.8"/>
    <n v="56"/>
    <n v="2"/>
    <n v="0"/>
    <n v="16"/>
    <n v="0"/>
    <n v="0"/>
    <n v="40"/>
    <n v="3"/>
    <n v="0"/>
    <n v="10"/>
    <n v="0"/>
    <n v="0"/>
    <n v="0"/>
    <n v="0"/>
    <n v="0"/>
    <n v="100"/>
    <n v="100"/>
    <s v="2 PG"/>
  </r>
  <r>
    <n v="4308"/>
    <s v="VIETNAM"/>
    <x v="0"/>
    <x v="7"/>
    <x v="31"/>
    <x v="75"/>
    <x v="3"/>
    <x v="0"/>
    <x v="0"/>
    <x v="32"/>
    <x v="1"/>
    <n v="2700"/>
    <n v="567"/>
    <n v="548"/>
    <m/>
    <n v="226.8"/>
    <n v="89"/>
    <n v="71"/>
    <n v="149.68799999999999"/>
    <n v="56.5"/>
    <n v="33"/>
    <n v="0.55937499999999996"/>
    <n v="0.4"/>
    <n v="0.23201251303441087"/>
    <n v="0.18508863399374351"/>
    <n v="570"/>
    <n v="0.8"/>
    <n v="53"/>
    <n v="14"/>
    <n v="0"/>
    <n v="0"/>
    <n v="0"/>
    <n v="0"/>
    <n v="30"/>
    <n v="4"/>
    <n v="0"/>
    <n v="4"/>
    <n v="0"/>
    <n v="0"/>
    <n v="0"/>
    <n v="0"/>
    <n v="0"/>
    <n v="100"/>
    <n v="100"/>
    <s v="2 PG"/>
  </r>
  <r>
    <n v="4309"/>
    <s v="VIETNAM"/>
    <x v="0"/>
    <x v="7"/>
    <x v="31"/>
    <x v="75"/>
    <x v="3"/>
    <x v="0"/>
    <x v="1"/>
    <x v="11"/>
    <x v="1"/>
    <n v="2700"/>
    <n v="567"/>
    <n v="568"/>
    <m/>
    <n v="226.8"/>
    <n v="84"/>
    <n v="65"/>
    <n v="149.68799999999999"/>
    <n v="99.5"/>
    <n v="42.5"/>
    <n v="0.95302013422818788"/>
    <n v="0.4"/>
    <n v="0.21126760563380284"/>
    <n v="0.16348088531187124"/>
    <n v="579"/>
    <n v="0.8"/>
    <n v="55.5"/>
    <n v="42"/>
    <n v="0"/>
    <n v="67"/>
    <n v="0"/>
    <n v="0"/>
    <n v="0"/>
    <n v="20"/>
    <n v="0"/>
    <n v="75"/>
    <n v="0"/>
    <n v="0"/>
    <n v="0"/>
    <n v="0"/>
    <n v="0"/>
    <n v="100"/>
    <n v="100"/>
    <s v="2 PG"/>
  </r>
  <r>
    <n v="4310"/>
    <s v="VIETNAM"/>
    <x v="0"/>
    <x v="7"/>
    <x v="31"/>
    <x v="75"/>
    <x v="8"/>
    <x v="0"/>
    <x v="0"/>
    <x v="135"/>
    <x v="1"/>
    <n v="2700"/>
    <n v="504"/>
    <n v="520"/>
    <m/>
    <n v="201"/>
    <n v="40"/>
    <n v="74"/>
    <n v="133"/>
    <n v="34"/>
    <n v="25"/>
    <n v="0.51754385964912286"/>
    <n v="0.4"/>
    <n v="0.10989010989010989"/>
    <n v="0.2032967032967033"/>
    <n v="365"/>
    <n v="0.8"/>
    <n v="28"/>
    <n v="0"/>
    <n v="0"/>
    <n v="12"/>
    <n v="0"/>
    <n v="0"/>
    <n v="24"/>
    <n v="0"/>
    <n v="0"/>
    <n v="2"/>
    <n v="0"/>
    <n v="0"/>
    <n v="0"/>
    <n v="0"/>
    <n v="0"/>
    <n v="100"/>
    <n v="100"/>
    <s v="2 PG"/>
  </r>
  <r>
    <n v="4311"/>
    <s v="VIETNAM"/>
    <x v="0"/>
    <x v="7"/>
    <x v="31"/>
    <x v="75"/>
    <x v="0"/>
    <x v="0"/>
    <x v="0"/>
    <x v="1"/>
    <x v="0"/>
    <n v="1200"/>
    <n v="336"/>
    <n v="321"/>
    <m/>
    <n v="134.4"/>
    <n v="54"/>
    <n v="24"/>
    <n v="88.703999999999994"/>
    <n v="41.25"/>
    <n v="2"/>
    <n v="0.55448717948717952"/>
    <n v="0.4"/>
    <n v="0.24032042723631511"/>
    <n v="0.1068090787716956"/>
    <n v="347"/>
    <n v="0.7"/>
    <n v="34"/>
    <n v="5"/>
    <n v="0"/>
    <n v="12"/>
    <n v="0"/>
    <n v="0"/>
    <n v="0"/>
    <n v="4"/>
    <n v="0"/>
    <n v="2"/>
    <n v="0"/>
    <n v="0"/>
    <n v="0"/>
    <n v="0"/>
    <n v="0"/>
    <n v="100"/>
    <n v="100"/>
    <s v="2 PG"/>
  </r>
  <r>
    <n v="4312"/>
    <s v="VIETNAM"/>
    <x v="0"/>
    <x v="7"/>
    <x v="31"/>
    <x v="75"/>
    <x v="0"/>
    <x v="0"/>
    <x v="0"/>
    <x v="12"/>
    <x v="0"/>
    <n v="1200"/>
    <n v="240"/>
    <n v="246"/>
    <m/>
    <n v="96"/>
    <n v="61"/>
    <n v="9"/>
    <n v="63.36"/>
    <n v="21"/>
    <n v="4.25"/>
    <n v="0.36071428571428571"/>
    <n v="0.4"/>
    <n v="0.3542392566782811"/>
    <n v="5.2264808362369339E-2"/>
    <n v="434"/>
    <n v="0.8"/>
    <n v="18"/>
    <n v="0"/>
    <n v="0"/>
    <n v="6"/>
    <n v="0"/>
    <n v="0"/>
    <n v="0"/>
    <n v="15"/>
    <n v="0"/>
    <n v="1"/>
    <n v="0"/>
    <n v="0"/>
    <n v="0"/>
    <n v="0"/>
    <n v="0"/>
    <n v="50"/>
    <n v="50"/>
    <s v="2 PG"/>
  </r>
  <r>
    <n v="4313"/>
    <s v="VIETNAM"/>
    <x v="0"/>
    <x v="7"/>
    <x v="31"/>
    <x v="75"/>
    <x v="0"/>
    <x v="0"/>
    <x v="0"/>
    <x v="0"/>
    <x v="0"/>
    <n v="1200"/>
    <n v="336"/>
    <n v="325"/>
    <m/>
    <n v="134.4"/>
    <n v="60"/>
    <n v="25"/>
    <n v="88.703999999999994"/>
    <n v="39"/>
    <n v="31"/>
    <n v="0.82352941176470584"/>
    <n v="0.4"/>
    <n v="0.26373626373626374"/>
    <n v="0.1098901098901099"/>
    <n v="367"/>
    <n v="0.7"/>
    <n v="36"/>
    <n v="0"/>
    <n v="0"/>
    <n v="6"/>
    <n v="0"/>
    <n v="0"/>
    <n v="22"/>
    <n v="0"/>
    <n v="0"/>
    <n v="18"/>
    <n v="0"/>
    <n v="0"/>
    <n v="0"/>
    <n v="0"/>
    <n v="0"/>
    <n v="100"/>
    <n v="100"/>
    <s v="1 PG"/>
  </r>
  <r>
    <n v="4314"/>
    <s v="VIETNAM"/>
    <x v="0"/>
    <x v="7"/>
    <x v="31"/>
    <x v="75"/>
    <x v="0"/>
    <x v="0"/>
    <x v="0"/>
    <x v="13"/>
    <x v="0"/>
    <n v="1200"/>
    <n v="336"/>
    <n v="329"/>
    <m/>
    <n v="134.4"/>
    <n v="87"/>
    <n v="0"/>
    <n v="88.703999999999994"/>
    <n v="49.5"/>
    <n v="0"/>
    <n v="0.56896551724137934"/>
    <n v="0.4"/>
    <n v="0.37776812852800695"/>
    <n v="0"/>
    <n v="370"/>
    <n v="0.7"/>
    <n v="41"/>
    <n v="4"/>
    <n v="0"/>
    <n v="15"/>
    <n v="0"/>
    <n v="0"/>
    <n v="0"/>
    <n v="0"/>
    <n v="0"/>
    <n v="0"/>
    <n v="0"/>
    <n v="0"/>
    <n v="0"/>
    <n v="0"/>
    <n v="0"/>
    <n v="50"/>
    <n v="50"/>
    <s v="2 PG"/>
  </r>
  <r>
    <n v="4315"/>
    <s v="VIETNAM"/>
    <x v="0"/>
    <x v="7"/>
    <x v="31"/>
    <x v="75"/>
    <x v="0"/>
    <x v="0"/>
    <x v="0"/>
    <x v="2"/>
    <x v="0"/>
    <n v="1200"/>
    <n v="336"/>
    <n v="336"/>
    <m/>
    <n v="134.4"/>
    <n v="54"/>
    <n v="16"/>
    <n v="88.703999999999994"/>
    <n v="42"/>
    <n v="9"/>
    <n v="0.72857142857142854"/>
    <n v="0.4"/>
    <n v="0.22959183673469388"/>
    <n v="6.8027210884353748E-2"/>
    <n v="600"/>
    <n v="0.7"/>
    <n v="37"/>
    <n v="10"/>
    <n v="0"/>
    <n v="5"/>
    <n v="0"/>
    <n v="0"/>
    <n v="0"/>
    <n v="14"/>
    <n v="0"/>
    <n v="11"/>
    <n v="0"/>
    <n v="0"/>
    <n v="0"/>
    <n v="0"/>
    <n v="0"/>
    <n v="50"/>
    <n v="50"/>
    <s v="2 PG"/>
  </r>
  <r>
    <n v="4316"/>
    <s v="VIETNAM"/>
    <x v="0"/>
    <x v="7"/>
    <x v="31"/>
    <x v="75"/>
    <x v="4"/>
    <x v="0"/>
    <x v="0"/>
    <x v="33"/>
    <x v="0"/>
    <n v="1200"/>
    <n v="200"/>
    <n v="204"/>
    <m/>
    <n v="80"/>
    <n v="44"/>
    <n v="40"/>
    <n v="52.8"/>
    <n v="30"/>
    <n v="19.25"/>
    <n v="0.58630952380952384"/>
    <n v="0.4"/>
    <n v="0.3081232492997199"/>
    <n v="0.28011204481792723"/>
    <n v="312"/>
    <n v="0.7"/>
    <n v="13"/>
    <n v="8"/>
    <n v="0"/>
    <n v="30"/>
    <n v="0"/>
    <n v="0"/>
    <n v="4"/>
    <n v="7"/>
    <n v="0"/>
    <n v="27"/>
    <n v="0"/>
    <n v="0"/>
    <n v="0"/>
    <n v="0"/>
    <n v="0"/>
    <n v="50"/>
    <n v="50"/>
    <s v="1 PG"/>
  </r>
  <r>
    <n v="4317"/>
    <s v="VIETNAM"/>
    <x v="0"/>
    <x v="7"/>
    <x v="31"/>
    <x v="75"/>
    <x v="4"/>
    <x v="0"/>
    <x v="0"/>
    <x v="36"/>
    <x v="0"/>
    <n v="1200"/>
    <n v="200"/>
    <n v="196"/>
    <m/>
    <n v="80"/>
    <n v="46"/>
    <n v="13"/>
    <n v="52.8"/>
    <n v="28.5"/>
    <n v="6.5"/>
    <n v="0.59322033898305082"/>
    <n v="0.4"/>
    <n v="0.3352769679300292"/>
    <n v="9.4752186588921289E-2"/>
    <n v="380"/>
    <n v="0.7"/>
    <n v="23"/>
    <n v="0"/>
    <n v="0"/>
    <n v="11"/>
    <n v="0"/>
    <n v="0"/>
    <n v="0"/>
    <n v="0"/>
    <n v="0"/>
    <n v="13"/>
    <n v="0"/>
    <n v="0"/>
    <n v="0"/>
    <n v="0"/>
    <n v="0"/>
    <n v="50"/>
    <n v="50"/>
    <s v="1 PG"/>
  </r>
  <r>
    <n v="4318"/>
    <s v="VIETNAM"/>
    <x v="0"/>
    <x v="7"/>
    <x v="31"/>
    <x v="75"/>
    <x v="4"/>
    <x v="0"/>
    <x v="0"/>
    <x v="37"/>
    <x v="0"/>
    <n v="1200"/>
    <n v="200"/>
    <n v="208"/>
    <m/>
    <n v="80"/>
    <n v="46"/>
    <n v="6"/>
    <n v="52.8"/>
    <n v="17.579999999999998"/>
    <n v="8"/>
    <n v="0.49192307692307691"/>
    <n v="0.4"/>
    <n v="0.31593406593406592"/>
    <n v="4.1208791208791208E-2"/>
    <n v="398"/>
    <n v="0.7"/>
    <n v="12.83"/>
    <n v="3"/>
    <n v="0"/>
    <n v="8"/>
    <n v="0"/>
    <n v="0"/>
    <n v="8"/>
    <n v="0"/>
    <n v="0"/>
    <n v="0"/>
    <n v="0"/>
    <n v="0"/>
    <n v="0"/>
    <n v="0"/>
    <n v="0"/>
    <n v="50"/>
    <n v="50"/>
    <s v="1 PG"/>
  </r>
  <r>
    <n v="4319"/>
    <s v="VIETNAM"/>
    <x v="0"/>
    <x v="7"/>
    <x v="31"/>
    <x v="75"/>
    <x v="4"/>
    <x v="0"/>
    <x v="0"/>
    <x v="106"/>
    <x v="0"/>
    <n v="1200"/>
    <n v="200"/>
    <n v="194"/>
    <m/>
    <n v="80"/>
    <n v="39"/>
    <n v="0"/>
    <n v="52.8"/>
    <n v="26.55"/>
    <n v="0"/>
    <n v="0.68076923076923079"/>
    <n v="0.4"/>
    <n v="0.28718703976435939"/>
    <n v="0"/>
    <n v="257"/>
    <n v="0.7"/>
    <n v="17.8"/>
    <n v="5"/>
    <n v="0"/>
    <n v="15"/>
    <n v="0"/>
    <n v="0"/>
    <n v="0"/>
    <n v="0"/>
    <n v="0"/>
    <n v="0"/>
    <n v="0"/>
    <n v="0"/>
    <n v="0"/>
    <n v="0"/>
    <n v="0"/>
    <n v="50"/>
    <n v="50"/>
    <s v="1 PG"/>
  </r>
  <r>
    <n v="4320"/>
    <s v="VIETNAM"/>
    <x v="0"/>
    <x v="7"/>
    <x v="31"/>
    <x v="75"/>
    <x v="4"/>
    <x v="0"/>
    <x v="0"/>
    <x v="107"/>
    <x v="0"/>
    <n v="1200"/>
    <n v="200"/>
    <n v="200"/>
    <m/>
    <n v="80"/>
    <n v="33"/>
    <n v="12"/>
    <n v="52.8"/>
    <n v="14.5"/>
    <n v="9.25"/>
    <n v="0.52777777777777779"/>
    <n v="0.4"/>
    <n v="0.23571428571428571"/>
    <n v="8.5714285714285715E-2"/>
    <n v="223"/>
    <n v="0.7"/>
    <n v="13"/>
    <n v="0"/>
    <n v="0"/>
    <n v="3"/>
    <n v="0"/>
    <n v="0"/>
    <n v="5"/>
    <n v="1"/>
    <n v="0"/>
    <n v="8"/>
    <n v="0"/>
    <n v="0"/>
    <n v="0"/>
    <n v="0"/>
    <n v="0"/>
    <n v="50"/>
    <n v="50"/>
    <s v="1 PG"/>
  </r>
  <r>
    <n v="4321"/>
    <s v="VIETNAM"/>
    <x v="0"/>
    <x v="7"/>
    <x v="31"/>
    <x v="75"/>
    <x v="4"/>
    <x v="0"/>
    <x v="0"/>
    <x v="41"/>
    <x v="0"/>
    <n v="1200"/>
    <n v="200"/>
    <n v="224"/>
    <m/>
    <n v="80"/>
    <n v="37"/>
    <n v="11"/>
    <n v="52.8"/>
    <n v="24.25"/>
    <n v="6"/>
    <n v="0.63020833333333337"/>
    <n v="0.4"/>
    <n v="0.23596938775510207"/>
    <n v="7.0153061224489804E-2"/>
    <n v="313"/>
    <n v="0.7"/>
    <n v="21"/>
    <n v="3"/>
    <n v="0"/>
    <n v="5"/>
    <n v="0"/>
    <n v="0"/>
    <n v="0"/>
    <n v="0"/>
    <n v="0"/>
    <n v="12"/>
    <n v="0"/>
    <n v="0"/>
    <n v="0"/>
    <n v="0"/>
    <n v="0"/>
    <n v="50"/>
    <n v="50"/>
    <s v="1 PG"/>
  </r>
  <r>
    <n v="4322"/>
    <s v="VIETNAM"/>
    <x v="0"/>
    <x v="7"/>
    <x v="31"/>
    <x v="75"/>
    <x v="5"/>
    <x v="0"/>
    <x v="0"/>
    <x v="42"/>
    <x v="1"/>
    <n v="1500"/>
    <n v="420"/>
    <n v="432"/>
    <m/>
    <n v="168"/>
    <n v="62"/>
    <n v="59"/>
    <n v="110.88"/>
    <n v="45"/>
    <n v="39"/>
    <n v="0.69421487603305787"/>
    <n v="0.4"/>
    <n v="0.20502645502645503"/>
    <n v="0.19510582010582012"/>
    <n v="476"/>
    <n v="0.7"/>
    <n v="43"/>
    <n v="0"/>
    <n v="0"/>
    <n v="4"/>
    <n v="0"/>
    <n v="0"/>
    <n v="34"/>
    <n v="4"/>
    <n v="0"/>
    <n v="8"/>
    <n v="0"/>
    <n v="0"/>
    <n v="0"/>
    <n v="0"/>
    <n v="0"/>
    <n v="50"/>
    <n v="50"/>
    <s v="2 PG"/>
  </r>
  <r>
    <n v="4323"/>
    <s v="VIETNAM"/>
    <x v="0"/>
    <x v="7"/>
    <x v="31"/>
    <x v="75"/>
    <x v="5"/>
    <x v="0"/>
    <x v="0"/>
    <x v="43"/>
    <x v="1"/>
    <n v="1500"/>
    <n v="420"/>
    <n v="404"/>
    <m/>
    <n v="168"/>
    <n v="56"/>
    <n v="26"/>
    <n v="110.88"/>
    <n v="37.25"/>
    <n v="9.25"/>
    <n v="0.56707317073170727"/>
    <n v="0.4"/>
    <n v="0.19801980198019806"/>
    <n v="9.1937765205091948E-2"/>
    <n v="290"/>
    <n v="0.6"/>
    <n v="24"/>
    <n v="9"/>
    <n v="0"/>
    <n v="22"/>
    <n v="0"/>
    <n v="0"/>
    <n v="7"/>
    <n v="3"/>
    <n v="0"/>
    <n v="3"/>
    <n v="0"/>
    <n v="0"/>
    <n v="0"/>
    <n v="0"/>
    <n v="0"/>
    <n v="50"/>
    <n v="50"/>
    <s v="2 PG"/>
  </r>
  <r>
    <n v="4324"/>
    <s v="VIETNAM"/>
    <x v="0"/>
    <x v="7"/>
    <x v="31"/>
    <x v="75"/>
    <x v="5"/>
    <x v="0"/>
    <x v="0"/>
    <x v="45"/>
    <x v="1"/>
    <n v="1500"/>
    <n v="420"/>
    <n v="425"/>
    <m/>
    <n v="168"/>
    <n v="45"/>
    <n v="25"/>
    <n v="111"/>
    <n v="21"/>
    <n v="21"/>
    <n v="0.6"/>
    <n v="0.4"/>
    <n v="0.15126050420168066"/>
    <n v="8.4033613445378158E-2"/>
    <n v="367"/>
    <n v="0.6"/>
    <n v="19"/>
    <n v="8"/>
    <n v="0"/>
    <n v="0"/>
    <n v="0"/>
    <n v="0"/>
    <n v="12"/>
    <n v="0"/>
    <n v="0"/>
    <n v="18"/>
    <n v="0"/>
    <n v="0"/>
    <n v="0"/>
    <n v="0"/>
    <n v="0"/>
    <n v="50"/>
    <n v="50"/>
    <s v="2 PG"/>
  </r>
  <r>
    <n v="4325"/>
    <s v="VIETNAM"/>
    <x v="0"/>
    <x v="7"/>
    <x v="31"/>
    <x v="75"/>
    <x v="1"/>
    <x v="0"/>
    <x v="0"/>
    <x v="7"/>
    <x v="1"/>
    <n v="5400"/>
    <n v="630"/>
    <n v="627"/>
    <m/>
    <n v="353"/>
    <n v="102"/>
    <n v="0"/>
    <n v="166"/>
    <n v="84.25"/>
    <n v="0"/>
    <n v="0.8259803921568627"/>
    <n v="0.4"/>
    <n v="0.23239917976760083"/>
    <n v="0"/>
    <n v="500"/>
    <n v="0.8"/>
    <n v="65"/>
    <n v="13"/>
    <n v="0"/>
    <n v="32"/>
    <n v="0"/>
    <n v="0"/>
    <n v="0"/>
    <n v="0"/>
    <n v="0"/>
    <n v="0"/>
    <n v="0"/>
    <n v="0"/>
    <n v="0"/>
    <n v="0"/>
    <n v="0"/>
    <n v="50"/>
    <n v="50"/>
    <s v="2 PG"/>
  </r>
  <r>
    <n v="4326"/>
    <s v="VIETNAM"/>
    <x v="0"/>
    <x v="7"/>
    <x v="31"/>
    <x v="75"/>
    <x v="2"/>
    <x v="0"/>
    <x v="0"/>
    <x v="20"/>
    <x v="1"/>
    <n v="1200"/>
    <n v="336"/>
    <n v="369"/>
    <m/>
    <n v="134.4"/>
    <n v="71"/>
    <n v="21"/>
    <n v="88.703999999999994"/>
    <n v="47"/>
    <n v="8"/>
    <n v="0.59782608695652173"/>
    <n v="0.4"/>
    <n v="0.27487417731320168"/>
    <n v="8.1300813008130079E-2"/>
    <n v="789"/>
    <n v="0.8"/>
    <n v="39"/>
    <n v="0"/>
    <n v="0"/>
    <n v="16"/>
    <n v="0"/>
    <n v="0"/>
    <n v="0"/>
    <n v="12"/>
    <n v="0"/>
    <n v="10"/>
    <n v="0"/>
    <n v="0"/>
    <n v="0"/>
    <n v="0"/>
    <n v="0"/>
    <n v="50"/>
    <n v="50"/>
    <s v="2 PG"/>
  </r>
  <r>
    <n v="4327"/>
    <s v="VIETNAM"/>
    <x v="0"/>
    <x v="7"/>
    <x v="31"/>
    <x v="75"/>
    <x v="2"/>
    <x v="0"/>
    <x v="0"/>
    <x v="8"/>
    <x v="1"/>
    <n v="1200"/>
    <n v="336"/>
    <n v="334"/>
    <m/>
    <n v="134.4"/>
    <n v="91"/>
    <n v="42"/>
    <n v="88.703999999999994"/>
    <n v="32.5"/>
    <n v="21.25"/>
    <n v="0.40413533834586468"/>
    <n v="0.4"/>
    <n v="0.38922155688622756"/>
    <n v="0.17964071856287425"/>
    <n v="492"/>
    <n v="0.6"/>
    <n v="0"/>
    <n v="0"/>
    <n v="0"/>
    <n v="65"/>
    <n v="0"/>
    <n v="0"/>
    <n v="0"/>
    <n v="39"/>
    <n v="0"/>
    <n v="23"/>
    <n v="0"/>
    <n v="0"/>
    <n v="0"/>
    <n v="0"/>
    <n v="0"/>
    <n v="100"/>
    <n v="100"/>
    <s v="2 PG"/>
  </r>
  <r>
    <n v="4328"/>
    <s v="VIETNAM"/>
    <x v="0"/>
    <x v="7"/>
    <x v="31"/>
    <x v="75"/>
    <x v="6"/>
    <x v="0"/>
    <x v="0"/>
    <x v="46"/>
    <x v="1"/>
    <n v="1250"/>
    <n v="350"/>
    <n v="353"/>
    <m/>
    <n v="140"/>
    <n v="67"/>
    <n v="35"/>
    <n v="92.399999999999991"/>
    <n v="32"/>
    <n v="38.5"/>
    <n v="0.69117647058823528"/>
    <n v="0.4"/>
    <n v="0.27114528530959126"/>
    <n v="0.14164305949008499"/>
    <n v="512"/>
    <n v="0.7"/>
    <n v="32"/>
    <n v="0"/>
    <n v="0"/>
    <n v="0"/>
    <n v="0"/>
    <n v="0"/>
    <n v="22"/>
    <n v="0"/>
    <n v="0"/>
    <n v="33"/>
    <n v="0"/>
    <n v="0"/>
    <n v="0"/>
    <n v="0"/>
    <n v="0"/>
    <n v="50"/>
    <n v="50"/>
    <s v="2 PG"/>
  </r>
  <r>
    <n v="4329"/>
    <s v="VIETNAM"/>
    <x v="0"/>
    <x v="7"/>
    <x v="31"/>
    <x v="75"/>
    <x v="6"/>
    <x v="0"/>
    <x v="0"/>
    <x v="48"/>
    <x v="1"/>
    <n v="1250"/>
    <n v="250"/>
    <n v="254"/>
    <m/>
    <n v="100"/>
    <n v="34"/>
    <n v="8"/>
    <n v="92"/>
    <n v="23"/>
    <n v="3.5"/>
    <n v="0.63095238095238093"/>
    <n v="0.4"/>
    <n v="0.19122609673790777"/>
    <n v="4.4994375703037125E-2"/>
    <n v="103"/>
    <n v="0.7"/>
    <n v="18.5"/>
    <n v="0"/>
    <n v="0"/>
    <n v="9"/>
    <n v="0"/>
    <n v="0"/>
    <n v="3.5"/>
    <n v="0"/>
    <n v="0"/>
    <n v="0"/>
    <n v="0"/>
    <n v="0"/>
    <n v="0"/>
    <n v="0"/>
    <n v="0"/>
    <n v="50"/>
    <n v="50"/>
    <s v="1 PG"/>
  </r>
  <r>
    <n v="4330"/>
    <s v="VIETNAM"/>
    <x v="0"/>
    <x v="7"/>
    <x v="31"/>
    <x v="75"/>
    <x v="7"/>
    <x v="0"/>
    <x v="0"/>
    <x v="51"/>
    <x v="0"/>
    <n v="1000"/>
    <n v="200"/>
    <n v="192"/>
    <m/>
    <n v="80"/>
    <n v="19"/>
    <n v="0"/>
    <n v="52.8"/>
    <n v="14.5"/>
    <n v="0"/>
    <n v="0.76315789473684215"/>
    <n v="0.4"/>
    <n v="0.14136904761904764"/>
    <n v="0"/>
    <n v="402"/>
    <n v="0.7"/>
    <n v="12"/>
    <n v="2"/>
    <n v="0"/>
    <n v="4"/>
    <n v="0"/>
    <n v="0"/>
    <n v="0"/>
    <n v="0"/>
    <n v="0"/>
    <n v="0"/>
    <n v="0"/>
    <n v="0"/>
    <n v="0"/>
    <n v="0"/>
    <n v="0"/>
    <n v="50"/>
    <n v="50"/>
    <s v="1 PG"/>
  </r>
  <r>
    <n v="4331"/>
    <s v="VIETNAM"/>
    <x v="0"/>
    <x v="7"/>
    <x v="31"/>
    <x v="75"/>
    <x v="7"/>
    <x v="0"/>
    <x v="0"/>
    <x v="55"/>
    <x v="0"/>
    <n v="1000"/>
    <n v="200"/>
    <n v="208"/>
    <m/>
    <n v="80"/>
    <n v="34"/>
    <n v="28"/>
    <n v="52.8"/>
    <n v="27"/>
    <n v="12"/>
    <n v="0.62903225806451613"/>
    <n v="0.4"/>
    <n v="0.23351648351648352"/>
    <n v="0.19230769230769232"/>
    <n v="358"/>
    <n v="0.7"/>
    <n v="21"/>
    <n v="6"/>
    <n v="0"/>
    <n v="9"/>
    <n v="0"/>
    <n v="0"/>
    <n v="12"/>
    <n v="0"/>
    <n v="0"/>
    <n v="0"/>
    <n v="0"/>
    <n v="0"/>
    <n v="0"/>
    <n v="0"/>
    <n v="0"/>
    <n v="50"/>
    <n v="50"/>
    <s v="1 PG"/>
  </r>
  <r>
    <n v="4332"/>
    <s v="VIETNAM"/>
    <x v="0"/>
    <x v="7"/>
    <x v="31"/>
    <x v="75"/>
    <x v="7"/>
    <x v="0"/>
    <x v="0"/>
    <x v="54"/>
    <x v="0"/>
    <n v="1000"/>
    <n v="280"/>
    <n v="272"/>
    <m/>
    <n v="112"/>
    <n v="48"/>
    <n v="30"/>
    <n v="73.919999999999987"/>
    <n v="41"/>
    <n v="17"/>
    <n v="0.74358974358974361"/>
    <n v="0.4"/>
    <n v="0.2521008403361345"/>
    <n v="0.15756302521008406"/>
    <n v="640"/>
    <n v="0.7"/>
    <n v="32"/>
    <n v="8"/>
    <n v="0"/>
    <n v="14"/>
    <n v="0"/>
    <n v="0"/>
    <n v="17"/>
    <n v="0"/>
    <n v="0"/>
    <n v="0"/>
    <n v="0"/>
    <n v="0"/>
    <n v="0"/>
    <n v="0"/>
    <n v="0"/>
    <n v="100"/>
    <n v="100"/>
    <s v="2 PG"/>
  </r>
  <r>
    <n v="4333"/>
    <s v="VIETNAM"/>
    <x v="0"/>
    <x v="7"/>
    <x v="31"/>
    <x v="75"/>
    <x v="10"/>
    <x v="1"/>
    <x v="0"/>
    <x v="260"/>
    <x v="2"/>
    <n v="320"/>
    <n v="144"/>
    <n v="138"/>
    <m/>
    <n v="34.56"/>
    <n v="17"/>
    <n v="23"/>
    <n v="25.344000000000001"/>
    <n v="22"/>
    <n v="17"/>
    <n v="0.97499999999999998"/>
    <n v="0.24"/>
    <n v="0.17598343685300208"/>
    <n v="0.23809523809523811"/>
    <n v="280"/>
    <n v="0.7"/>
    <n v="22"/>
    <n v="0"/>
    <n v="0"/>
    <n v="0"/>
    <n v="0"/>
    <n v="0"/>
    <n v="17"/>
    <n v="0"/>
    <n v="0"/>
    <n v="0"/>
    <n v="0"/>
    <n v="0"/>
    <n v="0"/>
    <n v="0"/>
    <n v="0"/>
    <n v="50"/>
    <n v="50"/>
    <s v="1 PG"/>
  </r>
  <r>
    <n v="4334"/>
    <s v="VIETNAM"/>
    <x v="1"/>
    <x v="7"/>
    <x v="31"/>
    <x v="75"/>
    <x v="0"/>
    <x v="0"/>
    <x v="5"/>
    <x v="61"/>
    <x v="0"/>
    <n v="1200"/>
    <n v="336"/>
    <n v="342"/>
    <m/>
    <n v="134.4"/>
    <n v="86"/>
    <n v="0"/>
    <n v="88.703999999999994"/>
    <n v="52.75"/>
    <n v="0"/>
    <n v="0.61337209302325579"/>
    <n v="0.4"/>
    <n v="0.35923141186299085"/>
    <n v="0"/>
    <n v="304"/>
    <n v="0.7"/>
    <n v="38"/>
    <n v="11"/>
    <n v="0"/>
    <n v="24"/>
    <n v="0"/>
    <n v="0"/>
    <n v="0"/>
    <n v="0"/>
    <n v="0"/>
    <n v="0"/>
    <n v="0"/>
    <n v="0"/>
    <n v="0"/>
    <n v="0"/>
    <n v="0"/>
    <n v="50"/>
    <n v="50"/>
    <s v="2 PG"/>
  </r>
  <r>
    <n v="4335"/>
    <s v="VIETNAM"/>
    <x v="1"/>
    <x v="7"/>
    <x v="31"/>
    <x v="75"/>
    <x v="7"/>
    <x v="0"/>
    <x v="5"/>
    <x v="120"/>
    <x v="0"/>
    <n v="1000"/>
    <n v="280"/>
    <n v="287"/>
    <m/>
    <n v="112"/>
    <n v="34"/>
    <n v="52"/>
    <n v="73.919999999999987"/>
    <n v="35.75"/>
    <n v="27.75"/>
    <n v="0.73837209302325579"/>
    <n v="0.4"/>
    <n v="0.16923842707814835"/>
    <n v="0.25883524141363867"/>
    <n v="505"/>
    <n v="0.7"/>
    <n v="32"/>
    <n v="3"/>
    <n v="0"/>
    <n v="6"/>
    <n v="0"/>
    <n v="0"/>
    <n v="24"/>
    <n v="3"/>
    <n v="0"/>
    <n v="6"/>
    <n v="0"/>
    <n v="0"/>
    <n v="0"/>
    <n v="0"/>
    <n v="0"/>
    <n v="50"/>
    <n v="50"/>
    <s v="1 PG"/>
  </r>
  <r>
    <n v="4336"/>
    <s v="VIETNAM"/>
    <x v="2"/>
    <x v="7"/>
    <x v="31"/>
    <x v="75"/>
    <x v="3"/>
    <x v="0"/>
    <x v="6"/>
    <x v="24"/>
    <x v="1"/>
    <n v="2700"/>
    <n v="567"/>
    <n v="784"/>
    <m/>
    <n v="226"/>
    <n v="170"/>
    <n v="101"/>
    <n v="147"/>
    <n v="92.67"/>
    <n v="168.33"/>
    <n v="0.96309963099630991"/>
    <n v="0.4"/>
    <n v="0.30976676384839652"/>
    <n v="0.18403790087463559"/>
    <n v="561"/>
    <n v="0.7"/>
    <n v="71.599999999999994"/>
    <n v="15"/>
    <n v="0"/>
    <n v="22"/>
    <n v="0"/>
    <n v="0"/>
    <n v="172.6"/>
    <n v="12"/>
    <n v="0"/>
    <n v="22"/>
    <n v="0"/>
    <n v="0"/>
    <n v="0"/>
    <n v="0"/>
    <n v="0"/>
    <n v="250"/>
    <n v="250"/>
    <s v="2 PG"/>
  </r>
  <r>
    <n v="4337"/>
    <s v="VIETNAM"/>
    <x v="2"/>
    <x v="7"/>
    <x v="31"/>
    <x v="75"/>
    <x v="3"/>
    <x v="0"/>
    <x v="6"/>
    <x v="121"/>
    <x v="1"/>
    <n v="2700"/>
    <n v="567"/>
    <n v="816"/>
    <m/>
    <n v="226"/>
    <n v="71"/>
    <n v="34"/>
    <n v="147"/>
    <n v="60"/>
    <n v="63.67"/>
    <n v="1.1778095238095239"/>
    <n v="0.4"/>
    <n v="0.1242997198879552"/>
    <n v="5.9523809523809534E-2"/>
    <n v="625"/>
    <n v="0.7"/>
    <n v="19.600000000000001"/>
    <n v="0"/>
    <n v="0"/>
    <n v="8"/>
    <n v="0"/>
    <n v="0"/>
    <n v="144.6"/>
    <n v="6"/>
    <n v="0"/>
    <n v="11"/>
    <n v="0"/>
    <n v="0"/>
    <n v="0"/>
    <n v="0"/>
    <n v="0"/>
    <n v="250"/>
    <n v="250"/>
    <s v="2 PG"/>
  </r>
  <r>
    <n v="4338"/>
    <s v="VIETNAM"/>
    <x v="2"/>
    <x v="7"/>
    <x v="31"/>
    <x v="75"/>
    <x v="0"/>
    <x v="0"/>
    <x v="6"/>
    <x v="25"/>
    <x v="0"/>
    <n v="1200"/>
    <n v="336"/>
    <n v="480"/>
    <m/>
    <n v="134"/>
    <n v="99"/>
    <n v="18"/>
    <n v="88"/>
    <n v="35"/>
    <n v="97"/>
    <n v="1.1282051282051282"/>
    <n v="0.4"/>
    <n v="0.29464285714285715"/>
    <n v="5.3571428571428568E-2"/>
    <n v="735"/>
    <n v="0.7"/>
    <n v="59"/>
    <n v="3"/>
    <n v="0"/>
    <n v="7"/>
    <n v="0"/>
    <n v="0"/>
    <n v="82"/>
    <n v="2"/>
    <n v="0"/>
    <n v="7"/>
    <n v="0"/>
    <n v="0"/>
    <n v="0"/>
    <n v="0"/>
    <n v="0"/>
    <n v="150"/>
    <n v="150"/>
    <s v="2 PG"/>
  </r>
  <r>
    <n v="4339"/>
    <s v="VIETNAM"/>
    <x v="2"/>
    <x v="7"/>
    <x v="31"/>
    <x v="75"/>
    <x v="0"/>
    <x v="0"/>
    <x v="6"/>
    <x v="26"/>
    <x v="0"/>
    <n v="1200"/>
    <n v="336"/>
    <n v="320"/>
    <m/>
    <n v="134"/>
    <n v="26"/>
    <n v="25"/>
    <n v="88"/>
    <n v="42"/>
    <n v="43"/>
    <n v="1.6666666666666667"/>
    <n v="0.4"/>
    <n v="0.11607142857142858"/>
    <n v="0.11160714285714286"/>
    <n v="350"/>
    <n v="0.65"/>
    <n v="42"/>
    <n v="0"/>
    <n v="0"/>
    <n v="3"/>
    <n v="0"/>
    <n v="0"/>
    <n v="34"/>
    <n v="0"/>
    <n v="0"/>
    <n v="5"/>
    <n v="0"/>
    <n v="0"/>
    <n v="0"/>
    <n v="0"/>
    <n v="0"/>
    <n v="150"/>
    <n v="150"/>
    <s v="2 PG"/>
  </r>
  <r>
    <n v="4340"/>
    <s v="VIETNAM"/>
    <x v="2"/>
    <x v="7"/>
    <x v="31"/>
    <x v="75"/>
    <x v="0"/>
    <x v="0"/>
    <x v="6"/>
    <x v="67"/>
    <x v="0"/>
    <n v="1200"/>
    <n v="336"/>
    <n v="320"/>
    <m/>
    <n v="134"/>
    <n v="31"/>
    <n v="40"/>
    <n v="88"/>
    <n v="31.67"/>
    <n v="18.329999999999998"/>
    <n v="0.70422535211267601"/>
    <n v="0.4"/>
    <n v="0.13839285714285715"/>
    <n v="0.17857142857142858"/>
    <n v="329"/>
    <n v="0.7"/>
    <n v="17.600000000000001"/>
    <n v="1"/>
    <n v="0"/>
    <n v="1"/>
    <n v="0"/>
    <n v="0"/>
    <n v="30.3"/>
    <n v="2"/>
    <n v="0"/>
    <n v="6"/>
    <n v="0"/>
    <n v="0"/>
    <n v="0"/>
    <n v="0"/>
    <n v="0"/>
    <n v="150"/>
    <n v="150"/>
    <s v="1 PG"/>
  </r>
  <r>
    <n v="4341"/>
    <s v="VIETNAM"/>
    <x v="2"/>
    <x v="7"/>
    <x v="31"/>
    <x v="75"/>
    <x v="4"/>
    <x v="1"/>
    <x v="6"/>
    <x v="184"/>
    <x v="0"/>
    <n v="1000"/>
    <n v="200"/>
    <n v="160"/>
    <m/>
    <n v="52"/>
    <n v="36"/>
    <n v="10"/>
    <n v="26"/>
    <n v="5.3"/>
    <n v="28.67"/>
    <n v="0.73847826086956514"/>
    <n v="0.4"/>
    <n v="0.32142857142857145"/>
    <n v="8.9285714285714288E-2"/>
    <n v="260"/>
    <n v="0.65"/>
    <n v="4.8"/>
    <n v="0"/>
    <n v="0"/>
    <n v="0"/>
    <n v="0"/>
    <n v="0"/>
    <n v="28.3"/>
    <n v="0"/>
    <n v="0"/>
    <n v="0"/>
    <n v="0"/>
    <n v="0"/>
    <n v="0"/>
    <n v="0"/>
    <n v="0"/>
    <n v="150"/>
    <n v="150"/>
    <s v="1 PG"/>
  </r>
  <r>
    <n v="4342"/>
    <s v="VIETNAM"/>
    <x v="2"/>
    <x v="7"/>
    <x v="31"/>
    <x v="75"/>
    <x v="6"/>
    <x v="0"/>
    <x v="6"/>
    <x v="79"/>
    <x v="1"/>
    <n v="1250"/>
    <n v="350"/>
    <n v="320"/>
    <m/>
    <n v="140"/>
    <n v="19"/>
    <n v="37"/>
    <n v="92"/>
    <n v="35"/>
    <n v="18"/>
    <n v="0.9464285714285714"/>
    <n v="0.4"/>
    <n v="8.4821428571428575E-2"/>
    <n v="0.16517857142857142"/>
    <n v="432"/>
    <n v="0.65"/>
    <n v="38"/>
    <n v="3"/>
    <n v="0"/>
    <n v="6"/>
    <n v="0"/>
    <n v="0"/>
    <n v="75"/>
    <n v="2"/>
    <n v="0"/>
    <n v="4"/>
    <n v="0"/>
    <n v="0"/>
    <n v="0"/>
    <n v="0"/>
    <n v="0"/>
    <n v="150"/>
    <n v="150"/>
    <s v="1 PG"/>
  </r>
  <r>
    <n v="4343"/>
    <s v="VIETNAM"/>
    <x v="2"/>
    <x v="7"/>
    <x v="31"/>
    <x v="75"/>
    <x v="6"/>
    <x v="0"/>
    <x v="6"/>
    <x v="80"/>
    <x v="1"/>
    <n v="1250"/>
    <n v="250"/>
    <n v="240"/>
    <m/>
    <n v="100"/>
    <n v="19"/>
    <n v="22"/>
    <n v="66"/>
    <n v="22"/>
    <n v="7.2"/>
    <n v="0.71219512195121948"/>
    <n v="0.4"/>
    <n v="0.1130952380952381"/>
    <n v="0.13095238095238096"/>
    <n v="297"/>
    <n v="0.65"/>
    <n v="3"/>
    <n v="1"/>
    <n v="0"/>
    <n v="0"/>
    <n v="0"/>
    <n v="0"/>
    <n v="31.6"/>
    <n v="0"/>
    <n v="0"/>
    <n v="0"/>
    <n v="0"/>
    <n v="0"/>
    <n v="0"/>
    <n v="0"/>
    <n v="0"/>
    <n v="150"/>
    <n v="150"/>
    <s v="1 PG"/>
  </r>
  <r>
    <n v="4344"/>
    <s v="VIETNAM"/>
    <x v="2"/>
    <x v="7"/>
    <x v="31"/>
    <x v="75"/>
    <x v="2"/>
    <x v="0"/>
    <x v="6"/>
    <x v="29"/>
    <x v="1"/>
    <n v="1200"/>
    <n v="336"/>
    <n v="272"/>
    <m/>
    <n v="96"/>
    <n v="28"/>
    <n v="55"/>
    <n v="88"/>
    <n v="26.65"/>
    <n v="18.12"/>
    <n v="0.53939759036144574"/>
    <n v="0.4"/>
    <n v="0.14705882352941177"/>
    <n v="0.28886554621848742"/>
    <n v="310"/>
    <n v="0.65"/>
    <n v="31"/>
    <n v="5"/>
    <n v="0"/>
    <n v="19"/>
    <n v="0"/>
    <n v="0"/>
    <n v="37"/>
    <n v="10"/>
    <n v="0"/>
    <n v="14"/>
    <n v="0"/>
    <n v="0"/>
    <n v="0"/>
    <n v="0"/>
    <n v="0"/>
    <n v="150"/>
    <n v="150"/>
    <s v="2 PG"/>
  </r>
  <r>
    <n v="4345"/>
    <s v="VIETNAM"/>
    <x v="2"/>
    <x v="7"/>
    <x v="31"/>
    <x v="75"/>
    <x v="2"/>
    <x v="0"/>
    <x v="6"/>
    <x v="30"/>
    <x v="1"/>
    <n v="1200"/>
    <n v="336"/>
    <n v="320"/>
    <m/>
    <n v="96"/>
    <n v="12"/>
    <n v="41"/>
    <n v="88"/>
    <n v="41"/>
    <n v="15"/>
    <n v="1.0566037735849056"/>
    <n v="0.4"/>
    <n v="5.3571428571428568E-2"/>
    <n v="0.18303571428571427"/>
    <n v="286"/>
    <n v="0.65"/>
    <n v="34.200000000000003"/>
    <n v="0"/>
    <n v="0"/>
    <n v="7"/>
    <n v="0"/>
    <n v="0"/>
    <n v="7.3"/>
    <n v="7"/>
    <n v="0"/>
    <n v="9"/>
    <n v="0"/>
    <n v="0"/>
    <n v="0"/>
    <n v="0"/>
    <n v="0"/>
    <n v="150"/>
    <n v="150"/>
    <s v="2 PG"/>
  </r>
  <r>
    <n v="4346"/>
    <s v="VIETNAM"/>
    <x v="2"/>
    <x v="7"/>
    <x v="31"/>
    <x v="75"/>
    <x v="2"/>
    <x v="0"/>
    <x v="6"/>
    <x v="31"/>
    <x v="1"/>
    <n v="1200"/>
    <n v="336"/>
    <n v="336"/>
    <m/>
    <n v="96"/>
    <n v="35"/>
    <n v="29"/>
    <n v="88"/>
    <n v="21"/>
    <n v="26"/>
    <n v="0.734375"/>
    <n v="0.4"/>
    <n v="0.14880952380952381"/>
    <n v="0.12329931972789117"/>
    <n v="325"/>
    <n v="0.65"/>
    <n v="21"/>
    <n v="3"/>
    <n v="0"/>
    <n v="8"/>
    <n v="0"/>
    <n v="0"/>
    <n v="46"/>
    <n v="6"/>
    <n v="0"/>
    <n v="10"/>
    <n v="0"/>
    <n v="0"/>
    <n v="0"/>
    <n v="0"/>
    <n v="0"/>
    <n v="150"/>
    <n v="150"/>
    <s v="2 PG"/>
  </r>
  <r>
    <n v="4347"/>
    <s v="VIETNAM"/>
    <x v="2"/>
    <x v="7"/>
    <x v="31"/>
    <x v="75"/>
    <x v="7"/>
    <x v="0"/>
    <x v="6"/>
    <x v="88"/>
    <x v="0"/>
    <n v="1000"/>
    <n v="280"/>
    <n v="320"/>
    <m/>
    <n v="112"/>
    <n v="10"/>
    <n v="24"/>
    <n v="73"/>
    <n v="25"/>
    <n v="5"/>
    <n v="0.88235294117647056"/>
    <n v="0.4"/>
    <n v="4.4642857142857144E-2"/>
    <n v="0.10714285714285714"/>
    <n v="381"/>
    <n v="0.7"/>
    <n v="0"/>
    <n v="0"/>
    <n v="0"/>
    <n v="0"/>
    <n v="0"/>
    <n v="0"/>
    <n v="77"/>
    <n v="0"/>
    <n v="0"/>
    <n v="0"/>
    <n v="0"/>
    <n v="0"/>
    <n v="0"/>
    <n v="0"/>
    <n v="0"/>
    <n v="150"/>
    <n v="150"/>
    <s v="2 PG"/>
  </r>
  <r>
    <n v="4348"/>
    <s v="VIETNAM"/>
    <x v="2"/>
    <x v="7"/>
    <x v="31"/>
    <x v="75"/>
    <x v="7"/>
    <x v="0"/>
    <x v="6"/>
    <x v="86"/>
    <x v="0"/>
    <n v="1000"/>
    <n v="280"/>
    <n v="180"/>
    <m/>
    <n v="112"/>
    <n v="21"/>
    <n v="44"/>
    <n v="73"/>
    <n v="38"/>
    <n v="20"/>
    <n v="0.89230769230769236"/>
    <n v="0.4"/>
    <n v="0.16666666666666669"/>
    <n v="0.34920634920634924"/>
    <n v="333"/>
    <n v="0.7"/>
    <n v="20"/>
    <n v="0"/>
    <n v="0"/>
    <n v="0"/>
    <n v="0"/>
    <n v="0"/>
    <n v="52"/>
    <n v="0"/>
    <n v="0"/>
    <n v="6"/>
    <n v="0"/>
    <n v="0"/>
    <n v="0"/>
    <n v="0"/>
    <n v="0"/>
    <n v="150"/>
    <n v="150"/>
    <s v="2 PG"/>
  </r>
  <r>
    <n v="4349"/>
    <s v="VIETNAM"/>
    <x v="2"/>
    <x v="7"/>
    <x v="31"/>
    <x v="75"/>
    <x v="7"/>
    <x v="0"/>
    <x v="6"/>
    <x v="85"/>
    <x v="0"/>
    <n v="1000"/>
    <n v="280"/>
    <n v="192"/>
    <m/>
    <n v="112"/>
    <n v="33"/>
    <n v="44"/>
    <n v="73"/>
    <n v="48"/>
    <n v="0"/>
    <n v="0.62337662337662336"/>
    <n v="0.4"/>
    <n v="0.24553571428571433"/>
    <n v="0.32738095238095244"/>
    <n v="350"/>
    <n v="0.7"/>
    <n v="28"/>
    <n v="3"/>
    <n v="0"/>
    <n v="0"/>
    <n v="0"/>
    <n v="0"/>
    <n v="41"/>
    <n v="5"/>
    <n v="0"/>
    <n v="0"/>
    <n v="0"/>
    <n v="0"/>
    <n v="0"/>
    <n v="0"/>
    <n v="0"/>
    <n v="150"/>
    <n v="150"/>
    <s v="2 PG"/>
  </r>
  <r>
    <n v="4350"/>
    <s v="VIETNAM"/>
    <x v="2"/>
    <x v="7"/>
    <x v="31"/>
    <x v="75"/>
    <x v="7"/>
    <x v="0"/>
    <x v="6"/>
    <x v="87"/>
    <x v="0"/>
    <n v="1000"/>
    <n v="200"/>
    <n v="288"/>
    <m/>
    <n v="112"/>
    <n v="32"/>
    <n v="19"/>
    <n v="52"/>
    <n v="21"/>
    <n v="37"/>
    <n v="1.1372549019607843"/>
    <n v="0.4"/>
    <n v="0.15873015873015872"/>
    <n v="9.4246031746031744E-2"/>
    <n v="410"/>
    <n v="0.65"/>
    <n v="7"/>
    <n v="0"/>
    <n v="0"/>
    <n v="0"/>
    <n v="0"/>
    <n v="0"/>
    <n v="34"/>
    <n v="0"/>
    <n v="0"/>
    <n v="5"/>
    <n v="0"/>
    <n v="0"/>
    <n v="0"/>
    <n v="0"/>
    <n v="0"/>
    <n v="150"/>
    <n v="150"/>
    <s v="1 PG"/>
  </r>
  <r>
    <n v="4351"/>
    <s v="VIETNAM"/>
    <x v="2"/>
    <x v="7"/>
    <x v="31"/>
    <x v="75"/>
    <x v="7"/>
    <x v="0"/>
    <x v="6"/>
    <x v="125"/>
    <x v="0"/>
    <n v="1000"/>
    <n v="200"/>
    <n v="320"/>
    <m/>
    <n v="80"/>
    <n v="29"/>
    <n v="15"/>
    <n v="52"/>
    <n v="12"/>
    <n v="24"/>
    <n v="0.81818181818181823"/>
    <n v="0.4"/>
    <n v="0.12946428571428573"/>
    <n v="6.6964285714285712E-2"/>
    <n v="235"/>
    <n v="0.65"/>
    <n v="5.6"/>
    <n v="0"/>
    <n v="0"/>
    <n v="0"/>
    <n v="0"/>
    <n v="0"/>
    <n v="30"/>
    <n v="0"/>
    <n v="0"/>
    <n v="2"/>
    <n v="0"/>
    <n v="0"/>
    <n v="0"/>
    <n v="0"/>
    <n v="0"/>
    <n v="150"/>
    <n v="150"/>
    <s v="1 PG"/>
  </r>
  <r>
    <n v="4352"/>
    <s v="VIETNAM"/>
    <x v="2"/>
    <x v="7"/>
    <x v="31"/>
    <x v="75"/>
    <x v="0"/>
    <x v="0"/>
    <x v="9"/>
    <x v="70"/>
    <x v="0"/>
    <n v="1200"/>
    <n v="240"/>
    <n v="288"/>
    <m/>
    <n v="48"/>
    <n v="28"/>
    <n v="35"/>
    <n v="63"/>
    <n v="40"/>
    <n v="40"/>
    <n v="1.2698412698412698"/>
    <n v="0.4"/>
    <n v="0.1388888888888889"/>
    <n v="0.1736111111111111"/>
    <n v="271"/>
    <n v="0.65"/>
    <n v="21"/>
    <n v="6"/>
    <n v="0"/>
    <n v="8"/>
    <n v="0"/>
    <n v="0"/>
    <n v="10"/>
    <n v="10"/>
    <n v="0"/>
    <n v="12"/>
    <n v="0"/>
    <n v="0"/>
    <n v="0"/>
    <n v="0"/>
    <n v="0"/>
    <n v="150"/>
    <n v="150"/>
    <s v="1 PG"/>
  </r>
  <r>
    <n v="4353"/>
    <s v="VIETNAM"/>
    <x v="0"/>
    <x v="7"/>
    <x v="31"/>
    <x v="76"/>
    <x v="3"/>
    <x v="0"/>
    <x v="0"/>
    <x v="10"/>
    <x v="1"/>
    <n v="2700"/>
    <n v="567"/>
    <n v="560"/>
    <m/>
    <n v="226.8"/>
    <n v="89"/>
    <n v="54"/>
    <n v="149.68799999999999"/>
    <n v="51.5"/>
    <n v="44.5"/>
    <n v="0.67132867132867136"/>
    <n v="0.4"/>
    <n v="0.22704081632653061"/>
    <n v="0.13775510204081631"/>
    <n v="480"/>
    <n v="0.8"/>
    <n v="45"/>
    <n v="4"/>
    <n v="0"/>
    <n v="11"/>
    <n v="0"/>
    <n v="0"/>
    <n v="41"/>
    <n v="10"/>
    <n v="0"/>
    <n v="2"/>
    <n v="0"/>
    <n v="0"/>
    <n v="0"/>
    <n v="0"/>
    <n v="0"/>
    <n v="100"/>
    <n v="100"/>
    <s v="2 PG"/>
  </r>
  <r>
    <n v="4354"/>
    <s v="VIETNAM"/>
    <x v="0"/>
    <x v="7"/>
    <x v="31"/>
    <x v="76"/>
    <x v="3"/>
    <x v="0"/>
    <x v="0"/>
    <x v="32"/>
    <x v="1"/>
    <n v="2700"/>
    <n v="567"/>
    <n v="640"/>
    <m/>
    <n v="226.8"/>
    <n v="75"/>
    <n v="85"/>
    <n v="149.68799999999999"/>
    <n v="63.75"/>
    <n v="70.5"/>
    <n v="0.83906250000000004"/>
    <n v="0.4"/>
    <n v="0.16741071428571427"/>
    <n v="0.18973214285714285"/>
    <n v="480"/>
    <n v="0.8"/>
    <n v="62"/>
    <n v="3"/>
    <n v="0"/>
    <n v="2"/>
    <n v="0"/>
    <n v="0"/>
    <n v="68"/>
    <n v="0"/>
    <n v="0"/>
    <n v="5"/>
    <n v="0"/>
    <n v="0"/>
    <n v="0"/>
    <n v="0"/>
    <n v="0"/>
    <n v="100"/>
    <n v="100"/>
    <s v="2 PG"/>
  </r>
  <r>
    <n v="4355"/>
    <s v="VIETNAM"/>
    <x v="0"/>
    <x v="7"/>
    <x v="31"/>
    <x v="76"/>
    <x v="3"/>
    <x v="0"/>
    <x v="1"/>
    <x v="11"/>
    <x v="1"/>
    <n v="2700"/>
    <n v="567"/>
    <n v="550"/>
    <m/>
    <n v="226.8"/>
    <n v="106"/>
    <n v="37"/>
    <n v="149.68799999999999"/>
    <n v="96"/>
    <n v="25.5"/>
    <n v="0.84965034965034969"/>
    <n v="0.4"/>
    <n v="0.27532467532467531"/>
    <n v="9.6103896103896108E-2"/>
    <n v="602"/>
    <n v="0.8"/>
    <n v="74.5"/>
    <n v="0"/>
    <n v="0"/>
    <n v="43"/>
    <n v="0"/>
    <n v="0"/>
    <n v="0"/>
    <n v="8"/>
    <n v="0"/>
    <n v="47"/>
    <n v="0"/>
    <n v="0"/>
    <n v="0"/>
    <n v="0"/>
    <n v="0"/>
    <n v="100"/>
    <n v="100"/>
    <s v="2 PG"/>
  </r>
  <r>
    <n v="4356"/>
    <s v="VIETNAM"/>
    <x v="0"/>
    <x v="7"/>
    <x v="31"/>
    <x v="76"/>
    <x v="8"/>
    <x v="0"/>
    <x v="0"/>
    <x v="135"/>
    <x v="1"/>
    <n v="2700"/>
    <n v="504"/>
    <n v="520"/>
    <m/>
    <n v="201"/>
    <n v="79"/>
    <n v="33"/>
    <n v="133"/>
    <n v="40"/>
    <n v="28"/>
    <n v="0.6071428571428571"/>
    <n v="0.4"/>
    <n v="0.21703296703296704"/>
    <n v="9.0659340659340656E-2"/>
    <n v="400"/>
    <n v="0.8"/>
    <n v="39"/>
    <n v="0"/>
    <n v="0"/>
    <n v="2"/>
    <n v="0"/>
    <n v="0"/>
    <n v="27"/>
    <n v="0"/>
    <n v="0"/>
    <n v="2"/>
    <n v="0"/>
    <n v="0"/>
    <n v="0"/>
    <n v="0"/>
    <n v="0"/>
    <n v="100"/>
    <n v="100"/>
    <s v="2 PG"/>
  </r>
  <r>
    <n v="4357"/>
    <s v="VIETNAM"/>
    <x v="0"/>
    <x v="7"/>
    <x v="31"/>
    <x v="76"/>
    <x v="0"/>
    <x v="0"/>
    <x v="0"/>
    <x v="1"/>
    <x v="0"/>
    <n v="1200"/>
    <n v="336"/>
    <n v="330"/>
    <m/>
    <n v="134.4"/>
    <n v="41"/>
    <n v="23"/>
    <n v="88.703999999999994"/>
    <n v="35"/>
    <n v="18"/>
    <n v="0.828125"/>
    <n v="0.4"/>
    <n v="0.1774891774891775"/>
    <n v="9.9567099567099582E-2"/>
    <n v="420"/>
    <n v="0.7"/>
    <n v="34"/>
    <n v="0"/>
    <n v="0"/>
    <n v="2"/>
    <n v="0"/>
    <n v="0"/>
    <n v="17"/>
    <n v="0"/>
    <n v="0"/>
    <n v="2"/>
    <n v="0"/>
    <n v="0"/>
    <n v="0"/>
    <n v="0"/>
    <n v="0"/>
    <n v="100"/>
    <n v="100"/>
    <s v="2 PG"/>
  </r>
  <r>
    <n v="4358"/>
    <s v="VIETNAM"/>
    <x v="0"/>
    <x v="7"/>
    <x v="31"/>
    <x v="76"/>
    <x v="0"/>
    <x v="0"/>
    <x v="0"/>
    <x v="12"/>
    <x v="0"/>
    <n v="1200"/>
    <n v="240"/>
    <n v="230"/>
    <m/>
    <n v="96"/>
    <n v="46"/>
    <n v="0"/>
    <n v="63.36"/>
    <n v="22.5"/>
    <n v="2.75"/>
    <n v="0.54891304347826086"/>
    <n v="0.4"/>
    <n v="0.2857142857142857"/>
    <n v="0"/>
    <n v="823"/>
    <n v="0.8"/>
    <n v="16"/>
    <n v="2"/>
    <n v="0"/>
    <n v="12"/>
    <n v="0"/>
    <n v="0"/>
    <n v="0"/>
    <n v="3"/>
    <n v="0"/>
    <n v="4"/>
    <n v="0"/>
    <n v="0"/>
    <n v="0"/>
    <n v="0"/>
    <n v="0"/>
    <n v="50"/>
    <n v="50"/>
    <s v="2 PG"/>
  </r>
  <r>
    <n v="4359"/>
    <s v="VIETNAM"/>
    <x v="0"/>
    <x v="7"/>
    <x v="31"/>
    <x v="76"/>
    <x v="0"/>
    <x v="0"/>
    <x v="0"/>
    <x v="0"/>
    <x v="0"/>
    <n v="1200"/>
    <n v="336"/>
    <n v="325"/>
    <m/>
    <n v="134.4"/>
    <n v="69"/>
    <n v="25"/>
    <n v="88.703999999999994"/>
    <n v="35"/>
    <n v="23.5"/>
    <n v="0.62234042553191493"/>
    <n v="0.4"/>
    <n v="0.30329670329670333"/>
    <n v="0.1098901098901099"/>
    <n v="410"/>
    <n v="0.7"/>
    <n v="32"/>
    <n v="0"/>
    <n v="0"/>
    <n v="6"/>
    <n v="0"/>
    <n v="0"/>
    <n v="14"/>
    <n v="12"/>
    <n v="0"/>
    <n v="13"/>
    <n v="0"/>
    <n v="0"/>
    <n v="0"/>
    <n v="0"/>
    <n v="0"/>
    <n v="100"/>
    <n v="100"/>
    <s v="1 PG"/>
  </r>
  <r>
    <n v="4360"/>
    <s v="VIETNAM"/>
    <x v="0"/>
    <x v="7"/>
    <x v="31"/>
    <x v="76"/>
    <x v="0"/>
    <x v="0"/>
    <x v="0"/>
    <x v="13"/>
    <x v="0"/>
    <n v="1200"/>
    <n v="336"/>
    <n v="322"/>
    <m/>
    <n v="134.4"/>
    <n v="74"/>
    <n v="0"/>
    <n v="88.703999999999994"/>
    <n v="60.5"/>
    <n v="0"/>
    <n v="0.81756756756756754"/>
    <n v="0.4"/>
    <n v="0.32830523513753329"/>
    <n v="0"/>
    <n v="326"/>
    <n v="0.7"/>
    <n v="47"/>
    <n v="2"/>
    <n v="0"/>
    <n v="26"/>
    <n v="0"/>
    <n v="0"/>
    <n v="0"/>
    <n v="0"/>
    <n v="0"/>
    <n v="0"/>
    <n v="0"/>
    <n v="0"/>
    <n v="0"/>
    <n v="0"/>
    <n v="0"/>
    <n v="50"/>
    <n v="50"/>
    <s v="2 PG"/>
  </r>
  <r>
    <n v="4361"/>
    <s v="VIETNAM"/>
    <x v="0"/>
    <x v="7"/>
    <x v="31"/>
    <x v="76"/>
    <x v="0"/>
    <x v="0"/>
    <x v="0"/>
    <x v="2"/>
    <x v="0"/>
    <n v="1200"/>
    <n v="336"/>
    <n v="329"/>
    <m/>
    <n v="134.4"/>
    <n v="63"/>
    <n v="12"/>
    <n v="88.703999999999994"/>
    <n v="25.75"/>
    <n v="13.25"/>
    <n v="0.52"/>
    <n v="0.4"/>
    <n v="0.27355623100303955"/>
    <n v="5.2105948762483721E-2"/>
    <n v="550"/>
    <n v="0.7"/>
    <n v="23"/>
    <n v="5"/>
    <n v="0"/>
    <n v="3"/>
    <n v="0"/>
    <n v="0"/>
    <n v="13"/>
    <n v="1"/>
    <n v="0"/>
    <n v="0"/>
    <n v="0"/>
    <n v="0"/>
    <n v="0"/>
    <n v="0"/>
    <n v="0"/>
    <n v="50"/>
    <n v="50"/>
    <s v="2 PG"/>
  </r>
  <r>
    <n v="4362"/>
    <s v="VIETNAM"/>
    <x v="0"/>
    <x v="7"/>
    <x v="31"/>
    <x v="76"/>
    <x v="4"/>
    <x v="0"/>
    <x v="0"/>
    <x v="33"/>
    <x v="0"/>
    <n v="1200"/>
    <n v="200"/>
    <n v="224"/>
    <m/>
    <n v="80"/>
    <n v="38"/>
    <n v="25"/>
    <n v="52.8"/>
    <n v="27"/>
    <n v="8.25"/>
    <n v="0.55952380952380953"/>
    <n v="0.4"/>
    <n v="0.24234693877551022"/>
    <n v="0.15943877551020411"/>
    <n v="171"/>
    <n v="0.7"/>
    <n v="12.5"/>
    <n v="8"/>
    <n v="0"/>
    <n v="25"/>
    <n v="0"/>
    <n v="0"/>
    <n v="0"/>
    <n v="9"/>
    <n v="0"/>
    <n v="12"/>
    <n v="0"/>
    <n v="0"/>
    <n v="0"/>
    <n v="0"/>
    <n v="0"/>
    <n v="50"/>
    <n v="50"/>
    <s v="1 PG"/>
  </r>
  <r>
    <n v="4363"/>
    <s v="VIETNAM"/>
    <x v="0"/>
    <x v="7"/>
    <x v="31"/>
    <x v="76"/>
    <x v="4"/>
    <x v="0"/>
    <x v="0"/>
    <x v="36"/>
    <x v="0"/>
    <n v="1200"/>
    <n v="200"/>
    <n v="208"/>
    <m/>
    <n v="80"/>
    <n v="71"/>
    <n v="14"/>
    <n v="52.8"/>
    <n v="43.5"/>
    <n v="7"/>
    <n v="0.59411764705882353"/>
    <n v="0.4"/>
    <n v="0.48763736263736268"/>
    <n v="9.6153846153846159E-2"/>
    <n v="230"/>
    <n v="0.7"/>
    <n v="35"/>
    <n v="0"/>
    <n v="0"/>
    <n v="17"/>
    <n v="0"/>
    <n v="0"/>
    <n v="0"/>
    <n v="0"/>
    <n v="0"/>
    <n v="14"/>
    <n v="0"/>
    <n v="0"/>
    <n v="0"/>
    <n v="0"/>
    <n v="0"/>
    <n v="50"/>
    <n v="50"/>
    <s v="1 PG"/>
  </r>
  <r>
    <n v="4364"/>
    <s v="VIETNAM"/>
    <x v="0"/>
    <x v="7"/>
    <x v="31"/>
    <x v="76"/>
    <x v="4"/>
    <x v="0"/>
    <x v="0"/>
    <x v="37"/>
    <x v="0"/>
    <n v="1200"/>
    <n v="200"/>
    <n v="208"/>
    <m/>
    <n v="80"/>
    <n v="59"/>
    <n v="0"/>
    <n v="52.8"/>
    <n v="18.420000000000002"/>
    <n v="7.5"/>
    <n v="0.4393220338983051"/>
    <n v="0.4"/>
    <n v="0.40521978021978022"/>
    <n v="0"/>
    <n v="431"/>
    <n v="0.7"/>
    <n v="14.17"/>
    <n v="7"/>
    <n v="0"/>
    <n v="5"/>
    <n v="0"/>
    <n v="0"/>
    <n v="0"/>
    <n v="0"/>
    <n v="0"/>
    <n v="15"/>
    <n v="0"/>
    <n v="0"/>
    <n v="0"/>
    <n v="0"/>
    <n v="0"/>
    <n v="50"/>
    <n v="50"/>
    <s v="1 PG"/>
  </r>
  <r>
    <n v="4365"/>
    <s v="VIETNAM"/>
    <x v="0"/>
    <x v="7"/>
    <x v="31"/>
    <x v="76"/>
    <x v="4"/>
    <x v="0"/>
    <x v="0"/>
    <x v="106"/>
    <x v="0"/>
    <n v="1200"/>
    <n v="200"/>
    <n v="192"/>
    <m/>
    <n v="80"/>
    <n v="65"/>
    <n v="0"/>
    <n v="52.8"/>
    <n v="27.05"/>
    <n v="0"/>
    <n v="0.41615384615384615"/>
    <n v="0.4"/>
    <n v="0.48363095238095244"/>
    <n v="0"/>
    <n v="288"/>
    <n v="0.7"/>
    <n v="18.3"/>
    <n v="1"/>
    <n v="0"/>
    <n v="17"/>
    <n v="0"/>
    <n v="0"/>
    <n v="0"/>
    <n v="0"/>
    <n v="0"/>
    <n v="0"/>
    <n v="0"/>
    <n v="0"/>
    <n v="0"/>
    <n v="0"/>
    <n v="0"/>
    <n v="50"/>
    <n v="50"/>
    <s v="1 PG"/>
  </r>
  <r>
    <n v="4366"/>
    <s v="VIETNAM"/>
    <x v="0"/>
    <x v="7"/>
    <x v="31"/>
    <x v="76"/>
    <x v="4"/>
    <x v="0"/>
    <x v="0"/>
    <x v="107"/>
    <x v="0"/>
    <n v="1200"/>
    <n v="200"/>
    <n v="200"/>
    <m/>
    <n v="80"/>
    <n v="41"/>
    <n v="14"/>
    <n v="52.8"/>
    <n v="13.5"/>
    <n v="15"/>
    <n v="0.51818181818181819"/>
    <n v="0.4"/>
    <n v="0.29285714285714287"/>
    <n v="0.1"/>
    <n v="442"/>
    <n v="0.7"/>
    <n v="13"/>
    <n v="0"/>
    <n v="0"/>
    <n v="1"/>
    <n v="0"/>
    <n v="0"/>
    <n v="15"/>
    <n v="0"/>
    <n v="0"/>
    <n v="0"/>
    <n v="0"/>
    <n v="0"/>
    <n v="0"/>
    <n v="0"/>
    <n v="0"/>
    <n v="50"/>
    <n v="50"/>
    <s v="1 PG"/>
  </r>
  <r>
    <n v="4367"/>
    <s v="VIETNAM"/>
    <x v="0"/>
    <x v="7"/>
    <x v="31"/>
    <x v="76"/>
    <x v="4"/>
    <x v="0"/>
    <x v="0"/>
    <x v="41"/>
    <x v="0"/>
    <n v="1200"/>
    <n v="200"/>
    <n v="202"/>
    <m/>
    <n v="80"/>
    <n v="66"/>
    <n v="6"/>
    <n v="52.8"/>
    <n v="28.667000000000002"/>
    <n v="13.5"/>
    <n v="0.5856527777777778"/>
    <n v="0.4"/>
    <n v="0.46676096181046683"/>
    <n v="4.2432814710042441E-2"/>
    <n v="388"/>
    <n v="0.7"/>
    <n v="21.167000000000002"/>
    <n v="8"/>
    <n v="0"/>
    <n v="11"/>
    <n v="0"/>
    <n v="0"/>
    <n v="0"/>
    <n v="0"/>
    <n v="0"/>
    <n v="27"/>
    <n v="0"/>
    <n v="0"/>
    <n v="0"/>
    <n v="0"/>
    <n v="0"/>
    <n v="50"/>
    <n v="50"/>
    <s v="1 PG"/>
  </r>
  <r>
    <n v="4368"/>
    <s v="VIETNAM"/>
    <x v="0"/>
    <x v="7"/>
    <x v="31"/>
    <x v="76"/>
    <x v="5"/>
    <x v="0"/>
    <x v="0"/>
    <x v="42"/>
    <x v="1"/>
    <n v="1500"/>
    <n v="420"/>
    <n v="436"/>
    <m/>
    <n v="168"/>
    <n v="109"/>
    <n v="91"/>
    <n v="110.88"/>
    <n v="76.5"/>
    <n v="54.25"/>
    <n v="0.65375000000000005"/>
    <n v="0.4"/>
    <n v="0.35714285714285715"/>
    <n v="0.29816513761467889"/>
    <n v="463"/>
    <n v="0.7"/>
    <n v="66"/>
    <n v="6"/>
    <n v="0"/>
    <n v="18"/>
    <n v="0"/>
    <n v="0"/>
    <n v="40"/>
    <n v="13"/>
    <n v="0"/>
    <n v="22"/>
    <n v="0"/>
    <n v="0"/>
    <n v="0"/>
    <n v="0"/>
    <n v="0"/>
    <n v="50"/>
    <n v="50"/>
    <s v="2 PG"/>
  </r>
  <r>
    <n v="4369"/>
    <s v="VIETNAM"/>
    <x v="0"/>
    <x v="7"/>
    <x v="31"/>
    <x v="76"/>
    <x v="5"/>
    <x v="0"/>
    <x v="0"/>
    <x v="43"/>
    <x v="1"/>
    <n v="1500"/>
    <n v="420"/>
    <n v="416"/>
    <m/>
    <n v="168"/>
    <n v="67"/>
    <n v="25"/>
    <n v="110.88"/>
    <n v="39.5"/>
    <n v="7.25"/>
    <n v="0.50815217391304346"/>
    <n v="0.4"/>
    <n v="0.2300824175824176"/>
    <n v="8.5851648351648352E-2"/>
    <n v="314"/>
    <n v="0.6"/>
    <n v="32"/>
    <n v="0"/>
    <n v="0"/>
    <n v="15"/>
    <n v="0"/>
    <n v="0"/>
    <n v="7"/>
    <n v="1"/>
    <n v="0"/>
    <n v="0"/>
    <n v="0"/>
    <n v="0"/>
    <n v="0"/>
    <n v="0"/>
    <n v="0"/>
    <n v="50"/>
    <n v="50"/>
    <s v="2 PG"/>
  </r>
  <r>
    <n v="4370"/>
    <s v="VIETNAM"/>
    <x v="0"/>
    <x v="7"/>
    <x v="31"/>
    <x v="76"/>
    <x v="5"/>
    <x v="0"/>
    <x v="0"/>
    <x v="45"/>
    <x v="1"/>
    <n v="1500"/>
    <n v="420"/>
    <n v="410"/>
    <m/>
    <n v="168"/>
    <n v="59"/>
    <n v="15"/>
    <n v="111"/>
    <n v="34.5"/>
    <n v="10"/>
    <n v="0.60135135135135132"/>
    <n v="0.4"/>
    <n v="0.20557491289198607"/>
    <n v="5.2264808362369339E-2"/>
    <n v="450"/>
    <n v="0.6"/>
    <n v="24"/>
    <n v="4"/>
    <n v="0"/>
    <n v="19"/>
    <n v="0"/>
    <n v="0"/>
    <n v="10"/>
    <n v="0"/>
    <n v="0"/>
    <n v="0"/>
    <n v="0"/>
    <n v="0"/>
    <n v="0"/>
    <n v="0"/>
    <n v="0"/>
    <n v="50"/>
    <n v="50"/>
    <s v="2 PG"/>
  </r>
  <r>
    <n v="4371"/>
    <s v="VIETNAM"/>
    <x v="0"/>
    <x v="7"/>
    <x v="31"/>
    <x v="76"/>
    <x v="1"/>
    <x v="0"/>
    <x v="0"/>
    <x v="7"/>
    <x v="1"/>
    <n v="5400"/>
    <n v="630"/>
    <n v="620"/>
    <m/>
    <n v="353"/>
    <n v="172"/>
    <n v="0"/>
    <n v="166"/>
    <n v="88.75"/>
    <n v="0"/>
    <n v="0.51598837209302328"/>
    <n v="0.4"/>
    <n v="0.39631336405529954"/>
    <n v="0"/>
    <n v="450"/>
    <n v="0.8"/>
    <n v="65"/>
    <n v="7"/>
    <n v="0"/>
    <n v="44"/>
    <n v="0"/>
    <n v="0"/>
    <n v="0"/>
    <n v="0"/>
    <n v="0"/>
    <n v="0"/>
    <n v="0"/>
    <n v="0"/>
    <n v="0"/>
    <n v="0"/>
    <n v="0"/>
    <n v="50"/>
    <n v="50"/>
    <s v="2 PG"/>
  </r>
  <r>
    <n v="4372"/>
    <s v="VIETNAM"/>
    <x v="0"/>
    <x v="7"/>
    <x v="31"/>
    <x v="76"/>
    <x v="2"/>
    <x v="0"/>
    <x v="0"/>
    <x v="20"/>
    <x v="1"/>
    <n v="1200"/>
    <n v="336"/>
    <n v="352"/>
    <m/>
    <n v="134.4"/>
    <n v="67"/>
    <n v="20"/>
    <n v="88.703999999999994"/>
    <n v="56"/>
    <n v="8"/>
    <n v="0.73563218390804597"/>
    <n v="0.4"/>
    <n v="0.27191558441558444"/>
    <n v="8.1168831168831182E-2"/>
    <n v="789"/>
    <n v="0.8"/>
    <n v="35"/>
    <n v="0"/>
    <n v="0"/>
    <n v="42"/>
    <n v="0"/>
    <n v="0"/>
    <n v="0"/>
    <n v="8"/>
    <n v="0"/>
    <n v="12"/>
    <n v="0"/>
    <n v="0"/>
    <n v="0"/>
    <n v="0"/>
    <n v="0"/>
    <n v="50"/>
    <n v="50"/>
    <s v="2 PG"/>
  </r>
  <r>
    <n v="4373"/>
    <s v="VIETNAM"/>
    <x v="0"/>
    <x v="7"/>
    <x v="31"/>
    <x v="76"/>
    <x v="2"/>
    <x v="0"/>
    <x v="0"/>
    <x v="8"/>
    <x v="1"/>
    <n v="1200"/>
    <n v="336"/>
    <n v="322"/>
    <m/>
    <n v="134.4"/>
    <n v="72"/>
    <n v="55"/>
    <n v="88.703999999999994"/>
    <n v="36"/>
    <n v="23.5"/>
    <n v="0.46850393700787402"/>
    <n v="0.4"/>
    <n v="0.31943212067435672"/>
    <n v="0.24401064773735584"/>
    <n v="260"/>
    <n v="0.6"/>
    <n v="27"/>
    <n v="0"/>
    <n v="0"/>
    <n v="18"/>
    <n v="0"/>
    <n v="0"/>
    <n v="5"/>
    <n v="0"/>
    <n v="0"/>
    <n v="37"/>
    <n v="0"/>
    <n v="0"/>
    <n v="0"/>
    <n v="0"/>
    <n v="0"/>
    <n v="100"/>
    <n v="100"/>
    <s v="2 PG"/>
  </r>
  <r>
    <n v="4374"/>
    <s v="VIETNAM"/>
    <x v="0"/>
    <x v="7"/>
    <x v="31"/>
    <x v="76"/>
    <x v="6"/>
    <x v="0"/>
    <x v="0"/>
    <x v="46"/>
    <x v="1"/>
    <n v="1250"/>
    <n v="350"/>
    <n v="358"/>
    <m/>
    <n v="140"/>
    <n v="78"/>
    <n v="0"/>
    <n v="92.399999999999991"/>
    <n v="46.5"/>
    <n v="0"/>
    <n v="0.59615384615384615"/>
    <n v="0.4"/>
    <n v="0.31125299281723862"/>
    <n v="0"/>
    <n v="698"/>
    <n v="0.7"/>
    <n v="44.5"/>
    <n v="0"/>
    <n v="0"/>
    <n v="4"/>
    <n v="0"/>
    <n v="0"/>
    <n v="0"/>
    <n v="0"/>
    <n v="0"/>
    <n v="0"/>
    <n v="0"/>
    <n v="0"/>
    <n v="0"/>
    <n v="0"/>
    <n v="0"/>
    <n v="50"/>
    <n v="50"/>
    <s v="2 PG"/>
  </r>
  <r>
    <n v="4375"/>
    <s v="VIETNAM"/>
    <x v="0"/>
    <x v="7"/>
    <x v="31"/>
    <x v="76"/>
    <x v="6"/>
    <x v="0"/>
    <x v="0"/>
    <x v="48"/>
    <x v="1"/>
    <n v="1250"/>
    <n v="250"/>
    <n v="244"/>
    <m/>
    <n v="100"/>
    <n v="35"/>
    <n v="15"/>
    <n v="92"/>
    <n v="34.5"/>
    <n v="6.5"/>
    <n v="0.82"/>
    <n v="0.4"/>
    <n v="0.20491803278688528"/>
    <n v="8.7822014051522262E-2"/>
    <n v="125"/>
    <n v="0.7"/>
    <n v="31"/>
    <n v="0"/>
    <n v="0"/>
    <n v="7"/>
    <n v="0"/>
    <n v="0"/>
    <n v="6.5"/>
    <n v="0"/>
    <n v="0"/>
    <n v="0"/>
    <n v="0"/>
    <n v="0"/>
    <n v="0"/>
    <n v="0"/>
    <n v="0"/>
    <n v="50"/>
    <n v="50"/>
    <s v="1 PG"/>
  </r>
  <r>
    <n v="4376"/>
    <s v="VIETNAM"/>
    <x v="0"/>
    <x v="7"/>
    <x v="31"/>
    <x v="76"/>
    <x v="7"/>
    <x v="0"/>
    <x v="0"/>
    <x v="51"/>
    <x v="0"/>
    <n v="1000"/>
    <n v="200"/>
    <n v="192"/>
    <m/>
    <n v="80"/>
    <n v="23"/>
    <n v="0"/>
    <n v="52.8"/>
    <n v="17.5"/>
    <n v="0"/>
    <n v="0.76086956521739135"/>
    <n v="0.4"/>
    <n v="0.17113095238095241"/>
    <n v="0"/>
    <n v="412"/>
    <n v="0.7"/>
    <n v="11"/>
    <n v="2"/>
    <n v="0"/>
    <n v="12"/>
    <n v="0"/>
    <n v="0"/>
    <n v="0"/>
    <n v="0"/>
    <n v="0"/>
    <n v="0"/>
    <n v="0"/>
    <n v="0"/>
    <n v="0"/>
    <n v="0"/>
    <n v="0"/>
    <n v="50"/>
    <n v="50"/>
    <s v="1 PG"/>
  </r>
  <r>
    <n v="4377"/>
    <s v="VIETNAM"/>
    <x v="0"/>
    <x v="7"/>
    <x v="31"/>
    <x v="76"/>
    <x v="7"/>
    <x v="0"/>
    <x v="0"/>
    <x v="55"/>
    <x v="0"/>
    <n v="1000"/>
    <n v="200"/>
    <n v="208"/>
    <m/>
    <n v="80"/>
    <n v="38"/>
    <n v="27"/>
    <n v="52.8"/>
    <n v="30"/>
    <n v="23"/>
    <n v="0.81538461538461537"/>
    <n v="0.4"/>
    <n v="0.26098901098901101"/>
    <n v="0.18543956043956045"/>
    <n v="342"/>
    <n v="0.7"/>
    <n v="23"/>
    <n v="12"/>
    <n v="0"/>
    <n v="8"/>
    <n v="0"/>
    <n v="0"/>
    <n v="23"/>
    <n v="0"/>
    <n v="0"/>
    <n v="0"/>
    <n v="0"/>
    <n v="0"/>
    <n v="0"/>
    <n v="0"/>
    <n v="0"/>
    <n v="50"/>
    <n v="50"/>
    <s v="1 PG"/>
  </r>
  <r>
    <n v="4378"/>
    <s v="VIETNAM"/>
    <x v="0"/>
    <x v="7"/>
    <x v="31"/>
    <x v="76"/>
    <x v="7"/>
    <x v="0"/>
    <x v="0"/>
    <x v="54"/>
    <x v="0"/>
    <n v="1000"/>
    <n v="280"/>
    <n v="320"/>
    <m/>
    <n v="112"/>
    <n v="60"/>
    <n v="40"/>
    <n v="73.919999999999987"/>
    <n v="49.75"/>
    <n v="28"/>
    <n v="0.77749999999999997"/>
    <n v="0.4"/>
    <n v="0.26785714285714285"/>
    <n v="0.17857142857142858"/>
    <n v="848"/>
    <n v="0.7"/>
    <n v="40"/>
    <n v="5"/>
    <n v="0"/>
    <n v="17"/>
    <n v="0"/>
    <n v="0"/>
    <n v="28"/>
    <n v="0"/>
    <n v="0"/>
    <n v="0"/>
    <n v="0"/>
    <n v="0"/>
    <n v="0"/>
    <n v="0"/>
    <n v="0"/>
    <n v="100"/>
    <n v="100"/>
    <s v="2 PG"/>
  </r>
  <r>
    <n v="4379"/>
    <s v="VIETNAM"/>
    <x v="0"/>
    <x v="7"/>
    <x v="31"/>
    <x v="76"/>
    <x v="10"/>
    <x v="1"/>
    <x v="0"/>
    <x v="260"/>
    <x v="2"/>
    <n v="320"/>
    <n v="144"/>
    <n v="142"/>
    <m/>
    <n v="34.56"/>
    <n v="24"/>
    <n v="16"/>
    <n v="25.344000000000001"/>
    <n v="25"/>
    <n v="13"/>
    <n v="0.95"/>
    <n v="0.24"/>
    <n v="0.24144869215291753"/>
    <n v="0.1609657947686117"/>
    <n v="380"/>
    <n v="0.7"/>
    <n v="25"/>
    <n v="0"/>
    <n v="0"/>
    <n v="0"/>
    <n v="0"/>
    <n v="0"/>
    <n v="13"/>
    <n v="0"/>
    <n v="0"/>
    <n v="0"/>
    <n v="0"/>
    <n v="0"/>
    <n v="0"/>
    <n v="0"/>
    <n v="0"/>
    <n v="50"/>
    <n v="50"/>
    <s v="1 PG"/>
  </r>
  <r>
    <n v="4380"/>
    <s v="VIETNAM"/>
    <x v="1"/>
    <x v="7"/>
    <x v="31"/>
    <x v="76"/>
    <x v="0"/>
    <x v="0"/>
    <x v="5"/>
    <x v="61"/>
    <x v="0"/>
    <n v="1200"/>
    <n v="336"/>
    <n v="304"/>
    <m/>
    <n v="134.4"/>
    <n v="89"/>
    <n v="0"/>
    <n v="88.703999999999994"/>
    <n v="62.25"/>
    <n v="0"/>
    <n v="0.699438202247191"/>
    <n v="0.4"/>
    <n v="0.41823308270676696"/>
    <n v="0"/>
    <n v="304"/>
    <n v="0.7"/>
    <n v="43"/>
    <n v="7"/>
    <n v="0"/>
    <n v="35"/>
    <n v="0"/>
    <n v="0"/>
    <n v="0"/>
    <n v="0"/>
    <n v="0"/>
    <n v="0"/>
    <n v="0"/>
    <n v="0"/>
    <n v="0"/>
    <n v="0"/>
    <n v="0"/>
    <n v="50"/>
    <n v="50"/>
    <s v="2 PG"/>
  </r>
  <r>
    <n v="4381"/>
    <s v="VIETNAM"/>
    <x v="1"/>
    <x v="7"/>
    <x v="31"/>
    <x v="76"/>
    <x v="7"/>
    <x v="0"/>
    <x v="5"/>
    <x v="120"/>
    <x v="0"/>
    <n v="1000"/>
    <n v="280"/>
    <n v="352"/>
    <m/>
    <n v="112"/>
    <n v="57"/>
    <n v="34"/>
    <n v="73.919999999999987"/>
    <n v="29.5"/>
    <n v="24.75"/>
    <n v="0.59615384615384615"/>
    <n v="0.4"/>
    <n v="0.23133116883116886"/>
    <n v="0.13798701298701299"/>
    <n v="690"/>
    <n v="0.7"/>
    <n v="24"/>
    <n v="6"/>
    <n v="0"/>
    <n v="8"/>
    <n v="0"/>
    <n v="0"/>
    <n v="23"/>
    <n v="7"/>
    <n v="0"/>
    <n v="0"/>
    <n v="0"/>
    <n v="0"/>
    <n v="0"/>
    <n v="0"/>
    <n v="0"/>
    <n v="50"/>
    <n v="50"/>
    <s v="1 PG"/>
  </r>
  <r>
    <n v="4382"/>
    <s v="VIETNAM"/>
    <x v="2"/>
    <x v="7"/>
    <x v="31"/>
    <x v="76"/>
    <x v="3"/>
    <x v="0"/>
    <x v="6"/>
    <x v="24"/>
    <x v="1"/>
    <n v="2700"/>
    <n v="567"/>
    <n v="768"/>
    <m/>
    <n v="226"/>
    <n v="112"/>
    <n v="180"/>
    <n v="147"/>
    <n v="85.17"/>
    <n v="167"/>
    <n v="0.86359589041095897"/>
    <n v="0.4"/>
    <n v="0.20833333333333337"/>
    <n v="0.3348214285714286"/>
    <n v="620"/>
    <n v="0.7"/>
    <n v="74.3"/>
    <n v="10"/>
    <n v="0"/>
    <n v="14"/>
    <n v="0"/>
    <n v="0"/>
    <n v="180"/>
    <n v="16"/>
    <n v="0"/>
    <n v="24"/>
    <n v="0"/>
    <n v="0"/>
    <n v="0"/>
    <n v="0"/>
    <n v="0"/>
    <n v="250"/>
    <n v="250"/>
    <s v="2 PG"/>
  </r>
  <r>
    <n v="4383"/>
    <s v="VIETNAM"/>
    <x v="2"/>
    <x v="7"/>
    <x v="31"/>
    <x v="76"/>
    <x v="3"/>
    <x v="0"/>
    <x v="6"/>
    <x v="121"/>
    <x v="1"/>
    <n v="2700"/>
    <n v="567"/>
    <n v="720"/>
    <m/>
    <n v="226"/>
    <n v="31"/>
    <n v="82"/>
    <n v="147"/>
    <n v="50"/>
    <n v="65.3"/>
    <n v="1.0203539823008849"/>
    <n v="0.4"/>
    <n v="6.1507936507936511E-2"/>
    <n v="0.1626984126984127"/>
    <n v="871"/>
    <n v="0.7"/>
    <n v="47.5"/>
    <n v="0"/>
    <n v="0"/>
    <n v="5"/>
    <n v="0"/>
    <n v="0"/>
    <n v="100.1"/>
    <n v="2"/>
    <n v="0"/>
    <n v="8"/>
    <n v="0"/>
    <n v="0"/>
    <n v="0"/>
    <n v="0"/>
    <n v="0"/>
    <n v="250"/>
    <n v="250"/>
    <s v="2 PG"/>
  </r>
  <r>
    <n v="4384"/>
    <s v="VIETNAM"/>
    <x v="2"/>
    <x v="7"/>
    <x v="31"/>
    <x v="76"/>
    <x v="0"/>
    <x v="0"/>
    <x v="6"/>
    <x v="25"/>
    <x v="0"/>
    <n v="1200"/>
    <n v="336"/>
    <n v="576"/>
    <m/>
    <n v="134"/>
    <n v="59"/>
    <n v="89"/>
    <n v="88"/>
    <n v="52"/>
    <n v="96"/>
    <n v="1"/>
    <n v="0.4"/>
    <n v="0.14632936507936509"/>
    <n v="0.22073412698412698"/>
    <n v="770"/>
    <n v="0.7"/>
    <n v="101"/>
    <n v="3"/>
    <n v="0"/>
    <n v="0"/>
    <n v="0"/>
    <n v="0"/>
    <n v="55"/>
    <n v="4"/>
    <n v="0"/>
    <n v="5"/>
    <n v="0"/>
    <n v="0"/>
    <n v="0"/>
    <n v="0"/>
    <n v="0"/>
    <n v="150"/>
    <n v="150"/>
    <s v="2 PG"/>
  </r>
  <r>
    <n v="4385"/>
    <s v="VIETNAM"/>
    <x v="2"/>
    <x v="7"/>
    <x v="31"/>
    <x v="76"/>
    <x v="0"/>
    <x v="0"/>
    <x v="6"/>
    <x v="26"/>
    <x v="0"/>
    <n v="1200"/>
    <n v="336"/>
    <n v="320"/>
    <m/>
    <n v="134"/>
    <n v="25"/>
    <n v="26"/>
    <n v="88"/>
    <n v="42"/>
    <n v="43"/>
    <n v="1.6666666666666667"/>
    <n v="0.4"/>
    <n v="0.11160714285714286"/>
    <n v="0.11607142857142858"/>
    <n v="368"/>
    <n v="0.65"/>
    <n v="30"/>
    <n v="1"/>
    <n v="0"/>
    <n v="2"/>
    <n v="0"/>
    <n v="0"/>
    <n v="36"/>
    <n v="2"/>
    <n v="0"/>
    <n v="3"/>
    <n v="0"/>
    <n v="0"/>
    <n v="0"/>
    <n v="0"/>
    <n v="0"/>
    <n v="150"/>
    <n v="150"/>
    <s v="2 PG"/>
  </r>
  <r>
    <n v="4386"/>
    <s v="VIETNAM"/>
    <x v="2"/>
    <x v="7"/>
    <x v="31"/>
    <x v="76"/>
    <x v="0"/>
    <x v="0"/>
    <x v="6"/>
    <x v="67"/>
    <x v="0"/>
    <n v="1200"/>
    <n v="336"/>
    <n v="320"/>
    <m/>
    <n v="134"/>
    <n v="44"/>
    <n v="38"/>
    <n v="88"/>
    <n v="32"/>
    <n v="24"/>
    <n v="0.68292682926829273"/>
    <n v="0.4"/>
    <n v="0.19642857142857142"/>
    <n v="0.16964285714285715"/>
    <n v="273"/>
    <n v="0.7"/>
    <n v="20.5"/>
    <n v="2"/>
    <n v="0"/>
    <n v="2"/>
    <n v="0"/>
    <n v="0"/>
    <n v="32.299999999999997"/>
    <n v="6"/>
    <n v="0"/>
    <n v="3"/>
    <n v="0"/>
    <n v="0"/>
    <n v="0"/>
    <n v="0"/>
    <n v="0"/>
    <n v="150"/>
    <n v="150"/>
    <s v="1 PG"/>
  </r>
  <r>
    <n v="4387"/>
    <s v="VIETNAM"/>
    <x v="2"/>
    <x v="7"/>
    <x v="31"/>
    <x v="76"/>
    <x v="4"/>
    <x v="1"/>
    <x v="6"/>
    <x v="184"/>
    <x v="0"/>
    <n v="1000"/>
    <n v="200"/>
    <n v="144"/>
    <m/>
    <n v="52"/>
    <n v="12"/>
    <n v="32"/>
    <n v="26"/>
    <n v="5.67"/>
    <n v="28"/>
    <n v="0.76522727272727276"/>
    <n v="0.4"/>
    <n v="0.11904761904761905"/>
    <n v="0.31746031746031744"/>
    <n v="200"/>
    <n v="0.65"/>
    <n v="11.9"/>
    <n v="0"/>
    <n v="0"/>
    <n v="0"/>
    <n v="0"/>
    <n v="0"/>
    <n v="24"/>
    <n v="0"/>
    <n v="0"/>
    <n v="0"/>
    <n v="0"/>
    <n v="0"/>
    <n v="0"/>
    <n v="0"/>
    <n v="0"/>
    <n v="150"/>
    <n v="150"/>
    <s v="1 PG"/>
  </r>
  <r>
    <n v="4388"/>
    <s v="VIETNAM"/>
    <x v="2"/>
    <x v="7"/>
    <x v="31"/>
    <x v="76"/>
    <x v="6"/>
    <x v="0"/>
    <x v="6"/>
    <x v="79"/>
    <x v="1"/>
    <n v="1250"/>
    <n v="350"/>
    <n v="320"/>
    <m/>
    <n v="140"/>
    <n v="35"/>
    <n v="34"/>
    <n v="92"/>
    <n v="42"/>
    <n v="38"/>
    <n v="1.1594202898550725"/>
    <n v="0.4"/>
    <n v="0.15625"/>
    <n v="0.15178571428571427"/>
    <n v="525"/>
    <n v="0.65"/>
    <n v="56"/>
    <n v="2"/>
    <n v="0"/>
    <n v="4"/>
    <n v="0"/>
    <n v="0"/>
    <n v="79"/>
    <n v="3"/>
    <n v="0"/>
    <n v="3"/>
    <n v="0"/>
    <n v="0"/>
    <n v="0"/>
    <n v="0"/>
    <n v="0"/>
    <n v="150"/>
    <n v="150"/>
    <s v="1 PG"/>
  </r>
  <r>
    <n v="4389"/>
    <s v="VIETNAM"/>
    <x v="2"/>
    <x v="7"/>
    <x v="31"/>
    <x v="76"/>
    <x v="6"/>
    <x v="0"/>
    <x v="6"/>
    <x v="80"/>
    <x v="1"/>
    <n v="1250"/>
    <n v="250"/>
    <n v="256"/>
    <m/>
    <n v="100"/>
    <n v="23"/>
    <n v="8"/>
    <n v="66"/>
    <n v="21.67"/>
    <n v="12"/>
    <n v="1.0861290322580646"/>
    <n v="0.4"/>
    <n v="0.1283482142857143"/>
    <n v="4.4642857142857144E-2"/>
    <n v="268"/>
    <n v="0.65"/>
    <n v="17"/>
    <n v="3"/>
    <n v="0"/>
    <n v="1"/>
    <n v="0"/>
    <n v="0"/>
    <n v="20.3"/>
    <n v="2"/>
    <n v="0"/>
    <n v="2"/>
    <n v="0"/>
    <n v="0"/>
    <n v="0"/>
    <n v="0"/>
    <n v="0"/>
    <n v="150"/>
    <n v="150"/>
    <s v="1 PG"/>
  </r>
  <r>
    <n v="4390"/>
    <s v="VIETNAM"/>
    <x v="2"/>
    <x v="7"/>
    <x v="31"/>
    <x v="76"/>
    <x v="2"/>
    <x v="0"/>
    <x v="6"/>
    <x v="29"/>
    <x v="1"/>
    <n v="1200"/>
    <n v="336"/>
    <n v="288"/>
    <m/>
    <n v="96"/>
    <n v="60"/>
    <n v="25"/>
    <n v="88"/>
    <n v="23.7"/>
    <n v="17.3"/>
    <n v="0.4823529411764706"/>
    <n v="0.4"/>
    <n v="0.29761904761904762"/>
    <n v="0.12400793650793651"/>
    <n v="422"/>
    <n v="0.65"/>
    <n v="36"/>
    <n v="4"/>
    <n v="0"/>
    <n v="17"/>
    <n v="0"/>
    <n v="0"/>
    <n v="35"/>
    <n v="4"/>
    <n v="0"/>
    <n v="15"/>
    <n v="0"/>
    <n v="0"/>
    <n v="0"/>
    <n v="0"/>
    <n v="0"/>
    <n v="150"/>
    <n v="150"/>
    <s v="2 PG"/>
  </r>
  <r>
    <n v="4391"/>
    <s v="VIETNAM"/>
    <x v="2"/>
    <x v="7"/>
    <x v="31"/>
    <x v="76"/>
    <x v="2"/>
    <x v="0"/>
    <x v="6"/>
    <x v="30"/>
    <x v="1"/>
    <n v="1200"/>
    <n v="336"/>
    <n v="320"/>
    <m/>
    <n v="96"/>
    <n v="41"/>
    <n v="26"/>
    <n v="88"/>
    <n v="40"/>
    <n v="28"/>
    <n v="1.0149253731343284"/>
    <n v="0.4"/>
    <n v="0.18303571428571427"/>
    <n v="0.11607142857142858"/>
    <n v="418"/>
    <n v="0.65"/>
    <n v="48.5"/>
    <n v="0"/>
    <n v="0"/>
    <n v="10"/>
    <n v="0"/>
    <n v="0"/>
    <n v="13"/>
    <n v="4"/>
    <n v="0"/>
    <n v="7"/>
    <n v="0"/>
    <n v="0"/>
    <n v="0"/>
    <n v="0"/>
    <n v="0"/>
    <n v="150"/>
    <n v="150"/>
    <s v="2 PG"/>
  </r>
  <r>
    <n v="4392"/>
    <s v="VIETNAM"/>
    <x v="2"/>
    <x v="7"/>
    <x v="31"/>
    <x v="76"/>
    <x v="2"/>
    <x v="0"/>
    <x v="6"/>
    <x v="31"/>
    <x v="1"/>
    <n v="1200"/>
    <n v="336"/>
    <n v="336"/>
    <m/>
    <n v="96"/>
    <n v="39"/>
    <n v="45"/>
    <n v="88"/>
    <n v="42"/>
    <n v="33"/>
    <n v="0.8928571428571429"/>
    <n v="0.4"/>
    <n v="0.16581632653061226"/>
    <n v="0.19132653061224492"/>
    <n v="475"/>
    <n v="0.65"/>
    <n v="27"/>
    <n v="7"/>
    <n v="0"/>
    <n v="6"/>
    <n v="0"/>
    <n v="0"/>
    <n v="43"/>
    <n v="6"/>
    <n v="0"/>
    <n v="3"/>
    <n v="0"/>
    <n v="0"/>
    <n v="0"/>
    <n v="0"/>
    <n v="0"/>
    <n v="150"/>
    <n v="150"/>
    <s v="2 PG"/>
  </r>
  <r>
    <n v="4393"/>
    <s v="VIETNAM"/>
    <x v="2"/>
    <x v="7"/>
    <x v="31"/>
    <x v="76"/>
    <x v="7"/>
    <x v="0"/>
    <x v="6"/>
    <x v="88"/>
    <x v="0"/>
    <n v="1000"/>
    <n v="280"/>
    <n v="320"/>
    <m/>
    <n v="112"/>
    <n v="21"/>
    <n v="0"/>
    <n v="73"/>
    <n v="21"/>
    <n v="0"/>
    <n v="1"/>
    <n v="0.4"/>
    <n v="9.375E-2"/>
    <n v="0"/>
    <n v="415"/>
    <n v="0.7"/>
    <n v="12"/>
    <n v="0"/>
    <n v="0"/>
    <n v="0"/>
    <n v="0"/>
    <n v="0"/>
    <n v="69"/>
    <n v="0"/>
    <n v="0"/>
    <n v="4"/>
    <n v="0"/>
    <n v="0"/>
    <n v="0"/>
    <n v="0"/>
    <n v="0"/>
    <n v="150"/>
    <n v="150"/>
    <s v="2 PG"/>
  </r>
  <r>
    <n v="4394"/>
    <s v="VIETNAM"/>
    <x v="2"/>
    <x v="7"/>
    <x v="31"/>
    <x v="76"/>
    <x v="7"/>
    <x v="0"/>
    <x v="6"/>
    <x v="86"/>
    <x v="0"/>
    <n v="1000"/>
    <n v="280"/>
    <n v="240"/>
    <m/>
    <n v="112"/>
    <n v="36"/>
    <n v="0"/>
    <n v="73"/>
    <n v="39"/>
    <n v="0"/>
    <n v="1.0833333333333333"/>
    <n v="0.4"/>
    <n v="0.21428571428571427"/>
    <n v="0"/>
    <n v="229"/>
    <n v="0.7"/>
    <n v="43"/>
    <n v="0"/>
    <n v="0"/>
    <n v="0"/>
    <n v="0"/>
    <n v="0"/>
    <n v="26"/>
    <n v="0"/>
    <n v="0"/>
    <n v="3"/>
    <n v="0"/>
    <n v="0"/>
    <n v="0"/>
    <n v="0"/>
    <n v="0"/>
    <n v="150"/>
    <n v="150"/>
    <s v="2 PG"/>
  </r>
  <r>
    <n v="4395"/>
    <s v="VIETNAM"/>
    <x v="2"/>
    <x v="7"/>
    <x v="31"/>
    <x v="76"/>
    <x v="7"/>
    <x v="0"/>
    <x v="6"/>
    <x v="85"/>
    <x v="0"/>
    <n v="1000"/>
    <n v="280"/>
    <n v="160"/>
    <m/>
    <n v="112"/>
    <n v="41"/>
    <n v="23"/>
    <n v="73"/>
    <n v="35"/>
    <n v="16"/>
    <n v="0.796875"/>
    <n v="0.4"/>
    <n v="0.36607142857142855"/>
    <n v="0.20535714285714285"/>
    <n v="350"/>
    <n v="0.7"/>
    <n v="26"/>
    <n v="1"/>
    <n v="0"/>
    <n v="0"/>
    <n v="0"/>
    <n v="0"/>
    <n v="51"/>
    <n v="3"/>
    <n v="0"/>
    <n v="0"/>
    <n v="0"/>
    <n v="0"/>
    <n v="0"/>
    <n v="0"/>
    <n v="0"/>
    <n v="150"/>
    <n v="150"/>
    <s v="2 PG"/>
  </r>
  <r>
    <n v="4396"/>
    <s v="VIETNAM"/>
    <x v="2"/>
    <x v="7"/>
    <x v="31"/>
    <x v="76"/>
    <x v="7"/>
    <x v="0"/>
    <x v="6"/>
    <x v="87"/>
    <x v="0"/>
    <n v="1000"/>
    <n v="200"/>
    <n v="288"/>
    <m/>
    <n v="112"/>
    <n v="24"/>
    <n v="33"/>
    <n v="52"/>
    <n v="24"/>
    <n v="38"/>
    <n v="1.0877192982456141"/>
    <n v="0.4"/>
    <n v="0.11904761904761905"/>
    <n v="0.16369047619047619"/>
    <n v="410"/>
    <n v="0.65"/>
    <n v="19"/>
    <n v="0"/>
    <n v="0"/>
    <n v="9"/>
    <n v="0"/>
    <n v="0"/>
    <n v="47"/>
    <n v="0"/>
    <n v="0"/>
    <n v="5"/>
    <n v="0"/>
    <n v="0"/>
    <n v="0"/>
    <n v="0"/>
    <n v="0"/>
    <n v="150"/>
    <n v="150"/>
    <s v="1 PG"/>
  </r>
  <r>
    <n v="4397"/>
    <s v="VIETNAM"/>
    <x v="2"/>
    <x v="7"/>
    <x v="31"/>
    <x v="76"/>
    <x v="7"/>
    <x v="0"/>
    <x v="6"/>
    <x v="125"/>
    <x v="0"/>
    <n v="1000"/>
    <n v="200"/>
    <n v="320"/>
    <m/>
    <n v="80"/>
    <n v="14"/>
    <n v="0"/>
    <n v="52"/>
    <n v="25"/>
    <n v="0"/>
    <n v="1.7857142857142858"/>
    <n v="0.4"/>
    <n v="6.25E-2"/>
    <n v="0"/>
    <n v="239"/>
    <n v="0.65"/>
    <n v="6"/>
    <n v="0"/>
    <n v="0"/>
    <n v="0"/>
    <n v="0"/>
    <n v="0"/>
    <n v="30"/>
    <n v="0"/>
    <n v="0"/>
    <n v="1"/>
    <n v="0"/>
    <n v="0"/>
    <n v="0"/>
    <n v="0"/>
    <n v="0"/>
    <n v="250"/>
    <n v="250"/>
    <s v="1 PG"/>
  </r>
  <r>
    <n v="4398"/>
    <s v="VIETNAM"/>
    <x v="2"/>
    <x v="7"/>
    <x v="31"/>
    <x v="76"/>
    <x v="0"/>
    <x v="0"/>
    <x v="9"/>
    <x v="70"/>
    <x v="0"/>
    <n v="1200"/>
    <n v="240"/>
    <n v="320"/>
    <m/>
    <n v="48"/>
    <n v="34"/>
    <n v="34"/>
    <n v="63"/>
    <n v="34"/>
    <n v="28"/>
    <n v="0.91176470588235292"/>
    <n v="0.4"/>
    <n v="0.15178571428571427"/>
    <n v="0.15178571428571427"/>
    <n v="299"/>
    <n v="0.65"/>
    <n v="29"/>
    <n v="5"/>
    <n v="0"/>
    <n v="6"/>
    <n v="0"/>
    <n v="0"/>
    <n v="55"/>
    <n v="4"/>
    <n v="0"/>
    <n v="10"/>
    <n v="0"/>
    <n v="0"/>
    <n v="0"/>
    <n v="0"/>
    <n v="0"/>
    <n v="150"/>
    <n v="150"/>
    <s v="1 PG"/>
  </r>
  <r>
    <n v="4399"/>
    <s v="VIETNAM"/>
    <x v="0"/>
    <x v="7"/>
    <x v="32"/>
    <x v="77"/>
    <x v="3"/>
    <x v="0"/>
    <x v="0"/>
    <x v="10"/>
    <x v="1"/>
    <n v="2700"/>
    <n v="567"/>
    <n v="566"/>
    <m/>
    <n v="226.8"/>
    <n v="80"/>
    <n v="40"/>
    <n v="149.68799999999999"/>
    <n v="70.5"/>
    <n v="42.5"/>
    <n v="0.94166666666666665"/>
    <n v="0.4"/>
    <n v="0.20191822311963656"/>
    <n v="0.10095911155981828"/>
    <n v="510"/>
    <n v="0.8"/>
    <n v="59"/>
    <n v="0"/>
    <n v="0"/>
    <n v="23"/>
    <n v="0"/>
    <n v="0"/>
    <n v="39"/>
    <n v="0"/>
    <n v="0"/>
    <n v="7"/>
    <n v="0"/>
    <n v="0"/>
    <n v="0"/>
    <n v="0"/>
    <n v="0"/>
    <n v="100"/>
    <n v="100"/>
    <s v="2 PG"/>
  </r>
  <r>
    <n v="4400"/>
    <s v="VIETNAM"/>
    <x v="0"/>
    <x v="7"/>
    <x v="32"/>
    <x v="77"/>
    <x v="3"/>
    <x v="0"/>
    <x v="0"/>
    <x v="32"/>
    <x v="1"/>
    <n v="2700"/>
    <n v="567"/>
    <n v="572"/>
    <m/>
    <n v="226.8"/>
    <n v="87"/>
    <n v="0"/>
    <n v="149.68799999999999"/>
    <n v="82.5"/>
    <n v="0"/>
    <n v="0.94827586206896552"/>
    <n v="0.4"/>
    <n v="0.21728271728271731"/>
    <n v="0"/>
    <n v="730"/>
    <n v="0.8"/>
    <n v="76"/>
    <n v="0"/>
    <n v="0"/>
    <n v="13"/>
    <n v="0"/>
    <n v="0"/>
    <n v="0"/>
    <n v="0"/>
    <n v="0"/>
    <n v="0"/>
    <n v="0"/>
    <n v="0"/>
    <n v="0"/>
    <n v="0"/>
    <n v="0"/>
    <n v="100"/>
    <n v="100"/>
    <s v="2 PG"/>
  </r>
  <r>
    <n v="4401"/>
    <s v="VIETNAM"/>
    <x v="0"/>
    <x v="7"/>
    <x v="32"/>
    <x v="77"/>
    <x v="3"/>
    <x v="0"/>
    <x v="1"/>
    <x v="11"/>
    <x v="1"/>
    <n v="2700"/>
    <n v="567"/>
    <n v="624"/>
    <m/>
    <n v="226.8"/>
    <n v="105"/>
    <n v="0"/>
    <n v="149.68799999999999"/>
    <n v="89"/>
    <n v="0"/>
    <n v="0.84761904761904761"/>
    <n v="0.4"/>
    <n v="0.24038461538461542"/>
    <n v="0"/>
    <n v="567"/>
    <n v="0.8"/>
    <n v="67.5"/>
    <n v="0"/>
    <n v="0"/>
    <n v="43"/>
    <n v="0"/>
    <n v="0"/>
    <n v="0"/>
    <n v="0"/>
    <n v="0"/>
    <n v="0"/>
    <n v="0"/>
    <n v="0"/>
    <n v="0"/>
    <n v="0"/>
    <n v="0"/>
    <n v="100"/>
    <n v="100"/>
    <s v="2 PG"/>
  </r>
  <r>
    <n v="4402"/>
    <s v="VIETNAM"/>
    <x v="0"/>
    <x v="7"/>
    <x v="32"/>
    <x v="77"/>
    <x v="0"/>
    <x v="0"/>
    <x v="0"/>
    <x v="1"/>
    <x v="0"/>
    <n v="1200"/>
    <n v="336"/>
    <n v="322"/>
    <m/>
    <n v="134.4"/>
    <n v="62"/>
    <n v="0"/>
    <n v="88.703999999999994"/>
    <n v="44.75"/>
    <n v="0"/>
    <n v="0.72177419354838712"/>
    <n v="0.4"/>
    <n v="0.27506654835847383"/>
    <n v="0"/>
    <n v="312"/>
    <n v="0.7"/>
    <n v="39"/>
    <n v="7"/>
    <n v="0"/>
    <n v="8"/>
    <n v="0"/>
    <n v="0"/>
    <n v="0"/>
    <n v="0"/>
    <n v="0"/>
    <n v="0"/>
    <n v="0"/>
    <n v="0"/>
    <n v="0"/>
    <n v="0"/>
    <n v="0"/>
    <n v="100"/>
    <n v="100"/>
    <s v="2 PG"/>
  </r>
  <r>
    <n v="4403"/>
    <s v="VIETNAM"/>
    <x v="0"/>
    <x v="7"/>
    <x v="32"/>
    <x v="77"/>
    <x v="0"/>
    <x v="0"/>
    <x v="0"/>
    <x v="12"/>
    <x v="0"/>
    <n v="1200"/>
    <n v="240"/>
    <n v="214"/>
    <m/>
    <n v="96"/>
    <n v="50"/>
    <n v="13"/>
    <n v="63.36"/>
    <n v="29.5"/>
    <n v="6.75"/>
    <n v="0.57539682539682535"/>
    <n v="0.4"/>
    <n v="0.33377837116154879"/>
    <n v="8.6782376502002684E-2"/>
    <n v="270"/>
    <n v="0.8"/>
    <n v="26"/>
    <n v="4"/>
    <n v="0"/>
    <n v="5"/>
    <n v="0"/>
    <n v="0"/>
    <n v="0"/>
    <n v="5"/>
    <n v="0"/>
    <n v="11"/>
    <n v="0"/>
    <n v="0"/>
    <n v="0"/>
    <n v="0"/>
    <n v="0"/>
    <n v="50"/>
    <n v="50"/>
    <s v="1 PG"/>
  </r>
  <r>
    <n v="4404"/>
    <s v="VIETNAM"/>
    <x v="0"/>
    <x v="7"/>
    <x v="32"/>
    <x v="77"/>
    <x v="0"/>
    <x v="0"/>
    <x v="0"/>
    <x v="0"/>
    <x v="0"/>
    <n v="1200"/>
    <n v="336"/>
    <n v="332"/>
    <m/>
    <n v="134.4"/>
    <n v="74"/>
    <n v="27"/>
    <n v="88.703999999999994"/>
    <n v="81"/>
    <n v="14.5"/>
    <n v="0.9455445544554455"/>
    <n v="0.4"/>
    <n v="0.31841652323580039"/>
    <n v="0.11617900172117041"/>
    <n v="487"/>
    <n v="0.7"/>
    <n v="69"/>
    <n v="14"/>
    <n v="0"/>
    <n v="17"/>
    <n v="0"/>
    <n v="0"/>
    <n v="0"/>
    <n v="12"/>
    <n v="0"/>
    <n v="23"/>
    <n v="0"/>
    <n v="0"/>
    <n v="0"/>
    <n v="0"/>
    <n v="0"/>
    <n v="100"/>
    <n v="100"/>
    <s v="2 PG"/>
  </r>
  <r>
    <n v="4405"/>
    <s v="VIETNAM"/>
    <x v="0"/>
    <x v="7"/>
    <x v="32"/>
    <x v="77"/>
    <x v="0"/>
    <x v="0"/>
    <x v="0"/>
    <x v="13"/>
    <x v="0"/>
    <n v="1200"/>
    <n v="336"/>
    <n v="320"/>
    <m/>
    <n v="134.4"/>
    <n v="89"/>
    <n v="34"/>
    <n v="88.703999999999994"/>
    <n v="67.75"/>
    <n v="28.25"/>
    <n v="0.78048780487804881"/>
    <n v="0.4"/>
    <n v="0.39732142857142855"/>
    <n v="0.15178571428571427"/>
    <n v="625"/>
    <n v="0.7"/>
    <n v="38"/>
    <n v="35"/>
    <n v="0"/>
    <n v="42"/>
    <n v="0"/>
    <n v="0"/>
    <n v="0"/>
    <n v="35"/>
    <n v="0"/>
    <n v="39"/>
    <n v="0"/>
    <n v="0"/>
    <n v="0"/>
    <n v="0"/>
    <n v="0"/>
    <n v="50"/>
    <n v="50"/>
    <s v="2 PG"/>
  </r>
  <r>
    <n v="4406"/>
    <s v="VIETNAM"/>
    <x v="0"/>
    <x v="7"/>
    <x v="32"/>
    <x v="77"/>
    <x v="0"/>
    <x v="0"/>
    <x v="0"/>
    <x v="2"/>
    <x v="0"/>
    <n v="1200"/>
    <n v="336"/>
    <n v="328"/>
    <m/>
    <n v="134.4"/>
    <n v="77"/>
    <n v="13"/>
    <n v="88.703999999999994"/>
    <n v="36.75"/>
    <n v="5"/>
    <n v="0.46388888888888891"/>
    <n v="0.4"/>
    <n v="0.33536585365853661"/>
    <n v="5.6620209059233449E-2"/>
    <n v="635"/>
    <n v="0.7"/>
    <n v="32"/>
    <n v="7"/>
    <n v="0"/>
    <n v="6"/>
    <n v="0"/>
    <n v="0"/>
    <n v="0"/>
    <n v="6"/>
    <n v="0"/>
    <n v="7"/>
    <n v="0"/>
    <n v="0"/>
    <n v="0"/>
    <n v="0"/>
    <n v="0"/>
    <n v="50"/>
    <n v="50"/>
    <s v="2 PG"/>
  </r>
  <r>
    <n v="4407"/>
    <s v="VIETNAM"/>
    <x v="0"/>
    <x v="7"/>
    <x v="32"/>
    <x v="77"/>
    <x v="0"/>
    <x v="0"/>
    <x v="0"/>
    <x v="14"/>
    <x v="0"/>
    <n v="1200"/>
    <n v="336"/>
    <n v="320"/>
    <m/>
    <n v="134.4"/>
    <n v="89"/>
    <n v="6"/>
    <n v="89"/>
    <n v="51"/>
    <n v="8.5"/>
    <n v="0.62631578947368416"/>
    <n v="0.4"/>
    <n v="0.39732142857142855"/>
    <n v="2.6785714285714284E-2"/>
    <n v="769"/>
    <n v="0.7"/>
    <n v="45"/>
    <n v="0"/>
    <n v="0"/>
    <n v="12"/>
    <n v="0"/>
    <n v="0"/>
    <n v="0"/>
    <n v="0"/>
    <n v="0"/>
    <n v="17"/>
    <n v="0"/>
    <n v="0"/>
    <n v="0"/>
    <n v="0"/>
    <n v="0"/>
    <n v="50"/>
    <n v="50"/>
    <s v="2 PG"/>
  </r>
  <r>
    <n v="4408"/>
    <s v="VIETNAM"/>
    <x v="0"/>
    <x v="7"/>
    <x v="32"/>
    <x v="77"/>
    <x v="0"/>
    <x v="0"/>
    <x v="0"/>
    <x v="15"/>
    <x v="0"/>
    <n v="1200"/>
    <n v="240"/>
    <n v="236"/>
    <m/>
    <n v="96"/>
    <n v="43"/>
    <n v="11"/>
    <n v="63.36"/>
    <n v="25.75"/>
    <n v="6"/>
    <n v="0.58796296296296291"/>
    <n v="0.4"/>
    <n v="0.26029055690072639"/>
    <n v="6.6585956416464892E-2"/>
    <n v="356"/>
    <n v="0.8"/>
    <n v="20.5"/>
    <n v="5"/>
    <n v="0"/>
    <n v="8"/>
    <n v="0"/>
    <n v="0"/>
    <n v="0"/>
    <n v="2"/>
    <n v="0"/>
    <n v="11"/>
    <n v="0"/>
    <n v="0"/>
    <n v="0"/>
    <n v="0"/>
    <n v="0"/>
    <n v="50"/>
    <n v="50"/>
    <s v="2 PG"/>
  </r>
  <r>
    <n v="4409"/>
    <s v="VIETNAM"/>
    <x v="0"/>
    <x v="7"/>
    <x v="32"/>
    <x v="77"/>
    <x v="0"/>
    <x v="0"/>
    <x v="0"/>
    <x v="16"/>
    <x v="0"/>
    <n v="1200"/>
    <n v="240"/>
    <n v="222"/>
    <m/>
    <n v="96"/>
    <n v="56"/>
    <n v="22"/>
    <n v="63.36"/>
    <n v="24.25"/>
    <n v="8.25"/>
    <n v="0.41666666666666669"/>
    <n v="0.4"/>
    <n v="0.3603603603603604"/>
    <n v="0.14157014157014158"/>
    <n v="200"/>
    <n v="0.8"/>
    <n v="17"/>
    <n v="3"/>
    <n v="0"/>
    <n v="13"/>
    <n v="0"/>
    <n v="0"/>
    <n v="0"/>
    <n v="9"/>
    <n v="0"/>
    <n v="12"/>
    <n v="0"/>
    <n v="0"/>
    <n v="0"/>
    <n v="0"/>
    <n v="0"/>
    <n v="50"/>
    <n v="50"/>
    <s v="1 PG"/>
  </r>
  <r>
    <n v="4410"/>
    <s v="VIETNAM"/>
    <x v="0"/>
    <x v="7"/>
    <x v="32"/>
    <x v="77"/>
    <x v="0"/>
    <x v="0"/>
    <x v="0"/>
    <x v="3"/>
    <x v="0"/>
    <n v="1200"/>
    <n v="240"/>
    <n v="240"/>
    <m/>
    <n v="96"/>
    <n v="44"/>
    <n v="8"/>
    <n v="63.36"/>
    <n v="23.5"/>
    <n v="3"/>
    <n v="0.50961538461538458"/>
    <n v="0.4"/>
    <n v="0.26190476190476192"/>
    <n v="4.7619047619047616E-2"/>
    <n v="165"/>
    <n v="0.7"/>
    <n v="16.5"/>
    <n v="4"/>
    <n v="0"/>
    <n v="12"/>
    <n v="0"/>
    <n v="0"/>
    <n v="0"/>
    <n v="0"/>
    <n v="0"/>
    <n v="6"/>
    <n v="0"/>
    <n v="0"/>
    <n v="0"/>
    <n v="0"/>
    <n v="0"/>
    <n v="50"/>
    <n v="50"/>
    <s v="1 PG"/>
  </r>
  <r>
    <n v="4411"/>
    <s v="VIETNAM"/>
    <x v="0"/>
    <x v="7"/>
    <x v="32"/>
    <x v="77"/>
    <x v="4"/>
    <x v="0"/>
    <x v="0"/>
    <x v="33"/>
    <x v="0"/>
    <n v="1200"/>
    <n v="200"/>
    <n v="196"/>
    <m/>
    <n v="80"/>
    <n v="47"/>
    <n v="0"/>
    <n v="52.8"/>
    <n v="24.5"/>
    <n v="0"/>
    <n v="0.52127659574468088"/>
    <n v="0.4"/>
    <n v="0.3425655976676385"/>
    <n v="0"/>
    <n v="180"/>
    <n v="0.7"/>
    <n v="12"/>
    <n v="10"/>
    <n v="0"/>
    <n v="20"/>
    <n v="0"/>
    <n v="0"/>
    <n v="0"/>
    <n v="0"/>
    <n v="0"/>
    <n v="0"/>
    <n v="0"/>
    <n v="0"/>
    <n v="0"/>
    <n v="0"/>
    <n v="0"/>
    <n v="50"/>
    <n v="50"/>
    <s v="1 PG"/>
  </r>
  <r>
    <n v="4412"/>
    <s v="VIETNAM"/>
    <x v="0"/>
    <x v="7"/>
    <x v="32"/>
    <x v="77"/>
    <x v="4"/>
    <x v="0"/>
    <x v="0"/>
    <x v="36"/>
    <x v="0"/>
    <n v="1200"/>
    <n v="200"/>
    <n v="208"/>
    <m/>
    <n v="80"/>
    <n v="42"/>
    <n v="0"/>
    <n v="52.8"/>
    <n v="27.5"/>
    <n v="0"/>
    <n v="0.65476190476190477"/>
    <n v="0.4"/>
    <n v="0.28846153846153849"/>
    <n v="0"/>
    <n v="200"/>
    <n v="0.7"/>
    <n v="22"/>
    <n v="0"/>
    <n v="0"/>
    <n v="11"/>
    <n v="0"/>
    <n v="0"/>
    <n v="0"/>
    <n v="0"/>
    <n v="0"/>
    <n v="0"/>
    <n v="0"/>
    <n v="0"/>
    <n v="0"/>
    <n v="0"/>
    <n v="0"/>
    <n v="50"/>
    <n v="50"/>
    <s v="1 PG"/>
  </r>
  <r>
    <n v="4413"/>
    <s v="VIETNAM"/>
    <x v="0"/>
    <x v="7"/>
    <x v="32"/>
    <x v="77"/>
    <x v="4"/>
    <x v="0"/>
    <x v="0"/>
    <x v="37"/>
    <x v="0"/>
    <n v="1200"/>
    <n v="200"/>
    <n v="198"/>
    <m/>
    <n v="80"/>
    <n v="40"/>
    <n v="20"/>
    <n v="52.8"/>
    <n v="32"/>
    <n v="7"/>
    <n v="0.65"/>
    <n v="0.4"/>
    <n v="0.28860028860028863"/>
    <n v="0.14430014430014432"/>
    <n v="457"/>
    <n v="0.7"/>
    <n v="25"/>
    <n v="8"/>
    <n v="0"/>
    <n v="10"/>
    <n v="0"/>
    <n v="0"/>
    <n v="0"/>
    <n v="12"/>
    <n v="0"/>
    <n v="8"/>
    <n v="0"/>
    <n v="0"/>
    <n v="0"/>
    <n v="0"/>
    <n v="0"/>
    <n v="50"/>
    <n v="50"/>
    <s v="1 PG"/>
  </r>
  <r>
    <n v="4414"/>
    <s v="VIETNAM"/>
    <x v="0"/>
    <x v="7"/>
    <x v="32"/>
    <x v="77"/>
    <x v="4"/>
    <x v="0"/>
    <x v="0"/>
    <x v="108"/>
    <x v="0"/>
    <n v="1200"/>
    <n v="200"/>
    <n v="208"/>
    <m/>
    <n v="80"/>
    <n v="37"/>
    <n v="14"/>
    <n v="52.8"/>
    <n v="23.75"/>
    <n v="10.5"/>
    <n v="0.67156862745098034"/>
    <n v="0.4"/>
    <n v="0.25412087912087911"/>
    <n v="9.6153846153846159E-2"/>
    <n v="164"/>
    <n v="0.7"/>
    <n v="14"/>
    <n v="7"/>
    <n v="0"/>
    <n v="16"/>
    <n v="0"/>
    <n v="0"/>
    <n v="0"/>
    <n v="6"/>
    <n v="0"/>
    <n v="18"/>
    <n v="0"/>
    <n v="0"/>
    <n v="0"/>
    <n v="0"/>
    <n v="0"/>
    <n v="50"/>
    <n v="50"/>
    <s v="1 PG"/>
  </r>
  <r>
    <n v="4415"/>
    <s v="VIETNAM"/>
    <x v="0"/>
    <x v="7"/>
    <x v="32"/>
    <x v="77"/>
    <x v="4"/>
    <x v="0"/>
    <x v="0"/>
    <x v="109"/>
    <x v="0"/>
    <n v="1200"/>
    <n v="200"/>
    <n v="200"/>
    <m/>
    <n v="80"/>
    <n v="31"/>
    <n v="0"/>
    <n v="52.8"/>
    <n v="16.5"/>
    <n v="0"/>
    <n v="0.532258064516129"/>
    <n v="0.4"/>
    <n v="0.22142857142857142"/>
    <n v="0"/>
    <n v="320"/>
    <n v="0.7"/>
    <n v="15"/>
    <n v="0"/>
    <n v="0"/>
    <n v="3"/>
    <n v="0"/>
    <n v="0"/>
    <n v="0"/>
    <n v="0"/>
    <n v="0"/>
    <n v="0"/>
    <n v="0"/>
    <n v="0"/>
    <n v="0"/>
    <n v="0"/>
    <n v="0"/>
    <n v="50"/>
    <n v="50"/>
    <s v="1 PG"/>
  </r>
  <r>
    <n v="4416"/>
    <s v="VIETNAM"/>
    <x v="0"/>
    <x v="7"/>
    <x v="32"/>
    <x v="77"/>
    <x v="4"/>
    <x v="0"/>
    <x v="0"/>
    <x v="110"/>
    <x v="0"/>
    <n v="1200"/>
    <n v="200"/>
    <n v="200"/>
    <m/>
    <n v="80"/>
    <n v="27"/>
    <n v="0"/>
    <n v="52.8"/>
    <n v="15"/>
    <n v="0"/>
    <n v="0.55555555555555558"/>
    <n v="0.4"/>
    <n v="0.19285714285714287"/>
    <n v="0"/>
    <n v="300"/>
    <n v="0.7"/>
    <n v="10"/>
    <n v="0"/>
    <n v="0"/>
    <n v="10"/>
    <n v="0"/>
    <n v="0"/>
    <n v="0"/>
    <n v="0"/>
    <n v="0"/>
    <n v="0"/>
    <n v="0"/>
    <n v="0"/>
    <n v="0"/>
    <n v="0"/>
    <n v="0"/>
    <n v="50"/>
    <n v="50"/>
    <s v="1 PG"/>
  </r>
  <r>
    <n v="4417"/>
    <s v="VIETNAM"/>
    <x v="0"/>
    <x v="7"/>
    <x v="32"/>
    <x v="77"/>
    <x v="4"/>
    <x v="0"/>
    <x v="0"/>
    <x v="41"/>
    <x v="0"/>
    <n v="1200"/>
    <n v="200"/>
    <n v="224"/>
    <m/>
    <n v="80"/>
    <n v="58"/>
    <n v="14"/>
    <n v="52.8"/>
    <n v="46"/>
    <n v="7"/>
    <n v="0.73611111111111116"/>
    <n v="0.4"/>
    <n v="0.36989795918367352"/>
    <n v="8.9285714285714302E-2"/>
    <n v="260"/>
    <n v="0.7"/>
    <n v="18"/>
    <n v="0"/>
    <n v="0"/>
    <n v="56"/>
    <n v="0"/>
    <n v="0"/>
    <n v="0"/>
    <n v="0"/>
    <n v="0"/>
    <n v="14"/>
    <n v="0"/>
    <n v="0"/>
    <n v="0"/>
    <n v="0"/>
    <n v="0"/>
    <n v="50"/>
    <n v="50"/>
    <s v="1 PG"/>
  </r>
  <r>
    <n v="4418"/>
    <s v="VIETNAM"/>
    <x v="0"/>
    <x v="7"/>
    <x v="32"/>
    <x v="77"/>
    <x v="5"/>
    <x v="0"/>
    <x v="0"/>
    <x v="44"/>
    <x v="1"/>
    <n v="1500"/>
    <n v="420"/>
    <n v="399"/>
    <m/>
    <n v="168"/>
    <n v="48"/>
    <n v="41"/>
    <n v="110.88"/>
    <n v="36.5"/>
    <n v="24.25"/>
    <n v="0.68258426966292129"/>
    <n v="0.4"/>
    <n v="0.17185821697099896"/>
    <n v="0.14679556032939495"/>
    <n v="376"/>
    <n v="0.7"/>
    <n v="16"/>
    <n v="6"/>
    <n v="0"/>
    <n v="38"/>
    <n v="0"/>
    <n v="0"/>
    <n v="5"/>
    <n v="1"/>
    <n v="0"/>
    <n v="38"/>
    <n v="0"/>
    <n v="0"/>
    <n v="0"/>
    <n v="0"/>
    <n v="0"/>
    <n v="50"/>
    <n v="50"/>
    <s v="2 PG"/>
  </r>
  <r>
    <n v="4419"/>
    <s v="VIETNAM"/>
    <x v="0"/>
    <x v="7"/>
    <x v="32"/>
    <x v="77"/>
    <x v="1"/>
    <x v="0"/>
    <x v="0"/>
    <x v="7"/>
    <x v="1"/>
    <n v="5400"/>
    <n v="630"/>
    <n v="629"/>
    <m/>
    <n v="353"/>
    <n v="133"/>
    <n v="0"/>
    <n v="166"/>
    <n v="104.33"/>
    <n v="0"/>
    <n v="0.78443609022556393"/>
    <n v="0.4"/>
    <n v="0.30206677265500798"/>
    <n v="0"/>
    <n v="710"/>
    <n v="0.8"/>
    <n v="86.83"/>
    <n v="18"/>
    <n v="0"/>
    <n v="26"/>
    <n v="0"/>
    <n v="0"/>
    <n v="0"/>
    <n v="0"/>
    <n v="0"/>
    <n v="0"/>
    <n v="0"/>
    <n v="0"/>
    <n v="0"/>
    <n v="0"/>
    <n v="0"/>
    <n v="100"/>
    <n v="100"/>
    <s v="2 PG"/>
  </r>
  <r>
    <n v="4420"/>
    <s v="VIETNAM"/>
    <x v="0"/>
    <x v="7"/>
    <x v="32"/>
    <x v="77"/>
    <x v="2"/>
    <x v="0"/>
    <x v="0"/>
    <x v="20"/>
    <x v="1"/>
    <n v="1200"/>
    <n v="336"/>
    <n v="352"/>
    <m/>
    <n v="134.4"/>
    <n v="64"/>
    <n v="0"/>
    <n v="88.703999999999994"/>
    <n v="44"/>
    <n v="0"/>
    <n v="0.6875"/>
    <n v="0.4"/>
    <n v="0.25974025974025977"/>
    <n v="0"/>
    <n v="320"/>
    <n v="0.8"/>
    <n v="31"/>
    <n v="0"/>
    <n v="0"/>
    <n v="26"/>
    <n v="0"/>
    <n v="0"/>
    <n v="0"/>
    <n v="0"/>
    <n v="0"/>
    <n v="0"/>
    <n v="0"/>
    <n v="0"/>
    <n v="0"/>
    <n v="0"/>
    <n v="0"/>
    <n v="50"/>
    <n v="50"/>
    <s v="2 PG"/>
  </r>
  <r>
    <n v="4421"/>
    <s v="VIETNAM"/>
    <x v="0"/>
    <x v="7"/>
    <x v="32"/>
    <x v="77"/>
    <x v="2"/>
    <x v="0"/>
    <x v="0"/>
    <x v="8"/>
    <x v="1"/>
    <n v="1200"/>
    <n v="336"/>
    <n v="332"/>
    <m/>
    <n v="134.4"/>
    <n v="71"/>
    <n v="45"/>
    <n v="88.703999999999994"/>
    <n v="52"/>
    <n v="40"/>
    <n v="0.7931034482758621"/>
    <n v="0.4"/>
    <n v="0.30550774526678143"/>
    <n v="0.19363166953528402"/>
    <n v="420"/>
    <n v="0.6"/>
    <n v="40"/>
    <n v="0"/>
    <n v="0"/>
    <n v="24"/>
    <n v="0"/>
    <n v="0"/>
    <n v="23"/>
    <n v="12"/>
    <n v="0"/>
    <n v="28"/>
    <n v="0"/>
    <n v="0"/>
    <n v="0"/>
    <n v="0"/>
    <n v="0"/>
    <n v="100"/>
    <n v="100"/>
    <s v="2 PG"/>
  </r>
  <r>
    <n v="4422"/>
    <s v="VIETNAM"/>
    <x v="0"/>
    <x v="7"/>
    <x v="32"/>
    <x v="77"/>
    <x v="6"/>
    <x v="0"/>
    <x v="0"/>
    <x v="47"/>
    <x v="1"/>
    <n v="1250"/>
    <n v="250"/>
    <n v="240"/>
    <m/>
    <n v="100"/>
    <n v="45"/>
    <n v="0"/>
    <n v="92"/>
    <n v="33.25"/>
    <n v="0"/>
    <n v="0.73888888888888893"/>
    <n v="0.4"/>
    <n v="0.26785714285714285"/>
    <n v="0"/>
    <n v="175"/>
    <n v="0.7"/>
    <n v="25"/>
    <n v="5"/>
    <n v="0"/>
    <n v="14"/>
    <n v="0"/>
    <n v="0"/>
    <n v="0"/>
    <n v="0"/>
    <n v="0"/>
    <n v="0"/>
    <n v="0"/>
    <n v="0"/>
    <n v="0"/>
    <n v="0"/>
    <n v="0"/>
    <n v="50"/>
    <n v="50"/>
    <s v="1 PG"/>
  </r>
  <r>
    <n v="4423"/>
    <s v="VIETNAM"/>
    <x v="0"/>
    <x v="7"/>
    <x v="32"/>
    <x v="77"/>
    <x v="7"/>
    <x v="0"/>
    <x v="0"/>
    <x v="56"/>
    <x v="0"/>
    <n v="1000"/>
    <n v="200"/>
    <n v="198"/>
    <m/>
    <n v="80"/>
    <n v="24"/>
    <n v="0"/>
    <n v="52.8"/>
    <n v="13"/>
    <n v="0"/>
    <n v="0.54166666666666663"/>
    <n v="0.4"/>
    <n v="0.17316017316017318"/>
    <n v="0"/>
    <n v="153"/>
    <n v="0.7"/>
    <n v="13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424"/>
    <s v="VIETNAM"/>
    <x v="0"/>
    <x v="7"/>
    <x v="32"/>
    <x v="77"/>
    <x v="7"/>
    <x v="0"/>
    <x v="0"/>
    <x v="57"/>
    <x v="0"/>
    <n v="1000"/>
    <n v="200"/>
    <n v="208"/>
    <m/>
    <n v="80"/>
    <n v="43"/>
    <n v="17"/>
    <n v="52.8"/>
    <n v="35"/>
    <n v="12.5"/>
    <n v="0.79166666666666663"/>
    <n v="0.4"/>
    <n v="0.29532967032967034"/>
    <n v="0.11675824175824176"/>
    <n v="519"/>
    <n v="0.7"/>
    <n v="27.5"/>
    <n v="0"/>
    <n v="0"/>
    <n v="15"/>
    <n v="0"/>
    <n v="0"/>
    <n v="12.5"/>
    <n v="0"/>
    <n v="0"/>
    <n v="0"/>
    <n v="0"/>
    <n v="0"/>
    <n v="0"/>
    <n v="0"/>
    <n v="0"/>
    <n v="50"/>
    <n v="50"/>
    <s v="1 PG"/>
  </r>
  <r>
    <n v="4425"/>
    <s v="VIETNAM"/>
    <x v="0"/>
    <x v="7"/>
    <x v="32"/>
    <x v="77"/>
    <x v="7"/>
    <x v="0"/>
    <x v="0"/>
    <x v="250"/>
    <x v="0"/>
    <n v="1000"/>
    <n v="200"/>
    <n v="194"/>
    <m/>
    <n v="80"/>
    <n v="28"/>
    <n v="0"/>
    <n v="52.8"/>
    <n v="11.83"/>
    <n v="0"/>
    <n v="0.42249999999999999"/>
    <n v="0.4"/>
    <n v="0.2061855670103093"/>
    <n v="0"/>
    <n v="178"/>
    <n v="0.7"/>
    <n v="9.83"/>
    <n v="0"/>
    <n v="0"/>
    <n v="4"/>
    <n v="0"/>
    <n v="0"/>
    <n v="0"/>
    <n v="0"/>
    <n v="0"/>
    <n v="0"/>
    <n v="0"/>
    <n v="0"/>
    <n v="0"/>
    <n v="0"/>
    <n v="0"/>
    <n v="50"/>
    <n v="50"/>
    <s v="1 PG"/>
  </r>
  <r>
    <n v="4426"/>
    <s v="VIETNAM"/>
    <x v="0"/>
    <x v="7"/>
    <x v="32"/>
    <x v="77"/>
    <x v="7"/>
    <x v="0"/>
    <x v="0"/>
    <x v="251"/>
    <x v="0"/>
    <n v="1000"/>
    <n v="200"/>
    <n v="194"/>
    <m/>
    <n v="80"/>
    <n v="24"/>
    <n v="0"/>
    <n v="52.8"/>
    <n v="9.5"/>
    <n v="0"/>
    <n v="0.39583333333333331"/>
    <n v="0.4"/>
    <n v="0.17673048600883653"/>
    <n v="0"/>
    <n v="223"/>
    <n v="0.7"/>
    <n v="0"/>
    <n v="6"/>
    <n v="0"/>
    <n v="16"/>
    <n v="0"/>
    <n v="0"/>
    <n v="0"/>
    <n v="0"/>
    <n v="0"/>
    <n v="0"/>
    <n v="0"/>
    <n v="0"/>
    <n v="0"/>
    <n v="0"/>
    <n v="0"/>
    <n v="50"/>
    <n v="50"/>
    <s v="1 PG"/>
  </r>
  <r>
    <n v="4427"/>
    <s v="VIETNAM"/>
    <x v="0"/>
    <x v="7"/>
    <x v="32"/>
    <x v="77"/>
    <x v="10"/>
    <x v="1"/>
    <x v="0"/>
    <x v="181"/>
    <x v="2"/>
    <n v="320"/>
    <n v="144"/>
    <n v="138"/>
    <m/>
    <n v="34.56"/>
    <n v="45"/>
    <n v="0"/>
    <n v="25.344000000000001"/>
    <n v="16"/>
    <n v="0"/>
    <n v="0.35555555555555557"/>
    <n v="0.24"/>
    <n v="0.46583850931677023"/>
    <n v="0"/>
    <n v="245"/>
    <n v="0.7"/>
    <n v="16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428"/>
    <s v="VIETNAM"/>
    <x v="1"/>
    <x v="7"/>
    <x v="32"/>
    <x v="77"/>
    <x v="2"/>
    <x v="0"/>
    <x v="5"/>
    <x v="23"/>
    <x v="1"/>
    <n v="1200"/>
    <n v="336"/>
    <n v="334"/>
    <m/>
    <n v="134.4"/>
    <n v="51"/>
    <n v="31"/>
    <n v="88.703999999999994"/>
    <n v="37.5"/>
    <n v="15.5"/>
    <n v="0.64634146341463417"/>
    <n v="0.4"/>
    <n v="0.21813515825491875"/>
    <n v="0.13259195893926434"/>
    <n v="304"/>
    <n v="0.7"/>
    <n v="20.5"/>
    <n v="0"/>
    <n v="0"/>
    <n v="34"/>
    <n v="0"/>
    <n v="0"/>
    <n v="0"/>
    <n v="0"/>
    <n v="0"/>
    <n v="31"/>
    <n v="0"/>
    <n v="0"/>
    <n v="0"/>
    <n v="0"/>
    <n v="0"/>
    <n v="50"/>
    <n v="50"/>
    <s v="2 PG"/>
  </r>
  <r>
    <n v="4429"/>
    <s v="VIETNAM"/>
    <x v="2"/>
    <x v="7"/>
    <x v="32"/>
    <x v="77"/>
    <x v="3"/>
    <x v="0"/>
    <x v="6"/>
    <x v="24"/>
    <x v="1"/>
    <n v="2700"/>
    <n v="567"/>
    <n v="880"/>
    <m/>
    <n v="226"/>
    <n v="114"/>
    <n v="167"/>
    <n v="149"/>
    <n v="129"/>
    <n v="174.5"/>
    <n v="1.0800711743772242"/>
    <n v="0.4"/>
    <n v="0.18506493506493507"/>
    <n v="0.27110389610389612"/>
    <n v="968"/>
    <n v="0.7"/>
    <n v="122"/>
    <n v="0"/>
    <n v="0"/>
    <n v="14"/>
    <n v="0"/>
    <n v="0"/>
    <n v="164.5"/>
    <n v="10"/>
    <n v="0"/>
    <n v="15"/>
    <n v="0"/>
    <n v="0"/>
    <n v="0"/>
    <n v="0"/>
    <n v="0"/>
    <n v="150"/>
    <n v="150"/>
    <s v="2 PG"/>
  </r>
  <r>
    <n v="4430"/>
    <s v="VIETNAM"/>
    <x v="2"/>
    <x v="7"/>
    <x v="32"/>
    <x v="77"/>
    <x v="3"/>
    <x v="0"/>
    <x v="6"/>
    <x v="121"/>
    <x v="1"/>
    <n v="2700"/>
    <n v="567"/>
    <n v="640"/>
    <m/>
    <n v="226"/>
    <n v="19"/>
    <n v="70"/>
    <n v="149"/>
    <n v="7.25"/>
    <n v="73.3"/>
    <n v="0.90505617977528086"/>
    <n v="0.4"/>
    <n v="4.2410714285714288E-2"/>
    <n v="0.15625"/>
    <n v="890"/>
    <n v="0.7"/>
    <n v="0"/>
    <n v="11"/>
    <n v="0"/>
    <n v="9"/>
    <n v="0"/>
    <n v="0"/>
    <n v="65.3"/>
    <n v="14"/>
    <n v="0"/>
    <n v="9"/>
    <n v="0"/>
    <n v="0"/>
    <n v="0"/>
    <n v="0"/>
    <n v="0"/>
    <n v="150"/>
    <n v="150"/>
    <s v="2 PG"/>
  </r>
  <r>
    <n v="4431"/>
    <s v="VIETNAM"/>
    <x v="2"/>
    <x v="7"/>
    <x v="32"/>
    <x v="77"/>
    <x v="0"/>
    <x v="0"/>
    <x v="6"/>
    <x v="25"/>
    <x v="0"/>
    <n v="1200"/>
    <n v="336"/>
    <n v="650"/>
    <m/>
    <n v="134"/>
    <n v="55"/>
    <n v="99"/>
    <n v="88"/>
    <n v="101.25"/>
    <n v="47.75"/>
    <n v="0.96753246753246758"/>
    <n v="0.4"/>
    <n v="0.12087912087912089"/>
    <n v="0.21758241758241761"/>
    <n v="735"/>
    <n v="0.7"/>
    <n v="94"/>
    <n v="7"/>
    <n v="0"/>
    <n v="11"/>
    <n v="0"/>
    <n v="0"/>
    <n v="42"/>
    <n v="5"/>
    <n v="0"/>
    <n v="9"/>
    <n v="0"/>
    <n v="0"/>
    <n v="0"/>
    <n v="0"/>
    <n v="0"/>
    <n v="150"/>
    <n v="150"/>
    <s v="2 PG"/>
  </r>
  <r>
    <n v="4432"/>
    <s v="VIETNAM"/>
    <x v="2"/>
    <x v="7"/>
    <x v="32"/>
    <x v="77"/>
    <x v="0"/>
    <x v="0"/>
    <x v="6"/>
    <x v="26"/>
    <x v="0"/>
    <n v="1200"/>
    <n v="336"/>
    <n v="320"/>
    <m/>
    <n v="134"/>
    <n v="24"/>
    <n v="44"/>
    <n v="88"/>
    <n v="47"/>
    <n v="44.5"/>
    <n v="1.3455882352941178"/>
    <n v="0.4"/>
    <n v="0.10714285714285714"/>
    <n v="0.19642857142857142"/>
    <n v="350"/>
    <n v="0.65"/>
    <n v="47"/>
    <n v="0"/>
    <n v="0"/>
    <n v="0"/>
    <n v="0"/>
    <n v="0"/>
    <n v="44"/>
    <n v="2"/>
    <n v="0"/>
    <n v="0"/>
    <n v="0"/>
    <n v="0"/>
    <n v="0"/>
    <n v="0"/>
    <n v="0"/>
    <n v="150"/>
    <n v="150"/>
    <s v="2 PG"/>
  </r>
  <r>
    <n v="4433"/>
    <s v="VIETNAM"/>
    <x v="2"/>
    <x v="7"/>
    <x v="32"/>
    <x v="77"/>
    <x v="0"/>
    <x v="0"/>
    <x v="6"/>
    <x v="27"/>
    <x v="0"/>
    <n v="1200"/>
    <n v="336"/>
    <n v="496"/>
    <m/>
    <n v="134"/>
    <n v="36"/>
    <n v="35"/>
    <n v="88"/>
    <n v="23"/>
    <n v="28"/>
    <n v="0.71830985915492962"/>
    <n v="0.4"/>
    <n v="0.10368663594470047"/>
    <n v="0.10080645161290323"/>
    <n v="252"/>
    <n v="0.7"/>
    <n v="18"/>
    <n v="4"/>
    <n v="0"/>
    <n v="8"/>
    <n v="0"/>
    <n v="0"/>
    <n v="26"/>
    <n v="2"/>
    <n v="0"/>
    <n v="3"/>
    <n v="0"/>
    <n v="0"/>
    <n v="0"/>
    <n v="0"/>
    <n v="0"/>
    <n v="150"/>
    <n v="150"/>
    <s v="1 PG"/>
  </r>
  <r>
    <n v="4434"/>
    <s v="VIETNAM"/>
    <x v="2"/>
    <x v="7"/>
    <x v="32"/>
    <x v="77"/>
    <x v="0"/>
    <x v="0"/>
    <x v="6"/>
    <x v="67"/>
    <x v="0"/>
    <n v="1200"/>
    <n v="336"/>
    <n v="224"/>
    <m/>
    <n v="134"/>
    <n v="29"/>
    <n v="25"/>
    <n v="88"/>
    <n v="30.33"/>
    <n v="25.55"/>
    <n v="1.0348148148148146"/>
    <n v="0.4"/>
    <n v="0.18494897959183676"/>
    <n v="0.15943877551020411"/>
    <n v="329"/>
    <n v="0.7"/>
    <n v="30.33"/>
    <n v="0"/>
    <n v="0"/>
    <n v="0"/>
    <n v="0"/>
    <n v="0"/>
    <n v="24.8"/>
    <n v="3"/>
    <n v="0"/>
    <n v="0"/>
    <n v="0"/>
    <n v="0"/>
    <n v="0"/>
    <n v="0"/>
    <n v="0"/>
    <n v="150"/>
    <n v="150"/>
    <s v="1 PG"/>
  </r>
  <r>
    <n v="4435"/>
    <s v="VIETNAM"/>
    <x v="2"/>
    <x v="7"/>
    <x v="32"/>
    <x v="77"/>
    <x v="0"/>
    <x v="0"/>
    <x v="6"/>
    <x v="28"/>
    <x v="0"/>
    <n v="1200"/>
    <n v="336"/>
    <n v="400"/>
    <m/>
    <n v="96"/>
    <n v="32"/>
    <n v="53"/>
    <n v="88"/>
    <n v="36.67"/>
    <n v="62.67"/>
    <n v="1.1687058823529413"/>
    <n v="0.4"/>
    <n v="0.11428571428571428"/>
    <n v="0.18928571428571428"/>
    <n v="420"/>
    <n v="0.65"/>
    <n v="36.67"/>
    <n v="0"/>
    <n v="0"/>
    <n v="0"/>
    <n v="0"/>
    <n v="0"/>
    <n v="62.67"/>
    <n v="0"/>
    <n v="0"/>
    <n v="0"/>
    <n v="0"/>
    <n v="0"/>
    <n v="0"/>
    <n v="0"/>
    <n v="0"/>
    <n v="150"/>
    <n v="150"/>
    <s v="1 PG"/>
  </r>
  <r>
    <n v="4436"/>
    <s v="VIETNAM"/>
    <x v="2"/>
    <x v="7"/>
    <x v="32"/>
    <x v="77"/>
    <x v="0"/>
    <x v="0"/>
    <x v="6"/>
    <x v="68"/>
    <x v="0"/>
    <n v="1000"/>
    <n v="240"/>
    <n v="240"/>
    <m/>
    <n v="96"/>
    <n v="21"/>
    <n v="9"/>
    <n v="63"/>
    <n v="22.85"/>
    <n v="7.17"/>
    <n v="1.0006666666666668"/>
    <n v="0.4"/>
    <n v="0.125"/>
    <n v="5.3571428571428568E-2"/>
    <n v="220"/>
    <n v="0.65"/>
    <n v="22.1"/>
    <n v="3"/>
    <n v="0"/>
    <n v="0"/>
    <n v="0"/>
    <n v="0"/>
    <n v="5.67"/>
    <n v="2"/>
    <n v="0"/>
    <n v="2"/>
    <n v="0"/>
    <n v="0"/>
    <n v="0"/>
    <n v="0"/>
    <n v="0"/>
    <n v="150"/>
    <n v="150"/>
    <s v="1 PG"/>
  </r>
  <r>
    <n v="4437"/>
    <s v="VIETNAM"/>
    <x v="2"/>
    <x v="7"/>
    <x v="32"/>
    <x v="77"/>
    <x v="0"/>
    <x v="0"/>
    <x v="6"/>
    <x v="69"/>
    <x v="0"/>
    <n v="1250"/>
    <n v="240"/>
    <n v="288"/>
    <m/>
    <n v="96"/>
    <n v="35"/>
    <n v="17"/>
    <n v="63"/>
    <n v="22.5"/>
    <n v="13"/>
    <n v="0.68269230769230771"/>
    <n v="0.4"/>
    <n v="0.1736111111111111"/>
    <n v="8.4325396825396831E-2"/>
    <n v="200"/>
    <n v="0.65"/>
    <n v="20"/>
    <n v="0"/>
    <n v="0"/>
    <n v="5"/>
    <n v="0"/>
    <n v="0"/>
    <n v="12"/>
    <n v="0"/>
    <n v="0"/>
    <n v="2"/>
    <n v="0"/>
    <n v="0"/>
    <n v="0"/>
    <n v="0"/>
    <n v="0"/>
    <n v="150"/>
    <n v="150"/>
    <s v="1 PG"/>
  </r>
  <r>
    <n v="4438"/>
    <s v="VIETNAM"/>
    <x v="2"/>
    <x v="7"/>
    <x v="32"/>
    <x v="77"/>
    <x v="2"/>
    <x v="0"/>
    <x v="6"/>
    <x v="29"/>
    <x v="1"/>
    <n v="1200"/>
    <n v="336"/>
    <n v="240"/>
    <m/>
    <n v="134"/>
    <n v="56"/>
    <n v="26"/>
    <n v="88"/>
    <n v="42"/>
    <n v="19.66"/>
    <n v="0.75195121951219512"/>
    <n v="0.4"/>
    <n v="0.33333333333333331"/>
    <n v="0.15476190476190477"/>
    <n v="319"/>
    <n v="0.65"/>
    <n v="24.5"/>
    <n v="0"/>
    <n v="0"/>
    <n v="35"/>
    <n v="0"/>
    <n v="0"/>
    <n v="17.66"/>
    <n v="8"/>
    <n v="0"/>
    <n v="0"/>
    <n v="0"/>
    <n v="0"/>
    <n v="0"/>
    <n v="0"/>
    <n v="0"/>
    <n v="150"/>
    <n v="150"/>
    <s v="2 PG"/>
  </r>
  <r>
    <n v="4439"/>
    <s v="VIETNAM"/>
    <x v="2"/>
    <x v="7"/>
    <x v="32"/>
    <x v="77"/>
    <x v="6"/>
    <x v="0"/>
    <x v="6"/>
    <x v="81"/>
    <x v="1"/>
    <n v="1250"/>
    <n v="250"/>
    <n v="160"/>
    <m/>
    <n v="100"/>
    <n v="7"/>
    <n v="12"/>
    <n v="66"/>
    <n v="7.25"/>
    <n v="5"/>
    <n v="0.64473684210526316"/>
    <n v="0.4"/>
    <n v="6.25E-2"/>
    <n v="0.10714285714285714"/>
    <n v="319"/>
    <n v="0.65"/>
    <n v="0"/>
    <n v="5"/>
    <n v="0"/>
    <n v="12"/>
    <n v="0"/>
    <n v="0"/>
    <n v="0"/>
    <n v="8"/>
    <n v="0"/>
    <n v="6"/>
    <n v="0"/>
    <n v="0"/>
    <n v="0"/>
    <n v="0"/>
    <n v="0"/>
    <n v="150"/>
    <n v="150"/>
    <s v="1 PG"/>
  </r>
  <r>
    <n v="4440"/>
    <s v="VIETNAM"/>
    <x v="2"/>
    <x v="7"/>
    <x v="32"/>
    <x v="77"/>
    <x v="7"/>
    <x v="0"/>
    <x v="6"/>
    <x v="84"/>
    <x v="0"/>
    <n v="1000"/>
    <n v="200"/>
    <n v="160"/>
    <m/>
    <n v="80"/>
    <n v="26"/>
    <n v="0"/>
    <n v="52"/>
    <n v="11"/>
    <n v="0"/>
    <n v="0.42307692307692307"/>
    <n v="0.4"/>
    <n v="0.23214285714285715"/>
    <n v="0"/>
    <n v="248"/>
    <n v="0.65"/>
    <n v="11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441"/>
    <s v="VIETNAM"/>
    <x v="2"/>
    <x v="7"/>
    <x v="32"/>
    <x v="77"/>
    <x v="7"/>
    <x v="0"/>
    <x v="6"/>
    <x v="327"/>
    <x v="0"/>
    <n v="1000"/>
    <n v="200"/>
    <n v="240"/>
    <m/>
    <n v="80"/>
    <n v="43"/>
    <n v="4"/>
    <n v="52"/>
    <n v="49"/>
    <n v="2.5"/>
    <n v="1.0957446808510638"/>
    <n v="0.4"/>
    <n v="0.25595238095238093"/>
    <n v="2.3809523809523808E-2"/>
    <n v="310"/>
    <n v="0.7"/>
    <n v="46"/>
    <n v="0"/>
    <n v="0"/>
    <n v="6"/>
    <n v="0"/>
    <n v="0"/>
    <n v="0"/>
    <n v="4"/>
    <n v="0"/>
    <n v="3"/>
    <n v="0"/>
    <n v="0"/>
    <n v="0"/>
    <n v="0"/>
    <n v="0"/>
    <n v="150"/>
    <n v="150"/>
    <s v="1 PG"/>
  </r>
  <r>
    <n v="4442"/>
    <s v="VIETNAM"/>
    <x v="2"/>
    <x v="7"/>
    <x v="32"/>
    <x v="77"/>
    <x v="7"/>
    <x v="0"/>
    <x v="6"/>
    <x v="330"/>
    <x v="0"/>
    <n v="1000"/>
    <n v="200"/>
    <n v="160"/>
    <m/>
    <n v="80"/>
    <n v="37"/>
    <n v="0"/>
    <n v="52"/>
    <n v="31.92"/>
    <n v="0"/>
    <n v="0.86270270270270277"/>
    <n v="0.4"/>
    <n v="0.33035714285714285"/>
    <n v="0"/>
    <n v="305"/>
    <n v="0.65"/>
    <n v="30.67"/>
    <n v="5"/>
    <n v="0"/>
    <n v="0"/>
    <n v="0"/>
    <n v="0"/>
    <n v="0"/>
    <n v="0"/>
    <n v="0"/>
    <n v="0"/>
    <n v="0"/>
    <n v="0"/>
    <n v="0"/>
    <n v="0"/>
    <n v="0"/>
    <n v="150"/>
    <n v="150"/>
    <s v="1 PG"/>
  </r>
  <r>
    <n v="4443"/>
    <s v="VIETNAM"/>
    <x v="2"/>
    <x v="7"/>
    <x v="32"/>
    <x v="77"/>
    <x v="7"/>
    <x v="0"/>
    <x v="6"/>
    <x v="331"/>
    <x v="0"/>
    <n v="1000"/>
    <n v="200"/>
    <n v="160"/>
    <m/>
    <n v="80"/>
    <n v="29"/>
    <n v="1"/>
    <n v="52"/>
    <n v="30.33"/>
    <n v="0.5"/>
    <n v="1.0276666666666665"/>
    <n v="0.4"/>
    <n v="0.25892857142857145"/>
    <n v="8.9285714285714281E-3"/>
    <n v="297"/>
    <n v="0.65"/>
    <n v="29.33"/>
    <n v="0"/>
    <n v="0"/>
    <n v="2"/>
    <n v="0"/>
    <n v="0"/>
    <n v="0"/>
    <n v="0"/>
    <n v="0"/>
    <n v="1"/>
    <n v="0"/>
    <n v="0"/>
    <n v="0"/>
    <n v="0"/>
    <n v="0"/>
    <n v="150"/>
    <n v="150"/>
    <s v="1 PG"/>
  </r>
  <r>
    <n v="4444"/>
    <s v="VIETNAM"/>
    <x v="2"/>
    <x v="7"/>
    <x v="32"/>
    <x v="77"/>
    <x v="7"/>
    <x v="0"/>
    <x v="6"/>
    <x v="89"/>
    <x v="0"/>
    <n v="1000"/>
    <n v="280"/>
    <n v="320"/>
    <m/>
    <n v="112"/>
    <n v="130"/>
    <n v="0"/>
    <n v="73"/>
    <n v="158.5"/>
    <n v="0"/>
    <n v="1.2192307692307693"/>
    <n v="0.4"/>
    <n v="0.5803571428571429"/>
    <n v="0"/>
    <n v="755"/>
    <n v="0.7"/>
    <n v="154"/>
    <n v="14"/>
    <n v="0"/>
    <n v="2"/>
    <n v="0"/>
    <n v="0"/>
    <n v="0"/>
    <n v="0"/>
    <n v="0"/>
    <n v="0"/>
    <n v="0"/>
    <n v="0"/>
    <n v="0"/>
    <n v="0"/>
    <n v="0"/>
    <n v="150"/>
    <n v="150"/>
    <s v="1 PG"/>
  </r>
  <r>
    <n v="4445"/>
    <s v="VIETNAM"/>
    <x v="2"/>
    <x v="7"/>
    <x v="32"/>
    <x v="77"/>
    <x v="7"/>
    <x v="0"/>
    <x v="6"/>
    <x v="131"/>
    <x v="0"/>
    <n v="1000"/>
    <n v="200"/>
    <n v="160"/>
    <m/>
    <n v="80"/>
    <n v="42"/>
    <n v="0"/>
    <n v="52"/>
    <n v="49.75"/>
    <n v="0"/>
    <n v="1.1845238095238095"/>
    <n v="0.4"/>
    <n v="0.375"/>
    <n v="0"/>
    <n v="300"/>
    <n v="0.65"/>
    <n v="48"/>
    <n v="3"/>
    <n v="0"/>
    <n v="2"/>
    <n v="0"/>
    <n v="0"/>
    <n v="0"/>
    <n v="0"/>
    <n v="0"/>
    <n v="0"/>
    <n v="0"/>
    <n v="0"/>
    <n v="0"/>
    <n v="0"/>
    <n v="0"/>
    <n v="150"/>
    <n v="150"/>
    <s v="1 PG"/>
  </r>
  <r>
    <n v="4446"/>
    <s v="VIETNAM"/>
    <x v="2"/>
    <x v="7"/>
    <x v="32"/>
    <x v="77"/>
    <x v="7"/>
    <x v="0"/>
    <x v="6"/>
    <x v="222"/>
    <x v="0"/>
    <n v="1000"/>
    <n v="200"/>
    <n v="240"/>
    <m/>
    <n v="80"/>
    <n v="47"/>
    <n v="6"/>
    <n v="52"/>
    <n v="50.17"/>
    <n v="3"/>
    <n v="1.0032075471698114"/>
    <n v="0.4"/>
    <n v="0.27976190476190477"/>
    <n v="3.5714285714285712E-2"/>
    <n v="286"/>
    <n v="0.7"/>
    <n v="47.67"/>
    <n v="0"/>
    <n v="0"/>
    <n v="5"/>
    <n v="0"/>
    <n v="0"/>
    <n v="0"/>
    <n v="0"/>
    <n v="0"/>
    <n v="6"/>
    <n v="0"/>
    <n v="0"/>
    <n v="0"/>
    <n v="0"/>
    <n v="0"/>
    <n v="150"/>
    <n v="150"/>
    <s v="1 PG"/>
  </r>
  <r>
    <n v="4447"/>
    <s v="VIETNAM"/>
    <x v="2"/>
    <x v="7"/>
    <x v="32"/>
    <x v="77"/>
    <x v="6"/>
    <x v="0"/>
    <x v="9"/>
    <x v="82"/>
    <x v="1"/>
    <n v="1250"/>
    <n v="350"/>
    <n v="288"/>
    <m/>
    <n v="140"/>
    <n v="30"/>
    <n v="15"/>
    <n v="92"/>
    <n v="54"/>
    <n v="23.25"/>
    <n v="1.7166666666666666"/>
    <n v="0.4"/>
    <n v="0.14880952380952381"/>
    <n v="7.4404761904761904E-2"/>
    <n v="330"/>
    <n v="0.65"/>
    <n v="50"/>
    <n v="4"/>
    <n v="0"/>
    <n v="6"/>
    <n v="0"/>
    <n v="0"/>
    <n v="20"/>
    <n v="5"/>
    <n v="0"/>
    <n v="4"/>
    <n v="0"/>
    <n v="0"/>
    <n v="0"/>
    <n v="0"/>
    <n v="0"/>
    <n v="150"/>
    <n v="150"/>
    <s v="1 PG"/>
  </r>
  <r>
    <n v="4448"/>
    <s v="VIETNAM"/>
    <x v="0"/>
    <x v="7"/>
    <x v="32"/>
    <x v="78"/>
    <x v="3"/>
    <x v="0"/>
    <x v="0"/>
    <x v="10"/>
    <x v="1"/>
    <n v="2700"/>
    <n v="567"/>
    <n v="552"/>
    <m/>
    <n v="226.8"/>
    <n v="78"/>
    <n v="62"/>
    <n v="149.68799999999999"/>
    <n v="46.75"/>
    <n v="44.5"/>
    <n v="0.6517857142857143"/>
    <n v="0.4"/>
    <n v="0.2018633540372671"/>
    <n v="0.16045548654244307"/>
    <n v="550"/>
    <n v="0.8"/>
    <n v="46"/>
    <n v="3"/>
    <n v="0"/>
    <n v="0"/>
    <n v="0"/>
    <n v="0"/>
    <n v="36"/>
    <n v="10"/>
    <n v="0"/>
    <n v="12"/>
    <n v="0"/>
    <n v="0"/>
    <n v="0"/>
    <n v="0"/>
    <n v="0"/>
    <n v="100"/>
    <n v="100"/>
    <s v="2 PG"/>
  </r>
  <r>
    <n v="4449"/>
    <s v="VIETNAM"/>
    <x v="0"/>
    <x v="7"/>
    <x v="32"/>
    <x v="78"/>
    <x v="3"/>
    <x v="0"/>
    <x v="0"/>
    <x v="32"/>
    <x v="1"/>
    <n v="2700"/>
    <n v="567"/>
    <n v="572"/>
    <m/>
    <n v="226.8"/>
    <n v="124"/>
    <n v="0"/>
    <n v="149.68799999999999"/>
    <n v="83"/>
    <n v="0"/>
    <n v="0.66935483870967738"/>
    <n v="0.4"/>
    <n v="0.3096903096903097"/>
    <n v="0"/>
    <n v="737"/>
    <n v="0.8"/>
    <n v="77"/>
    <n v="0"/>
    <n v="0"/>
    <n v="12"/>
    <n v="0"/>
    <n v="0"/>
    <n v="0"/>
    <n v="0"/>
    <n v="0"/>
    <n v="0"/>
    <n v="0"/>
    <n v="0"/>
    <n v="0"/>
    <n v="0"/>
    <n v="0"/>
    <n v="100"/>
    <n v="100"/>
    <s v="2 PG"/>
  </r>
  <r>
    <n v="4450"/>
    <s v="VIETNAM"/>
    <x v="0"/>
    <x v="7"/>
    <x v="32"/>
    <x v="78"/>
    <x v="3"/>
    <x v="0"/>
    <x v="1"/>
    <x v="11"/>
    <x v="1"/>
    <n v="2700"/>
    <n v="567"/>
    <n v="636"/>
    <m/>
    <n v="226.8"/>
    <n v="152"/>
    <n v="0"/>
    <n v="149.68799999999999"/>
    <n v="122.17"/>
    <n v="0"/>
    <n v="0.80374999999999996"/>
    <n v="0.4"/>
    <n v="0.34141958670260558"/>
    <n v="0"/>
    <n v="580"/>
    <n v="0.8"/>
    <n v="99.17"/>
    <n v="0"/>
    <n v="0"/>
    <n v="46"/>
    <n v="0"/>
    <n v="0"/>
    <n v="0"/>
    <n v="0"/>
    <n v="0"/>
    <n v="0"/>
    <n v="0"/>
    <n v="0"/>
    <n v="0"/>
    <n v="0"/>
    <n v="0"/>
    <n v="100"/>
    <n v="100"/>
    <s v="2 PG"/>
  </r>
  <r>
    <n v="4451"/>
    <s v="VIETNAM"/>
    <x v="0"/>
    <x v="7"/>
    <x v="32"/>
    <x v="78"/>
    <x v="0"/>
    <x v="0"/>
    <x v="0"/>
    <x v="1"/>
    <x v="0"/>
    <n v="1200"/>
    <n v="336"/>
    <n v="346"/>
    <m/>
    <n v="134.4"/>
    <n v="67"/>
    <n v="0"/>
    <n v="88.703999999999994"/>
    <n v="39"/>
    <n v="0"/>
    <n v="0.58208955223880599"/>
    <n v="0.4"/>
    <n v="0.27663088356729976"/>
    <n v="0"/>
    <n v="276"/>
    <n v="0.7"/>
    <n v="32"/>
    <n v="12"/>
    <n v="0"/>
    <n v="8"/>
    <n v="0"/>
    <n v="0"/>
    <n v="0"/>
    <n v="0"/>
    <n v="0"/>
    <n v="0"/>
    <n v="0"/>
    <n v="0"/>
    <n v="0"/>
    <n v="0"/>
    <n v="0"/>
    <n v="100"/>
    <n v="100"/>
    <s v="2 PG"/>
  </r>
  <r>
    <n v="4452"/>
    <s v="VIETNAM"/>
    <x v="0"/>
    <x v="7"/>
    <x v="32"/>
    <x v="78"/>
    <x v="0"/>
    <x v="0"/>
    <x v="0"/>
    <x v="12"/>
    <x v="0"/>
    <n v="1200"/>
    <n v="240"/>
    <n v="244"/>
    <m/>
    <n v="96"/>
    <n v="76"/>
    <n v="21"/>
    <n v="63.36"/>
    <n v="32"/>
    <n v="8.25"/>
    <n v="0.41494845360824745"/>
    <n v="0.4"/>
    <n v="0.44496487119437944"/>
    <n v="0.12295081967213116"/>
    <n v="180"/>
    <n v="0.8"/>
    <n v="29"/>
    <n v="4"/>
    <n v="0"/>
    <n v="4"/>
    <n v="0"/>
    <n v="0"/>
    <n v="0"/>
    <n v="5"/>
    <n v="0"/>
    <n v="14"/>
    <n v="0"/>
    <n v="0"/>
    <n v="0"/>
    <n v="0"/>
    <n v="0"/>
    <n v="50"/>
    <n v="50"/>
    <s v="1 PG"/>
  </r>
  <r>
    <n v="4453"/>
    <s v="VIETNAM"/>
    <x v="0"/>
    <x v="7"/>
    <x v="32"/>
    <x v="78"/>
    <x v="0"/>
    <x v="0"/>
    <x v="0"/>
    <x v="0"/>
    <x v="0"/>
    <n v="1200"/>
    <n v="336"/>
    <n v="328"/>
    <m/>
    <n v="134.4"/>
    <n v="78"/>
    <n v="39"/>
    <n v="88.703999999999994"/>
    <n v="66.5"/>
    <n v="28.5"/>
    <n v="0.81196581196581197"/>
    <n v="0.4"/>
    <n v="0.33972125435540068"/>
    <n v="0.16986062717770034"/>
    <n v="393"/>
    <n v="0.7"/>
    <n v="44"/>
    <n v="18"/>
    <n v="0"/>
    <n v="36"/>
    <n v="0"/>
    <n v="0"/>
    <n v="0"/>
    <n v="22"/>
    <n v="0"/>
    <n v="46"/>
    <n v="0"/>
    <n v="0"/>
    <n v="0"/>
    <n v="0"/>
    <n v="0"/>
    <n v="100"/>
    <n v="100"/>
    <s v="2 PG"/>
  </r>
  <r>
    <n v="4454"/>
    <s v="VIETNAM"/>
    <x v="0"/>
    <x v="7"/>
    <x v="32"/>
    <x v="78"/>
    <x v="0"/>
    <x v="0"/>
    <x v="0"/>
    <x v="13"/>
    <x v="0"/>
    <n v="1200"/>
    <n v="336"/>
    <n v="329"/>
    <m/>
    <n v="134.4"/>
    <n v="79"/>
    <n v="56"/>
    <n v="88.703999999999994"/>
    <n v="66"/>
    <n v="60.75"/>
    <n v="0.93888888888888888"/>
    <n v="0.4"/>
    <n v="0.34303082935301782"/>
    <n v="0.24316109422492402"/>
    <n v="785"/>
    <n v="0.7"/>
    <n v="43"/>
    <n v="38"/>
    <n v="0"/>
    <n v="27"/>
    <n v="0"/>
    <n v="0"/>
    <n v="31"/>
    <n v="23"/>
    <n v="0"/>
    <n v="48"/>
    <n v="0"/>
    <n v="0"/>
    <n v="0"/>
    <n v="0"/>
    <n v="0"/>
    <n v="100"/>
    <n v="100"/>
    <s v="2 PG"/>
  </r>
  <r>
    <n v="4455"/>
    <s v="VIETNAM"/>
    <x v="0"/>
    <x v="7"/>
    <x v="32"/>
    <x v="78"/>
    <x v="0"/>
    <x v="0"/>
    <x v="0"/>
    <x v="2"/>
    <x v="0"/>
    <n v="1200"/>
    <n v="336"/>
    <n v="326"/>
    <m/>
    <n v="134.4"/>
    <n v="82"/>
    <n v="34"/>
    <n v="88.703999999999994"/>
    <n v="46.25"/>
    <n v="7.75"/>
    <n v="0.46551724137931033"/>
    <n v="0.4"/>
    <n v="0.35933391761612621"/>
    <n v="0.14899211218229624"/>
    <n v="765"/>
    <n v="0.7"/>
    <n v="33"/>
    <n v="25"/>
    <n v="0"/>
    <n v="14"/>
    <n v="0"/>
    <n v="0"/>
    <n v="0"/>
    <n v="5"/>
    <n v="0"/>
    <n v="13"/>
    <n v="0"/>
    <n v="0"/>
    <n v="0"/>
    <n v="0"/>
    <n v="0"/>
    <n v="100"/>
    <n v="100"/>
    <s v="2 PG"/>
  </r>
  <r>
    <n v="4456"/>
    <s v="VIETNAM"/>
    <x v="0"/>
    <x v="7"/>
    <x v="32"/>
    <x v="78"/>
    <x v="0"/>
    <x v="0"/>
    <x v="0"/>
    <x v="14"/>
    <x v="0"/>
    <n v="1200"/>
    <n v="336"/>
    <n v="320"/>
    <m/>
    <n v="134.4"/>
    <n v="73"/>
    <n v="14"/>
    <n v="89"/>
    <n v="41"/>
    <n v="6"/>
    <n v="0.54022988505747127"/>
    <n v="0.4"/>
    <n v="0.32589285714285715"/>
    <n v="6.25E-2"/>
    <n v="670"/>
    <n v="0.7"/>
    <n v="34"/>
    <n v="0"/>
    <n v="0"/>
    <n v="14"/>
    <n v="0"/>
    <n v="0"/>
    <n v="0"/>
    <n v="0"/>
    <n v="0"/>
    <n v="12"/>
    <n v="0"/>
    <n v="0"/>
    <n v="0"/>
    <n v="0"/>
    <n v="0"/>
    <n v="100"/>
    <n v="100"/>
    <s v="2 PG"/>
  </r>
  <r>
    <n v="4457"/>
    <s v="VIETNAM"/>
    <x v="0"/>
    <x v="7"/>
    <x v="32"/>
    <x v="78"/>
    <x v="0"/>
    <x v="0"/>
    <x v="0"/>
    <x v="15"/>
    <x v="0"/>
    <n v="1200"/>
    <n v="240"/>
    <n v="212"/>
    <m/>
    <n v="96"/>
    <n v="80"/>
    <n v="0"/>
    <n v="63.36"/>
    <n v="30.75"/>
    <n v="0"/>
    <n v="0.38437500000000002"/>
    <n v="0.4"/>
    <n v="0.53908355795148255"/>
    <n v="0"/>
    <n v="313"/>
    <n v="0.8"/>
    <n v="19.5"/>
    <n v="17"/>
    <n v="0"/>
    <n v="14"/>
    <n v="0"/>
    <n v="0"/>
    <n v="0"/>
    <n v="0"/>
    <n v="0"/>
    <n v="0"/>
    <n v="0"/>
    <n v="0"/>
    <n v="0"/>
    <n v="0"/>
    <n v="0"/>
    <n v="50"/>
    <n v="50"/>
    <s v="2 PG"/>
  </r>
  <r>
    <n v="4458"/>
    <s v="VIETNAM"/>
    <x v="0"/>
    <x v="7"/>
    <x v="32"/>
    <x v="78"/>
    <x v="0"/>
    <x v="0"/>
    <x v="0"/>
    <x v="16"/>
    <x v="0"/>
    <n v="1200"/>
    <n v="240"/>
    <n v="238"/>
    <m/>
    <n v="96"/>
    <n v="76"/>
    <n v="22"/>
    <n v="63.36"/>
    <n v="49.25"/>
    <n v="9"/>
    <n v="0.59438775510204078"/>
    <n v="0.4"/>
    <n v="0.45618247298919568"/>
    <n v="0.13205282112845138"/>
    <n v="412"/>
    <n v="0.8"/>
    <n v="38"/>
    <n v="13"/>
    <n v="0"/>
    <n v="16"/>
    <n v="0"/>
    <n v="0"/>
    <n v="0"/>
    <n v="4"/>
    <n v="0"/>
    <n v="16"/>
    <n v="0"/>
    <n v="0"/>
    <n v="0"/>
    <n v="0"/>
    <n v="0"/>
    <n v="50"/>
    <n v="50"/>
    <s v="1 PG"/>
  </r>
  <r>
    <n v="4459"/>
    <s v="VIETNAM"/>
    <x v="0"/>
    <x v="7"/>
    <x v="32"/>
    <x v="78"/>
    <x v="0"/>
    <x v="0"/>
    <x v="0"/>
    <x v="3"/>
    <x v="0"/>
    <n v="1200"/>
    <n v="240"/>
    <n v="240"/>
    <m/>
    <n v="96"/>
    <n v="72"/>
    <n v="14"/>
    <n v="63.36"/>
    <n v="25.5"/>
    <n v="6.5"/>
    <n v="0.37209302325581395"/>
    <n v="0.4"/>
    <n v="0.42857142857142855"/>
    <n v="8.3333333333333329E-2"/>
    <n v="250"/>
    <n v="0.7"/>
    <n v="23"/>
    <n v="4"/>
    <n v="0"/>
    <n v="3"/>
    <n v="0"/>
    <n v="0"/>
    <n v="0"/>
    <n v="0"/>
    <n v="0"/>
    <n v="13"/>
    <n v="0"/>
    <n v="0"/>
    <n v="0"/>
    <n v="0"/>
    <n v="0"/>
    <n v="50"/>
    <n v="50"/>
    <s v="1 PG"/>
  </r>
  <r>
    <n v="4460"/>
    <s v="VIETNAM"/>
    <x v="0"/>
    <x v="7"/>
    <x v="32"/>
    <x v="78"/>
    <x v="4"/>
    <x v="0"/>
    <x v="0"/>
    <x v="33"/>
    <x v="0"/>
    <n v="1200"/>
    <n v="200"/>
    <n v="194"/>
    <m/>
    <n v="80"/>
    <n v="72"/>
    <n v="0"/>
    <n v="52.8"/>
    <n v="36"/>
    <n v="0"/>
    <n v="0.5"/>
    <n v="0.4"/>
    <n v="0.53019145802650969"/>
    <n v="0"/>
    <n v="214"/>
    <n v="0.7"/>
    <n v="0"/>
    <n v="10"/>
    <n v="0"/>
    <n v="67"/>
    <n v="0"/>
    <n v="0"/>
    <n v="0"/>
    <n v="0"/>
    <n v="0"/>
    <n v="0"/>
    <n v="0"/>
    <n v="0"/>
    <n v="0"/>
    <n v="0"/>
    <n v="0"/>
    <n v="50"/>
    <n v="50"/>
    <s v="1 PG"/>
  </r>
  <r>
    <n v="4461"/>
    <s v="VIETNAM"/>
    <x v="0"/>
    <x v="7"/>
    <x v="32"/>
    <x v="78"/>
    <x v="4"/>
    <x v="0"/>
    <x v="0"/>
    <x v="36"/>
    <x v="0"/>
    <n v="1200"/>
    <n v="200"/>
    <n v="208"/>
    <m/>
    <n v="80"/>
    <n v="48"/>
    <n v="0"/>
    <n v="52.8"/>
    <n v="25"/>
    <n v="0"/>
    <n v="0.52083333333333337"/>
    <n v="0.4"/>
    <n v="0.32967032967032966"/>
    <n v="0"/>
    <n v="194"/>
    <n v="0.7"/>
    <n v="20"/>
    <n v="0"/>
    <n v="0"/>
    <n v="10"/>
    <n v="0"/>
    <n v="0"/>
    <n v="0"/>
    <n v="0"/>
    <n v="0"/>
    <n v="0"/>
    <n v="0"/>
    <n v="0"/>
    <n v="0"/>
    <n v="0"/>
    <n v="0"/>
    <n v="50"/>
    <n v="50"/>
    <s v="1 PG"/>
  </r>
  <r>
    <n v="4462"/>
    <s v="VIETNAM"/>
    <x v="0"/>
    <x v="7"/>
    <x v="32"/>
    <x v="78"/>
    <x v="4"/>
    <x v="0"/>
    <x v="0"/>
    <x v="37"/>
    <x v="0"/>
    <n v="1200"/>
    <n v="200"/>
    <n v="228"/>
    <m/>
    <n v="80"/>
    <n v="55"/>
    <n v="0"/>
    <n v="52.8"/>
    <n v="32"/>
    <n v="0"/>
    <n v="0.58181818181818179"/>
    <n v="0.4"/>
    <n v="0.34461152882205515"/>
    <n v="0"/>
    <n v="420"/>
    <n v="0.7"/>
    <n v="25"/>
    <n v="8"/>
    <n v="0"/>
    <n v="10"/>
    <n v="0"/>
    <n v="0"/>
    <n v="0"/>
    <n v="0"/>
    <n v="0"/>
    <n v="0"/>
    <n v="0"/>
    <n v="0"/>
    <n v="0"/>
    <n v="0"/>
    <n v="0"/>
    <n v="50"/>
    <n v="50"/>
    <s v="1 PG"/>
  </r>
  <r>
    <n v="4463"/>
    <s v="VIETNAM"/>
    <x v="0"/>
    <x v="7"/>
    <x v="32"/>
    <x v="78"/>
    <x v="4"/>
    <x v="0"/>
    <x v="0"/>
    <x v="108"/>
    <x v="0"/>
    <n v="1200"/>
    <n v="200"/>
    <n v="208"/>
    <m/>
    <n v="80"/>
    <n v="42"/>
    <n v="10"/>
    <n v="52.8"/>
    <n v="24.85"/>
    <n v="3.75"/>
    <n v="0.55000000000000004"/>
    <n v="0.4"/>
    <n v="0.28846153846153849"/>
    <n v="6.8681318681318687E-2"/>
    <n v="170"/>
    <n v="0.7"/>
    <n v="16.600000000000001"/>
    <n v="7"/>
    <n v="0"/>
    <n v="13"/>
    <n v="0"/>
    <n v="0"/>
    <n v="0"/>
    <n v="5"/>
    <n v="0"/>
    <n v="5"/>
    <n v="0"/>
    <n v="0"/>
    <n v="0"/>
    <n v="0"/>
    <n v="0"/>
    <n v="50"/>
    <n v="50"/>
    <s v="1 PG"/>
  </r>
  <r>
    <n v="4464"/>
    <s v="VIETNAM"/>
    <x v="0"/>
    <x v="7"/>
    <x v="32"/>
    <x v="78"/>
    <x v="4"/>
    <x v="0"/>
    <x v="0"/>
    <x v="109"/>
    <x v="0"/>
    <n v="1200"/>
    <n v="200"/>
    <n v="194"/>
    <m/>
    <n v="80"/>
    <n v="47"/>
    <n v="0"/>
    <n v="52.8"/>
    <n v="18"/>
    <n v="0"/>
    <n v="0.38297872340425532"/>
    <n v="0.4"/>
    <n v="0.34609720176730491"/>
    <n v="0"/>
    <n v="230"/>
    <n v="0.7"/>
    <n v="17"/>
    <n v="0"/>
    <n v="0"/>
    <n v="2"/>
    <n v="0"/>
    <n v="0"/>
    <n v="0"/>
    <n v="0"/>
    <n v="0"/>
    <n v="0"/>
    <n v="0"/>
    <n v="0"/>
    <n v="0"/>
    <n v="0"/>
    <n v="0"/>
    <n v="50"/>
    <n v="50"/>
    <s v="1 PG"/>
  </r>
  <r>
    <n v="4465"/>
    <s v="VIETNAM"/>
    <x v="0"/>
    <x v="7"/>
    <x v="32"/>
    <x v="78"/>
    <x v="4"/>
    <x v="0"/>
    <x v="0"/>
    <x v="110"/>
    <x v="0"/>
    <n v="1200"/>
    <n v="200"/>
    <n v="202"/>
    <m/>
    <n v="80"/>
    <n v="39"/>
    <n v="0"/>
    <n v="52.8"/>
    <n v="19.5"/>
    <n v="0"/>
    <n v="0.5"/>
    <n v="0.4"/>
    <n v="0.27581329561527584"/>
    <n v="0"/>
    <n v="600"/>
    <n v="0.7"/>
    <n v="14"/>
    <n v="0"/>
    <n v="0"/>
    <n v="11"/>
    <n v="0"/>
    <n v="0"/>
    <n v="0"/>
    <n v="0"/>
    <n v="0"/>
    <n v="0"/>
    <n v="0"/>
    <n v="0"/>
    <n v="0"/>
    <n v="0"/>
    <n v="0"/>
    <n v="50"/>
    <n v="50"/>
    <s v="1 PG"/>
  </r>
  <r>
    <n v="4466"/>
    <s v="VIETNAM"/>
    <x v="0"/>
    <x v="7"/>
    <x v="32"/>
    <x v="78"/>
    <x v="4"/>
    <x v="0"/>
    <x v="0"/>
    <x v="41"/>
    <x v="0"/>
    <n v="1200"/>
    <n v="200"/>
    <n v="224"/>
    <m/>
    <n v="80"/>
    <n v="82"/>
    <n v="0"/>
    <n v="52.8"/>
    <n v="58.5"/>
    <n v="0"/>
    <n v="0.71341463414634143"/>
    <n v="0.4"/>
    <n v="0.5229591836734695"/>
    <n v="0"/>
    <n v="293"/>
    <n v="0.7"/>
    <n v="15"/>
    <n v="0"/>
    <n v="0"/>
    <n v="87"/>
    <n v="0"/>
    <n v="0"/>
    <n v="0"/>
    <n v="0"/>
    <n v="0"/>
    <n v="0"/>
    <n v="0"/>
    <n v="0"/>
    <n v="0"/>
    <n v="0"/>
    <n v="0"/>
    <n v="50"/>
    <n v="50"/>
    <s v="1 PG"/>
  </r>
  <r>
    <n v="4467"/>
    <s v="VIETNAM"/>
    <x v="0"/>
    <x v="7"/>
    <x v="32"/>
    <x v="78"/>
    <x v="5"/>
    <x v="0"/>
    <x v="0"/>
    <x v="44"/>
    <x v="1"/>
    <n v="1500"/>
    <n v="420"/>
    <n v="420"/>
    <m/>
    <n v="168"/>
    <n v="67"/>
    <n v="41"/>
    <n v="110.88"/>
    <n v="43.5"/>
    <n v="22.5"/>
    <n v="0.61111111111111116"/>
    <n v="0.4"/>
    <n v="0.22789115646258504"/>
    <n v="0.13945578231292516"/>
    <n v="390"/>
    <n v="0.7"/>
    <n v="19"/>
    <n v="0"/>
    <n v="0"/>
    <n v="49"/>
    <n v="0"/>
    <n v="0"/>
    <n v="4"/>
    <n v="0"/>
    <n v="0"/>
    <n v="37"/>
    <n v="0"/>
    <n v="0"/>
    <n v="0"/>
    <n v="0"/>
    <n v="0"/>
    <n v="50"/>
    <n v="50"/>
    <s v="2 PG"/>
  </r>
  <r>
    <n v="4468"/>
    <s v="VIETNAM"/>
    <x v="0"/>
    <x v="7"/>
    <x v="32"/>
    <x v="78"/>
    <x v="1"/>
    <x v="0"/>
    <x v="0"/>
    <x v="7"/>
    <x v="1"/>
    <n v="2700"/>
    <n v="630"/>
    <n v="640"/>
    <m/>
    <n v="353"/>
    <n v="142"/>
    <n v="0"/>
    <n v="166"/>
    <n v="98.92"/>
    <n v="0"/>
    <n v="0.69661971830985914"/>
    <n v="0.4"/>
    <n v="0.3169642857142857"/>
    <n v="0"/>
    <n v="595"/>
    <n v="0.8"/>
    <n v="74.67"/>
    <n v="11"/>
    <n v="0"/>
    <n v="43"/>
    <n v="0"/>
    <n v="0"/>
    <n v="0"/>
    <n v="0"/>
    <n v="0"/>
    <n v="0"/>
    <n v="0"/>
    <n v="0"/>
    <n v="0"/>
    <n v="0"/>
    <n v="0"/>
    <n v="50"/>
    <n v="50"/>
    <s v="2 PG"/>
  </r>
  <r>
    <n v="4469"/>
    <s v="VIETNAM"/>
    <x v="0"/>
    <x v="7"/>
    <x v="32"/>
    <x v="78"/>
    <x v="2"/>
    <x v="0"/>
    <x v="0"/>
    <x v="20"/>
    <x v="1"/>
    <n v="1200"/>
    <n v="336"/>
    <n v="352"/>
    <m/>
    <n v="134.4"/>
    <n v="70"/>
    <n v="0"/>
    <n v="88.703999999999994"/>
    <n v="50"/>
    <n v="0"/>
    <n v="0.7142857142857143"/>
    <n v="0.4"/>
    <n v="0.28409090909090912"/>
    <n v="0"/>
    <n v="300"/>
    <n v="0.8"/>
    <n v="35"/>
    <n v="0"/>
    <n v="0"/>
    <n v="30"/>
    <n v="0"/>
    <n v="0"/>
    <n v="0"/>
    <n v="0"/>
    <n v="0"/>
    <n v="0"/>
    <n v="0"/>
    <n v="0"/>
    <n v="0"/>
    <n v="0"/>
    <n v="0"/>
    <n v="50"/>
    <n v="50"/>
    <s v="2 PG"/>
  </r>
  <r>
    <n v="4470"/>
    <s v="VIETNAM"/>
    <x v="0"/>
    <x v="7"/>
    <x v="32"/>
    <x v="78"/>
    <x v="2"/>
    <x v="0"/>
    <x v="0"/>
    <x v="8"/>
    <x v="1"/>
    <n v="1200"/>
    <n v="336"/>
    <n v="340"/>
    <m/>
    <n v="134.4"/>
    <n v="67"/>
    <n v="65"/>
    <n v="88.703999999999994"/>
    <n v="63"/>
    <n v="43.5"/>
    <n v="0.80681818181818177"/>
    <n v="0.4"/>
    <n v="0.28151260504201686"/>
    <n v="0.27310924369747902"/>
    <n v="540"/>
    <n v="0.6"/>
    <n v="47"/>
    <n v="0"/>
    <n v="0"/>
    <n v="32"/>
    <n v="0"/>
    <n v="0"/>
    <n v="25"/>
    <n v="16"/>
    <n v="0"/>
    <n v="29"/>
    <n v="0"/>
    <n v="0"/>
    <n v="0"/>
    <n v="0"/>
    <n v="0"/>
    <n v="100"/>
    <n v="100"/>
    <s v="2 PG"/>
  </r>
  <r>
    <n v="4471"/>
    <s v="VIETNAM"/>
    <x v="0"/>
    <x v="7"/>
    <x v="32"/>
    <x v="78"/>
    <x v="6"/>
    <x v="0"/>
    <x v="0"/>
    <x v="47"/>
    <x v="1"/>
    <n v="1250"/>
    <n v="250"/>
    <n v="246"/>
    <m/>
    <n v="100"/>
    <n v="65"/>
    <n v="0"/>
    <n v="92"/>
    <n v="38"/>
    <n v="0"/>
    <n v="0.58461538461538465"/>
    <n v="0.4"/>
    <n v="0.37746806039488967"/>
    <n v="0"/>
    <n v="180"/>
    <n v="0.7"/>
    <n v="27"/>
    <n v="12"/>
    <n v="0"/>
    <n v="16"/>
    <n v="0"/>
    <n v="0"/>
    <n v="0"/>
    <n v="0"/>
    <n v="0"/>
    <n v="0"/>
    <n v="0"/>
    <n v="0"/>
    <n v="0"/>
    <n v="0"/>
    <n v="0"/>
    <n v="50"/>
    <n v="50"/>
    <s v="1 PG"/>
  </r>
  <r>
    <n v="4472"/>
    <s v="VIETNAM"/>
    <x v="0"/>
    <x v="7"/>
    <x v="32"/>
    <x v="78"/>
    <x v="7"/>
    <x v="0"/>
    <x v="0"/>
    <x v="56"/>
    <x v="0"/>
    <n v="1000"/>
    <n v="200"/>
    <n v="208"/>
    <m/>
    <n v="80"/>
    <n v="32"/>
    <n v="0"/>
    <n v="52.8"/>
    <n v="18"/>
    <n v="0"/>
    <n v="0.5625"/>
    <n v="0.4"/>
    <n v="0.21978021978021978"/>
    <n v="0"/>
    <n v="163"/>
    <n v="0.7"/>
    <n v="18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473"/>
    <s v="VIETNAM"/>
    <x v="0"/>
    <x v="7"/>
    <x v="32"/>
    <x v="78"/>
    <x v="7"/>
    <x v="0"/>
    <x v="0"/>
    <x v="57"/>
    <x v="0"/>
    <n v="1000"/>
    <n v="200"/>
    <n v="208"/>
    <m/>
    <n v="80"/>
    <n v="38"/>
    <n v="31"/>
    <n v="52.8"/>
    <n v="19.670000000000002"/>
    <n v="13.16"/>
    <n v="0.47579710144927534"/>
    <n v="0.4"/>
    <n v="0.26098901098901101"/>
    <n v="0.21291208791208793"/>
    <n v="478"/>
    <n v="0.7"/>
    <n v="14.17"/>
    <n v="0"/>
    <n v="0"/>
    <n v="11"/>
    <n v="0"/>
    <n v="0"/>
    <n v="13.16"/>
    <n v="0"/>
    <n v="0"/>
    <n v="0"/>
    <n v="0"/>
    <n v="0"/>
    <n v="0"/>
    <n v="0"/>
    <n v="0"/>
    <n v="50"/>
    <n v="50"/>
    <s v="1 PG"/>
  </r>
  <r>
    <n v="4474"/>
    <s v="VIETNAM"/>
    <x v="0"/>
    <x v="7"/>
    <x v="32"/>
    <x v="78"/>
    <x v="7"/>
    <x v="0"/>
    <x v="0"/>
    <x v="250"/>
    <x v="0"/>
    <n v="1000"/>
    <n v="200"/>
    <n v="194"/>
    <m/>
    <n v="80"/>
    <n v="35"/>
    <n v="0"/>
    <n v="52.8"/>
    <n v="17"/>
    <n v="0"/>
    <n v="0.48571428571428571"/>
    <n v="0.4"/>
    <n v="0.25773195876288663"/>
    <n v="0"/>
    <n v="190"/>
    <n v="0.7"/>
    <n v="13.5"/>
    <n v="0"/>
    <n v="0"/>
    <n v="7"/>
    <n v="0"/>
    <n v="0"/>
    <n v="0"/>
    <n v="0"/>
    <n v="0"/>
    <n v="0"/>
    <n v="0"/>
    <n v="0"/>
    <n v="0"/>
    <n v="0"/>
    <n v="0"/>
    <n v="50"/>
    <n v="50"/>
    <s v="1 PG"/>
  </r>
  <r>
    <n v="4475"/>
    <s v="VIETNAM"/>
    <x v="0"/>
    <x v="7"/>
    <x v="32"/>
    <x v="78"/>
    <x v="7"/>
    <x v="0"/>
    <x v="0"/>
    <x v="251"/>
    <x v="0"/>
    <n v="1000"/>
    <n v="200"/>
    <n v="194"/>
    <m/>
    <n v="80"/>
    <n v="23"/>
    <n v="0"/>
    <n v="52.8"/>
    <n v="11.5"/>
    <n v="0"/>
    <n v="0.5"/>
    <n v="0.4"/>
    <n v="0.16936671575846834"/>
    <n v="0"/>
    <n v="200"/>
    <n v="0.7"/>
    <n v="0"/>
    <n v="0"/>
    <n v="0"/>
    <n v="23"/>
    <n v="0"/>
    <n v="0"/>
    <n v="0"/>
    <n v="0"/>
    <n v="0"/>
    <n v="0"/>
    <n v="0"/>
    <n v="0"/>
    <n v="0"/>
    <n v="0"/>
    <n v="0"/>
    <n v="50"/>
    <n v="50"/>
    <s v="1 PG"/>
  </r>
  <r>
    <n v="4476"/>
    <s v="VIETNAM"/>
    <x v="0"/>
    <x v="7"/>
    <x v="32"/>
    <x v="78"/>
    <x v="10"/>
    <x v="1"/>
    <x v="0"/>
    <x v="181"/>
    <x v="2"/>
    <n v="320"/>
    <n v="144"/>
    <n v="145"/>
    <m/>
    <n v="34.56"/>
    <n v="38"/>
    <n v="0"/>
    <n v="25.344000000000001"/>
    <n v="26"/>
    <n v="0"/>
    <n v="0.68421052631578949"/>
    <n v="0.24"/>
    <n v="0.37438423645320196"/>
    <n v="0"/>
    <n v="323"/>
    <n v="0.7"/>
    <n v="26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477"/>
    <s v="VIETNAM"/>
    <x v="1"/>
    <x v="7"/>
    <x v="32"/>
    <x v="78"/>
    <x v="2"/>
    <x v="0"/>
    <x v="5"/>
    <x v="23"/>
    <x v="1"/>
    <n v="1200"/>
    <n v="336"/>
    <n v="334"/>
    <m/>
    <n v="134.4"/>
    <n v="63"/>
    <n v="42"/>
    <n v="88.703999999999994"/>
    <n v="48.8"/>
    <n v="32"/>
    <n v="0.7695238095238095"/>
    <n v="0.4"/>
    <n v="0.26946107784431139"/>
    <n v="0.17964071856287425"/>
    <n v="368"/>
    <n v="0.7"/>
    <n v="24.8"/>
    <n v="0"/>
    <n v="0"/>
    <n v="48"/>
    <n v="0"/>
    <n v="0"/>
    <n v="23"/>
    <n v="0"/>
    <n v="0"/>
    <n v="18"/>
    <n v="0"/>
    <n v="0"/>
    <n v="0"/>
    <n v="0"/>
    <n v="0"/>
    <n v="50"/>
    <n v="50"/>
    <s v="2 PG"/>
  </r>
  <r>
    <n v="4478"/>
    <s v="VIETNAM"/>
    <x v="2"/>
    <x v="7"/>
    <x v="32"/>
    <x v="78"/>
    <x v="3"/>
    <x v="0"/>
    <x v="6"/>
    <x v="24"/>
    <x v="1"/>
    <n v="2700"/>
    <n v="567"/>
    <n v="768"/>
    <m/>
    <n v="226"/>
    <n v="137"/>
    <n v="153"/>
    <n v="149"/>
    <n v="153.32999999999998"/>
    <n v="165.67"/>
    <n v="1.1000000000000001"/>
    <n v="0.4"/>
    <n v="0.25483630952380959"/>
    <n v="0.28459821428571436"/>
    <n v="821"/>
    <n v="0.7"/>
    <s v="126.33"/>
    <n v="0"/>
    <n v="0"/>
    <n v="54"/>
    <n v="0"/>
    <n v="0"/>
    <s v="150.67"/>
    <n v="0"/>
    <n v="0"/>
    <n v="30"/>
    <n v="0"/>
    <n v="0"/>
    <n v="0"/>
    <n v="0"/>
    <n v="0"/>
    <n v="150"/>
    <n v="150"/>
    <s v="2 PG"/>
  </r>
  <r>
    <n v="4479"/>
    <s v="VIETNAM"/>
    <x v="2"/>
    <x v="7"/>
    <x v="32"/>
    <x v="78"/>
    <x v="3"/>
    <x v="0"/>
    <x v="6"/>
    <x v="121"/>
    <x v="1"/>
    <n v="2700"/>
    <n v="567"/>
    <n v="672"/>
    <m/>
    <n v="226"/>
    <n v="32"/>
    <n v="89"/>
    <n v="149"/>
    <n v="12.5"/>
    <n v="70.55"/>
    <n v="0.68636363636363629"/>
    <n v="0.4"/>
    <n v="6.8027210884353748E-2"/>
    <n v="0.18920068027210885"/>
    <n v="712"/>
    <n v="0.7"/>
    <n v="0"/>
    <n v="16"/>
    <n v="0"/>
    <n v="17"/>
    <n v="0"/>
    <n v="0"/>
    <s v="62.3"/>
    <n v="13"/>
    <n v="0"/>
    <n v="10"/>
    <n v="0"/>
    <n v="0"/>
    <n v="0"/>
    <n v="0"/>
    <n v="0"/>
    <n v="150"/>
    <n v="150"/>
    <s v="2 PG"/>
  </r>
  <r>
    <n v="4480"/>
    <s v="VIETNAM"/>
    <x v="2"/>
    <x v="7"/>
    <x v="32"/>
    <x v="78"/>
    <x v="0"/>
    <x v="0"/>
    <x v="6"/>
    <x v="25"/>
    <x v="0"/>
    <n v="1200"/>
    <n v="336"/>
    <n v="560"/>
    <m/>
    <n v="134"/>
    <n v="114"/>
    <n v="51"/>
    <n v="88"/>
    <n v="114.75"/>
    <n v="46.5"/>
    <n v="0.97727272727272729"/>
    <n v="0.4"/>
    <n v="0.29081632653061223"/>
    <n v="0.13010204081632654"/>
    <n v="770"/>
    <n v="0.7"/>
    <n v="107"/>
    <n v="9"/>
    <n v="0"/>
    <n v="11"/>
    <n v="0"/>
    <n v="0"/>
    <n v="40"/>
    <n v="6"/>
    <n v="0"/>
    <n v="10"/>
    <n v="0"/>
    <n v="0"/>
    <n v="0"/>
    <n v="0"/>
    <n v="0"/>
    <n v="150"/>
    <n v="150"/>
    <s v="2 PG"/>
  </r>
  <r>
    <n v="4481"/>
    <s v="VIETNAM"/>
    <x v="2"/>
    <x v="7"/>
    <x v="32"/>
    <x v="78"/>
    <x v="0"/>
    <x v="0"/>
    <x v="6"/>
    <x v="26"/>
    <x v="0"/>
    <n v="1200"/>
    <n v="336"/>
    <n v="320"/>
    <m/>
    <n v="134"/>
    <n v="22"/>
    <n v="24"/>
    <n v="88"/>
    <n v="40.5"/>
    <n v="41"/>
    <n v="1.7717391304347827"/>
    <n v="0.4"/>
    <n v="9.8214285714285712E-2"/>
    <n v="0.10714285714285714"/>
    <n v="368"/>
    <n v="0.65"/>
    <n v="40"/>
    <n v="2"/>
    <n v="0"/>
    <n v="0"/>
    <n v="0"/>
    <n v="0"/>
    <n v="41"/>
    <n v="0"/>
    <n v="0"/>
    <n v="0"/>
    <n v="0"/>
    <n v="0"/>
    <n v="0"/>
    <n v="0"/>
    <n v="0"/>
    <n v="150"/>
    <n v="150"/>
    <s v="2 PG"/>
  </r>
  <r>
    <n v="4482"/>
    <s v="VIETNAM"/>
    <x v="2"/>
    <x v="7"/>
    <x v="32"/>
    <x v="78"/>
    <x v="0"/>
    <x v="0"/>
    <x v="6"/>
    <x v="27"/>
    <x v="0"/>
    <n v="1200"/>
    <n v="336"/>
    <n v="416"/>
    <m/>
    <n v="134"/>
    <n v="14"/>
    <n v="43"/>
    <n v="88"/>
    <n v="9.25"/>
    <n v="36"/>
    <n v="0.79385964912280704"/>
    <n v="0.4"/>
    <n v="4.807692307692308E-2"/>
    <n v="0.14766483516483517"/>
    <n v="270"/>
    <n v="0.7"/>
    <n v="6"/>
    <n v="3"/>
    <n v="0"/>
    <n v="5"/>
    <n v="0"/>
    <n v="0"/>
    <n v="28"/>
    <n v="10"/>
    <n v="0"/>
    <n v="11"/>
    <n v="0"/>
    <n v="0"/>
    <n v="0"/>
    <n v="0"/>
    <n v="0"/>
    <n v="150"/>
    <n v="150"/>
    <s v="1 PG"/>
  </r>
  <r>
    <n v="4483"/>
    <s v="VIETNAM"/>
    <x v="2"/>
    <x v="7"/>
    <x v="32"/>
    <x v="78"/>
    <x v="0"/>
    <x v="0"/>
    <x v="6"/>
    <x v="67"/>
    <x v="0"/>
    <n v="1200"/>
    <n v="336"/>
    <n v="320"/>
    <m/>
    <n v="134"/>
    <n v="20"/>
    <n v="24"/>
    <n v="88"/>
    <n v="19.16"/>
    <n v="17.25"/>
    <n v="0.8274999999999999"/>
    <n v="0.4"/>
    <n v="8.9285714285714288E-2"/>
    <n v="0.10714285714285714"/>
    <n v="273"/>
    <n v="0.7"/>
    <s v="18.16"/>
    <n v="0"/>
    <n v="0"/>
    <n v="2"/>
    <n v="0"/>
    <n v="0"/>
    <n v="16"/>
    <n v="1"/>
    <n v="0"/>
    <n v="2"/>
    <n v="0"/>
    <n v="0"/>
    <n v="0"/>
    <n v="0"/>
    <n v="0"/>
    <n v="150"/>
    <n v="150"/>
    <s v="1 PG"/>
  </r>
  <r>
    <n v="4484"/>
    <s v="VIETNAM"/>
    <x v="2"/>
    <x v="7"/>
    <x v="32"/>
    <x v="78"/>
    <x v="0"/>
    <x v="0"/>
    <x v="6"/>
    <x v="28"/>
    <x v="0"/>
    <n v="1200"/>
    <n v="336"/>
    <n v="496"/>
    <m/>
    <n v="96"/>
    <n v="33"/>
    <n v="51"/>
    <n v="88"/>
    <n v="31.67"/>
    <n v="57.83"/>
    <n v="1.0654761904761905"/>
    <n v="0.4"/>
    <n v="9.5046082949308761E-2"/>
    <n v="0.146889400921659"/>
    <n v="320"/>
    <n v="0.65"/>
    <s v="31.67"/>
    <n v="0"/>
    <n v="0"/>
    <n v="0"/>
    <n v="0"/>
    <n v="0"/>
    <s v="57.83"/>
    <n v="0"/>
    <n v="0"/>
    <n v="0"/>
    <n v="0"/>
    <n v="0"/>
    <n v="0"/>
    <n v="0"/>
    <n v="0"/>
    <n v="150"/>
    <n v="150"/>
    <s v="1 PG"/>
  </r>
  <r>
    <n v="4485"/>
    <s v="VIETNAM"/>
    <x v="2"/>
    <x v="7"/>
    <x v="32"/>
    <x v="78"/>
    <x v="0"/>
    <x v="0"/>
    <x v="6"/>
    <x v="68"/>
    <x v="0"/>
    <n v="1000"/>
    <n v="240"/>
    <n v="160"/>
    <m/>
    <n v="96"/>
    <n v="29"/>
    <n v="11"/>
    <n v="63"/>
    <n v="28.1"/>
    <n v="8"/>
    <n v="0.90250000000000008"/>
    <n v="0.4"/>
    <n v="0.25892857142857145"/>
    <n v="9.8214285714285712E-2"/>
    <n v="315"/>
    <n v="0.65"/>
    <s v="22.1"/>
    <n v="8"/>
    <n v="0"/>
    <n v="8"/>
    <n v="0"/>
    <n v="0"/>
    <n v="6"/>
    <n v="0"/>
    <n v="0"/>
    <n v="4"/>
    <n v="0"/>
    <n v="0"/>
    <n v="0"/>
    <n v="0"/>
    <n v="0"/>
    <n v="150"/>
    <n v="150"/>
    <s v="1 PG"/>
  </r>
  <r>
    <n v="4486"/>
    <s v="VIETNAM"/>
    <x v="2"/>
    <x v="7"/>
    <x v="32"/>
    <x v="78"/>
    <x v="0"/>
    <x v="0"/>
    <x v="6"/>
    <x v="69"/>
    <x v="0"/>
    <n v="1250"/>
    <n v="240"/>
    <n v="240"/>
    <m/>
    <n v="96"/>
    <n v="13"/>
    <n v="33"/>
    <n v="63"/>
    <n v="26"/>
    <n v="7"/>
    <n v="0.71739130434782605"/>
    <n v="0.4"/>
    <n v="7.7380952380952384E-2"/>
    <n v="0.19642857142857142"/>
    <n v="272"/>
    <n v="0.65"/>
    <n v="23"/>
    <n v="0"/>
    <n v="0"/>
    <n v="6"/>
    <n v="0"/>
    <n v="0"/>
    <n v="6"/>
    <n v="0"/>
    <n v="0"/>
    <n v="2"/>
    <n v="0"/>
    <n v="0"/>
    <n v="0"/>
    <n v="0"/>
    <n v="0"/>
    <n v="150"/>
    <n v="150"/>
    <s v="1 PG"/>
  </r>
  <r>
    <n v="4487"/>
    <s v="VIETNAM"/>
    <x v="2"/>
    <x v="7"/>
    <x v="32"/>
    <x v="78"/>
    <x v="2"/>
    <x v="0"/>
    <x v="6"/>
    <x v="29"/>
    <x v="1"/>
    <n v="1200"/>
    <n v="336"/>
    <n v="336"/>
    <m/>
    <n v="134"/>
    <n v="67"/>
    <n v="15"/>
    <n v="88"/>
    <n v="52.66"/>
    <n v="10.5"/>
    <n v="0.7702439024390243"/>
    <n v="0.4"/>
    <n v="0.2848639455782313"/>
    <n v="6.3775510204081634E-2"/>
    <n v="292"/>
    <n v="0.65"/>
    <s v="37.16"/>
    <n v="0"/>
    <n v="0"/>
    <n v="31"/>
    <n v="0"/>
    <n v="0"/>
    <n v="7"/>
    <n v="0"/>
    <n v="0"/>
    <n v="7"/>
    <n v="0"/>
    <n v="0"/>
    <n v="0"/>
    <n v="0"/>
    <n v="0"/>
    <n v="150"/>
    <n v="150"/>
    <s v="2 PG"/>
  </r>
  <r>
    <n v="4488"/>
    <s v="VIETNAM"/>
    <x v="2"/>
    <x v="7"/>
    <x v="32"/>
    <x v="78"/>
    <x v="6"/>
    <x v="0"/>
    <x v="6"/>
    <x v="81"/>
    <x v="1"/>
    <n v="1250"/>
    <n v="250"/>
    <n v="160"/>
    <m/>
    <n v="100"/>
    <n v="15"/>
    <n v="11"/>
    <n v="66"/>
    <n v="3.25"/>
    <n v="4.5"/>
    <n v="0.29807692307692307"/>
    <n v="0.4"/>
    <n v="0.13392857142857142"/>
    <n v="9.8214285714285712E-2"/>
    <n v="382"/>
    <n v="0.65"/>
    <n v="0"/>
    <n v="7"/>
    <n v="0"/>
    <n v="3"/>
    <n v="0"/>
    <n v="0"/>
    <n v="0"/>
    <n v="6"/>
    <n v="0"/>
    <n v="6"/>
    <n v="0"/>
    <n v="0"/>
    <n v="0"/>
    <n v="0"/>
    <n v="0"/>
    <n v="150"/>
    <n v="150"/>
    <s v="1 PG"/>
  </r>
  <r>
    <n v="4489"/>
    <s v="VIETNAM"/>
    <x v="2"/>
    <x v="7"/>
    <x v="32"/>
    <x v="78"/>
    <x v="7"/>
    <x v="0"/>
    <x v="6"/>
    <x v="84"/>
    <x v="0"/>
    <n v="1000"/>
    <n v="200"/>
    <n v="160"/>
    <m/>
    <n v="80"/>
    <n v="17"/>
    <n v="0"/>
    <n v="52"/>
    <n v="29"/>
    <n v="0"/>
    <n v="1.7058823529411764"/>
    <n v="0.4"/>
    <n v="0.15178571428571427"/>
    <n v="0"/>
    <n v="231"/>
    <n v="0.65"/>
    <n v="29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490"/>
    <s v="VIETNAM"/>
    <x v="2"/>
    <x v="7"/>
    <x v="32"/>
    <x v="78"/>
    <x v="7"/>
    <x v="0"/>
    <x v="6"/>
    <x v="327"/>
    <x v="0"/>
    <n v="1000"/>
    <n v="200"/>
    <n v="192"/>
    <m/>
    <n v="80"/>
    <n v="39"/>
    <n v="20"/>
    <n v="52"/>
    <n v="39.5"/>
    <n v="4"/>
    <n v="0.73728813559322037"/>
    <n v="0.4"/>
    <n v="0.29017857142857145"/>
    <n v="0.14880952380952384"/>
    <n v="310"/>
    <n v="0.7"/>
    <n v="37"/>
    <n v="0"/>
    <n v="0"/>
    <n v="5"/>
    <n v="0"/>
    <n v="0"/>
    <n v="0"/>
    <n v="8"/>
    <n v="0"/>
    <n v="4"/>
    <n v="0"/>
    <n v="0"/>
    <n v="0"/>
    <n v="0"/>
    <n v="0"/>
    <n v="150"/>
    <n v="150"/>
    <s v="1 PG"/>
  </r>
  <r>
    <n v="4491"/>
    <s v="VIETNAM"/>
    <x v="2"/>
    <x v="7"/>
    <x v="32"/>
    <x v="78"/>
    <x v="7"/>
    <x v="0"/>
    <x v="6"/>
    <x v="330"/>
    <x v="0"/>
    <n v="1000"/>
    <n v="200"/>
    <n v="208"/>
    <m/>
    <n v="80"/>
    <n v="39"/>
    <n v="0"/>
    <n v="52"/>
    <n v="32.1"/>
    <n v="0"/>
    <n v="0.82307692307692315"/>
    <n v="0.4"/>
    <n v="0.26785714285714285"/>
    <n v="0"/>
    <n v="220"/>
    <n v="0.65"/>
    <s v="30.6"/>
    <n v="6"/>
    <n v="0"/>
    <n v="0"/>
    <n v="0"/>
    <n v="0"/>
    <n v="0"/>
    <n v="0"/>
    <n v="0"/>
    <n v="0"/>
    <n v="0"/>
    <n v="0"/>
    <n v="0"/>
    <n v="0"/>
    <n v="0"/>
    <n v="150"/>
    <n v="150"/>
    <s v="1 PG"/>
  </r>
  <r>
    <n v="4492"/>
    <s v="VIETNAM"/>
    <x v="2"/>
    <x v="7"/>
    <x v="32"/>
    <x v="78"/>
    <x v="7"/>
    <x v="0"/>
    <x v="6"/>
    <x v="331"/>
    <x v="0"/>
    <n v="1000"/>
    <n v="200"/>
    <n v="96"/>
    <m/>
    <n v="80"/>
    <n v="26"/>
    <n v="8"/>
    <n v="52"/>
    <n v="31.5"/>
    <n v="2"/>
    <n v="0.98529411764705888"/>
    <n v="0.4"/>
    <n v="0.38690476190476197"/>
    <n v="0.11904761904761907"/>
    <n v="168"/>
    <n v="0.65"/>
    <s v="30.5"/>
    <n v="0"/>
    <n v="0"/>
    <n v="2"/>
    <n v="0"/>
    <n v="0"/>
    <n v="0"/>
    <n v="0"/>
    <n v="0"/>
    <n v="4"/>
    <n v="0"/>
    <n v="0"/>
    <n v="0"/>
    <n v="0"/>
    <n v="0"/>
    <n v="150"/>
    <n v="150"/>
    <s v="1 PG"/>
  </r>
  <r>
    <n v="4493"/>
    <s v="VIETNAM"/>
    <x v="2"/>
    <x v="7"/>
    <x v="32"/>
    <x v="78"/>
    <x v="7"/>
    <x v="0"/>
    <x v="6"/>
    <x v="89"/>
    <x v="0"/>
    <n v="1000"/>
    <n v="280"/>
    <n v="288"/>
    <m/>
    <n v="112"/>
    <n v="130"/>
    <n v="0"/>
    <n v="73"/>
    <n v="166.5"/>
    <n v="0"/>
    <n v="1.2807692307692307"/>
    <n v="0.4"/>
    <n v="0.64484126984126988"/>
    <n v="0"/>
    <n v="570"/>
    <n v="0.7"/>
    <n v="162"/>
    <n v="14"/>
    <n v="0"/>
    <n v="2"/>
    <n v="0"/>
    <n v="0"/>
    <n v="0"/>
    <n v="0"/>
    <n v="0"/>
    <n v="0"/>
    <n v="0"/>
    <n v="0"/>
    <n v="0"/>
    <n v="0"/>
    <n v="0"/>
    <n v="150"/>
    <n v="150"/>
    <s v="1 PG"/>
  </r>
  <r>
    <n v="4494"/>
    <s v="VIETNAM"/>
    <x v="2"/>
    <x v="7"/>
    <x v="32"/>
    <x v="78"/>
    <x v="7"/>
    <x v="0"/>
    <x v="6"/>
    <x v="131"/>
    <x v="0"/>
    <n v="1000"/>
    <n v="200"/>
    <n v="160"/>
    <m/>
    <n v="80"/>
    <n v="55"/>
    <n v="0"/>
    <n v="52"/>
    <n v="65"/>
    <n v="0"/>
    <n v="1.1818181818181819"/>
    <n v="0.4"/>
    <n v="0.49107142857142855"/>
    <n v="0"/>
    <n v="300"/>
    <n v="0.65"/>
    <n v="63"/>
    <n v="4"/>
    <n v="0"/>
    <n v="2"/>
    <n v="0"/>
    <n v="0"/>
    <n v="0"/>
    <n v="0"/>
    <n v="0"/>
    <n v="0"/>
    <n v="0"/>
    <n v="0"/>
    <n v="0"/>
    <n v="0"/>
    <n v="0"/>
    <n v="150"/>
    <n v="150"/>
    <s v="1 PG"/>
  </r>
  <r>
    <n v="4495"/>
    <s v="VIETNAM"/>
    <x v="2"/>
    <x v="7"/>
    <x v="32"/>
    <x v="78"/>
    <x v="7"/>
    <x v="0"/>
    <x v="6"/>
    <x v="222"/>
    <x v="0"/>
    <n v="1000"/>
    <n v="200"/>
    <n v="192"/>
    <m/>
    <n v="80"/>
    <n v="51"/>
    <n v="3"/>
    <n v="52"/>
    <n v="57.5"/>
    <n v="2"/>
    <n v="1.1018518518518519"/>
    <n v="0.4"/>
    <n v="0.37946428571428575"/>
    <n v="2.2321428571428575E-2"/>
    <n v="278"/>
    <n v="0.7"/>
    <n v="56"/>
    <n v="0"/>
    <n v="0"/>
    <n v="3"/>
    <n v="0"/>
    <n v="0"/>
    <n v="0"/>
    <n v="0"/>
    <n v="0"/>
    <n v="4"/>
    <n v="0"/>
    <n v="0"/>
    <n v="0"/>
    <n v="0"/>
    <n v="0"/>
    <n v="150"/>
    <n v="150"/>
    <s v="1 PG"/>
  </r>
  <r>
    <n v="4496"/>
    <s v="VIETNAM"/>
    <x v="2"/>
    <x v="7"/>
    <x v="32"/>
    <x v="78"/>
    <x v="6"/>
    <x v="0"/>
    <x v="9"/>
    <x v="82"/>
    <x v="1"/>
    <n v="1250"/>
    <n v="350"/>
    <n v="448"/>
    <m/>
    <n v="140"/>
    <n v="40"/>
    <n v="26"/>
    <n v="92"/>
    <n v="32.25"/>
    <n v="27"/>
    <n v="0.89772727272727271"/>
    <n v="0.4"/>
    <n v="0.12755102040816327"/>
    <n v="8.2908163265306131E-2"/>
    <n v="376"/>
    <n v="0.65"/>
    <n v="30"/>
    <n v="5"/>
    <n v="0"/>
    <n v="2"/>
    <n v="0"/>
    <n v="0"/>
    <n v="25"/>
    <n v="0"/>
    <n v="0"/>
    <n v="4"/>
    <n v="0"/>
    <n v="0"/>
    <n v="0"/>
    <n v="0"/>
    <n v="0"/>
    <n v="150"/>
    <n v="150"/>
    <s v="1 PG"/>
  </r>
  <r>
    <n v="4497"/>
    <s v="VIETNAM"/>
    <x v="2"/>
    <x v="7"/>
    <x v="33"/>
    <x v="79"/>
    <x v="3"/>
    <x v="1"/>
    <x v="9"/>
    <x v="332"/>
    <x v="1"/>
    <n v="2700"/>
    <n v="567"/>
    <n v="560"/>
    <m/>
    <n v="226"/>
    <n v="121"/>
    <n v="0"/>
    <n v="147"/>
    <n v="103"/>
    <n v="0"/>
    <n v="0.85123966942148765"/>
    <n v="0.24"/>
    <n v="0.30867346938775508"/>
    <n v="0"/>
    <n v="1012"/>
    <n v="0.65"/>
    <n v="80"/>
    <n v="30"/>
    <n v="0"/>
    <n v="15"/>
    <n v="0"/>
    <n v="8"/>
    <n v="0"/>
    <n v="0"/>
    <n v="0"/>
    <n v="0"/>
    <n v="0"/>
    <n v="0"/>
    <n v="0"/>
    <n v="0"/>
    <n v="0"/>
    <n v="150"/>
    <n v="150"/>
    <s v="2 PG"/>
  </r>
  <r>
    <n v="4498"/>
    <s v="VIETNAM"/>
    <x v="2"/>
    <x v="7"/>
    <x v="33"/>
    <x v="80"/>
    <x v="3"/>
    <x v="1"/>
    <x v="9"/>
    <x v="332"/>
    <x v="1"/>
    <n v="2700"/>
    <n v="567"/>
    <n v="496"/>
    <m/>
    <n v="226"/>
    <n v="95"/>
    <n v="0"/>
    <n v="147"/>
    <n v="76"/>
    <n v="0"/>
    <n v="0.8"/>
    <n v="0.24"/>
    <n v="0.27361751152073732"/>
    <n v="0"/>
    <n v="720"/>
    <n v="0.65"/>
    <n v="60"/>
    <n v="0"/>
    <n v="0"/>
    <n v="20"/>
    <n v="0"/>
    <n v="6"/>
    <n v="0"/>
    <n v="0"/>
    <n v="0"/>
    <n v="0"/>
    <n v="0"/>
    <n v="0"/>
    <n v="0"/>
    <n v="0"/>
    <n v="0"/>
    <n v="150"/>
    <n v="150"/>
    <s v="2 PG"/>
  </r>
  <r>
    <n v="4499"/>
    <s v="VIETNAM"/>
    <x v="2"/>
    <x v="7"/>
    <x v="33"/>
    <x v="81"/>
    <x v="3"/>
    <x v="1"/>
    <x v="9"/>
    <x v="332"/>
    <x v="1"/>
    <n v="2700"/>
    <n v="567"/>
    <n v="656"/>
    <m/>
    <n v="226"/>
    <n v="154"/>
    <n v="0"/>
    <n v="147"/>
    <n v="149"/>
    <n v="0"/>
    <n v="0.96753246753246758"/>
    <n v="0.24"/>
    <n v="0.33536585365853661"/>
    <n v="0"/>
    <n v="900"/>
    <n v="0.65"/>
    <n v="123"/>
    <n v="0"/>
    <n v="0"/>
    <n v="40"/>
    <n v="0"/>
    <n v="6"/>
    <n v="0"/>
    <n v="0"/>
    <n v="0"/>
    <n v="0"/>
    <n v="0"/>
    <n v="0"/>
    <n v="0"/>
    <n v="0"/>
    <n v="0"/>
    <n v="150"/>
    <n v="150"/>
    <s v="2 PG"/>
  </r>
  <r>
    <n v="4500"/>
    <s v="VIETNAM"/>
    <x v="2"/>
    <x v="7"/>
    <x v="33"/>
    <x v="82"/>
    <x v="3"/>
    <x v="1"/>
    <x v="9"/>
    <x v="332"/>
    <x v="1"/>
    <n v="2700"/>
    <n v="567"/>
    <n v="528"/>
    <m/>
    <n v="226"/>
    <n v="126"/>
    <n v="0"/>
    <n v="147"/>
    <n v="118"/>
    <n v="0"/>
    <n v="0.93650793650793651"/>
    <n v="0.24"/>
    <n v="0.34090909090909094"/>
    <n v="0"/>
    <n v="880"/>
    <n v="0.65"/>
    <n v="85"/>
    <n v="0"/>
    <n v="0"/>
    <n v="34"/>
    <n v="0"/>
    <n v="16"/>
    <n v="0"/>
    <n v="0"/>
    <n v="0"/>
    <n v="0"/>
    <n v="0"/>
    <n v="0"/>
    <n v="0"/>
    <n v="0"/>
    <n v="0"/>
    <n v="150"/>
    <n v="150"/>
    <s v="2 PG"/>
  </r>
  <r>
    <n v="4501"/>
    <s v="VIETNAM"/>
    <x v="2"/>
    <x v="7"/>
    <x v="33"/>
    <x v="83"/>
    <x v="3"/>
    <x v="1"/>
    <x v="9"/>
    <x v="332"/>
    <x v="1"/>
    <n v="2700"/>
    <n v="567"/>
    <n v="576"/>
    <m/>
    <n v="226"/>
    <n v="98"/>
    <n v="0"/>
    <n v="147"/>
    <n v="114"/>
    <n v="0"/>
    <n v="1.1632653061224489"/>
    <n v="0.24"/>
    <n v="0.24305555555555555"/>
    <n v="0"/>
    <n v="950"/>
    <n v="0.65"/>
    <n v="91"/>
    <n v="0"/>
    <n v="0"/>
    <n v="22"/>
    <n v="0"/>
    <n v="12"/>
    <n v="0"/>
    <n v="0"/>
    <n v="0"/>
    <n v="0"/>
    <n v="0"/>
    <n v="0"/>
    <n v="0"/>
    <n v="0"/>
    <n v="0"/>
    <n v="150"/>
    <n v="150"/>
    <s v="2 PG"/>
  </r>
  <r>
    <n v="4497"/>
    <s v="VIETNAM"/>
    <x v="0"/>
    <x v="7"/>
    <x v="33"/>
    <x v="84"/>
    <x v="3"/>
    <x v="0"/>
    <x v="0"/>
    <x v="10"/>
    <x v="1"/>
    <n v="2700"/>
    <n v="567"/>
    <n v="562"/>
    <m/>
    <n v="226.8"/>
    <n v="132"/>
    <n v="0"/>
    <n v="149.68799999999999"/>
    <n v="110.75"/>
    <n v="0"/>
    <n v="0.83901515151515149"/>
    <n v="0.4"/>
    <n v="0.33553634977122526"/>
    <n v="0"/>
    <n v="560"/>
    <n v="0.8"/>
    <n v="92"/>
    <n v="5"/>
    <n v="0"/>
    <n v="35"/>
    <n v="0"/>
    <n v="0"/>
    <n v="0"/>
    <n v="0"/>
    <n v="0"/>
    <n v="0"/>
    <n v="0"/>
    <n v="0"/>
    <n v="0"/>
    <n v="0"/>
    <n v="0"/>
    <n v="100"/>
    <n v="100"/>
    <s v="2 PG"/>
  </r>
  <r>
    <n v="4498"/>
    <s v="VIETNAM"/>
    <x v="0"/>
    <x v="7"/>
    <x v="33"/>
    <x v="84"/>
    <x v="3"/>
    <x v="0"/>
    <x v="0"/>
    <x v="32"/>
    <x v="1"/>
    <n v="2700"/>
    <n v="567"/>
    <n v="560"/>
    <m/>
    <n v="226.8"/>
    <n v="122"/>
    <n v="0"/>
    <n v="149.68799999999999"/>
    <n v="99"/>
    <n v="0"/>
    <n v="0.81147540983606559"/>
    <n v="0.4"/>
    <n v="0.31122448979591838"/>
    <n v="0"/>
    <n v="642"/>
    <n v="0.8"/>
    <n v="98"/>
    <n v="0"/>
    <n v="0"/>
    <n v="2"/>
    <n v="0"/>
    <n v="0"/>
    <n v="0"/>
    <n v="0"/>
    <n v="0"/>
    <n v="0"/>
    <n v="0"/>
    <n v="0"/>
    <n v="0"/>
    <n v="0"/>
    <n v="0"/>
    <n v="100"/>
    <n v="100"/>
    <s v="2 PG"/>
  </r>
  <r>
    <n v="4499"/>
    <s v="VIETNAM"/>
    <x v="0"/>
    <x v="7"/>
    <x v="33"/>
    <x v="84"/>
    <x v="3"/>
    <x v="0"/>
    <x v="1"/>
    <x v="11"/>
    <x v="1"/>
    <n v="2700"/>
    <n v="567"/>
    <n v="564"/>
    <m/>
    <n v="226.8"/>
    <n v="135"/>
    <n v="31"/>
    <n v="149.68799999999999"/>
    <n v="115.65"/>
    <n v="25.5"/>
    <n v="0.85030120481927718"/>
    <n v="0.4"/>
    <n v="0.34194528875379943"/>
    <n v="7.8520770010131719E-2"/>
    <n v="538"/>
    <n v="0.8"/>
    <n v="89.15"/>
    <n v="0"/>
    <n v="0"/>
    <n v="53"/>
    <n v="0"/>
    <n v="0"/>
    <n v="0"/>
    <n v="0"/>
    <n v="0"/>
    <n v="51"/>
    <n v="0"/>
    <n v="0"/>
    <n v="0"/>
    <n v="0"/>
    <n v="0"/>
    <n v="100"/>
    <n v="100"/>
    <s v="2 PG"/>
  </r>
  <r>
    <n v="4500"/>
    <s v="VIETNAM"/>
    <x v="0"/>
    <x v="7"/>
    <x v="33"/>
    <x v="84"/>
    <x v="8"/>
    <x v="0"/>
    <x v="0"/>
    <x v="135"/>
    <x v="1"/>
    <n v="2700"/>
    <n v="504"/>
    <n v="512"/>
    <m/>
    <n v="201"/>
    <n v="75"/>
    <n v="0"/>
    <n v="133"/>
    <n v="43.5"/>
    <n v="0"/>
    <n v="0.57999999999999996"/>
    <n v="0.4"/>
    <n v="0.20926339285714288"/>
    <n v="0"/>
    <n v="400"/>
    <n v="0.8"/>
    <n v="37.5"/>
    <n v="0"/>
    <n v="0"/>
    <n v="12"/>
    <n v="0"/>
    <n v="0"/>
    <n v="0"/>
    <n v="0"/>
    <n v="0"/>
    <n v="0"/>
    <n v="0"/>
    <n v="0"/>
    <n v="0"/>
    <n v="0"/>
    <n v="0"/>
    <n v="100"/>
    <n v="100"/>
    <s v="2 PG"/>
  </r>
  <r>
    <n v="4501"/>
    <s v="VIETNAM"/>
    <x v="0"/>
    <x v="7"/>
    <x v="33"/>
    <x v="84"/>
    <x v="0"/>
    <x v="0"/>
    <x v="0"/>
    <x v="1"/>
    <x v="0"/>
    <n v="1200"/>
    <n v="336"/>
    <n v="340"/>
    <m/>
    <n v="134.4"/>
    <n v="74"/>
    <n v="0"/>
    <n v="88.703999999999994"/>
    <n v="45"/>
    <n v="0"/>
    <n v="0.60810810810810811"/>
    <n v="0.4"/>
    <n v="0.31092436974789922"/>
    <n v="0"/>
    <n v="300"/>
    <n v="0.7"/>
    <n v="35"/>
    <n v="6"/>
    <n v="0"/>
    <n v="17"/>
    <n v="0"/>
    <n v="0"/>
    <n v="0"/>
    <n v="0"/>
    <n v="0"/>
    <n v="0"/>
    <n v="0"/>
    <n v="0"/>
    <n v="0"/>
    <n v="0"/>
    <n v="0"/>
    <n v="100"/>
    <n v="100"/>
    <s v="2 PG"/>
  </r>
  <r>
    <n v="4502"/>
    <s v="VIETNAM"/>
    <x v="0"/>
    <x v="7"/>
    <x v="33"/>
    <x v="84"/>
    <x v="0"/>
    <x v="0"/>
    <x v="0"/>
    <x v="12"/>
    <x v="0"/>
    <n v="1200"/>
    <n v="240"/>
    <n v="240"/>
    <m/>
    <n v="96"/>
    <n v="60"/>
    <n v="0"/>
    <n v="63.36"/>
    <n v="23.75"/>
    <n v="0"/>
    <n v="0.39583333333333331"/>
    <n v="0.4"/>
    <n v="0.35714285714285715"/>
    <n v="0"/>
    <n v="290"/>
    <n v="0.8"/>
    <n v="21"/>
    <n v="5"/>
    <n v="0"/>
    <n v="3"/>
    <n v="0"/>
    <n v="0"/>
    <n v="0"/>
    <n v="0"/>
    <n v="0"/>
    <n v="0"/>
    <n v="0"/>
    <n v="0"/>
    <n v="0"/>
    <n v="0"/>
    <n v="0"/>
    <n v="50"/>
    <n v="50"/>
    <s v="1 PG"/>
  </r>
  <r>
    <n v="4503"/>
    <s v="VIETNAM"/>
    <x v="0"/>
    <x v="7"/>
    <x v="33"/>
    <x v="84"/>
    <x v="0"/>
    <x v="0"/>
    <x v="0"/>
    <x v="0"/>
    <x v="0"/>
    <n v="1200"/>
    <n v="336"/>
    <n v="324"/>
    <m/>
    <n v="134.4"/>
    <n v="86"/>
    <n v="33"/>
    <n v="88.703999999999994"/>
    <n v="51.75"/>
    <n v="18.5"/>
    <n v="0.59033613445378152"/>
    <n v="0.4"/>
    <n v="0.37918871252204589"/>
    <n v="0.14550264550264552"/>
    <n v="323"/>
    <n v="0.7"/>
    <n v="40"/>
    <n v="9"/>
    <n v="0"/>
    <n v="19"/>
    <n v="0"/>
    <n v="0"/>
    <n v="0"/>
    <n v="18"/>
    <n v="0"/>
    <n v="28"/>
    <n v="0"/>
    <n v="0"/>
    <n v="0"/>
    <n v="0"/>
    <n v="0"/>
    <n v="100"/>
    <n v="100"/>
    <s v="2 PG"/>
  </r>
  <r>
    <n v="4504"/>
    <s v="VIETNAM"/>
    <x v="0"/>
    <x v="7"/>
    <x v="33"/>
    <x v="84"/>
    <x v="0"/>
    <x v="0"/>
    <x v="0"/>
    <x v="13"/>
    <x v="0"/>
    <n v="1200"/>
    <n v="336"/>
    <n v="334"/>
    <m/>
    <n v="134.4"/>
    <n v="86"/>
    <n v="0"/>
    <n v="88.703999999999994"/>
    <n v="38.75"/>
    <n v="0"/>
    <n v="0.45058139534883723"/>
    <n v="0.4"/>
    <n v="0.36783575705731397"/>
    <n v="0"/>
    <n v="323"/>
    <n v="0.7"/>
    <n v="32"/>
    <n v="5"/>
    <n v="0"/>
    <n v="11"/>
    <n v="0"/>
    <n v="0"/>
    <n v="0"/>
    <n v="0"/>
    <n v="0"/>
    <n v="0"/>
    <n v="0"/>
    <n v="0"/>
    <n v="0"/>
    <n v="0"/>
    <n v="0"/>
    <n v="50"/>
    <n v="50"/>
    <s v="2 PG"/>
  </r>
  <r>
    <n v="4505"/>
    <s v="VIETNAM"/>
    <x v="0"/>
    <x v="7"/>
    <x v="33"/>
    <x v="84"/>
    <x v="0"/>
    <x v="0"/>
    <x v="0"/>
    <x v="2"/>
    <x v="0"/>
    <n v="1200"/>
    <n v="336"/>
    <n v="340"/>
    <m/>
    <n v="134.4"/>
    <n v="76"/>
    <n v="6"/>
    <n v="88.703999999999994"/>
    <n v="49.25"/>
    <n v="2.25"/>
    <n v="0.62804878048780488"/>
    <n v="0.4"/>
    <n v="0.31932773109243701"/>
    <n v="2.5210084033613449E-2"/>
    <n v="221"/>
    <n v="0.7"/>
    <n v="31"/>
    <n v="7"/>
    <n v="0"/>
    <n v="33"/>
    <n v="0"/>
    <n v="0"/>
    <n v="0"/>
    <n v="9"/>
    <n v="0"/>
    <n v="0"/>
    <n v="0"/>
    <n v="0"/>
    <n v="0"/>
    <n v="0"/>
    <n v="0"/>
    <n v="50"/>
    <n v="50"/>
    <s v="2 PG"/>
  </r>
  <r>
    <n v="4506"/>
    <s v="VIETNAM"/>
    <x v="0"/>
    <x v="7"/>
    <x v="33"/>
    <x v="84"/>
    <x v="4"/>
    <x v="0"/>
    <x v="0"/>
    <x v="33"/>
    <x v="0"/>
    <n v="1000"/>
    <n v="200"/>
    <n v="198"/>
    <m/>
    <n v="80"/>
    <n v="58"/>
    <n v="0"/>
    <n v="52.8"/>
    <n v="31.5"/>
    <n v="0"/>
    <n v="0.5431034482758621"/>
    <n v="0.4"/>
    <n v="0.41847041847041849"/>
    <n v="0"/>
    <n v="198"/>
    <n v="0.7"/>
    <n v="7.5"/>
    <n v="10"/>
    <n v="0"/>
    <n v="43"/>
    <n v="0"/>
    <n v="0"/>
    <n v="0"/>
    <n v="0"/>
    <n v="0"/>
    <n v="0"/>
    <n v="0"/>
    <n v="0"/>
    <n v="0"/>
    <n v="0"/>
    <n v="0"/>
    <n v="50"/>
    <n v="50"/>
    <s v="1 PG"/>
  </r>
  <r>
    <n v="4507"/>
    <s v="VIETNAM"/>
    <x v="0"/>
    <x v="7"/>
    <x v="33"/>
    <x v="84"/>
    <x v="4"/>
    <x v="0"/>
    <x v="0"/>
    <x v="36"/>
    <x v="0"/>
    <n v="1000"/>
    <n v="200"/>
    <n v="201"/>
    <m/>
    <n v="80"/>
    <n v="61"/>
    <n v="0"/>
    <n v="52.8"/>
    <n v="24"/>
    <n v="0"/>
    <n v="0.39344262295081966"/>
    <n v="0.4"/>
    <n v="0.43354655294953803"/>
    <n v="0"/>
    <n v="255"/>
    <n v="0.7"/>
    <n v="17"/>
    <n v="0"/>
    <n v="0"/>
    <n v="14"/>
    <n v="0"/>
    <n v="0"/>
    <n v="0"/>
    <n v="0"/>
    <n v="0"/>
    <n v="0"/>
    <n v="0"/>
    <n v="0"/>
    <n v="0"/>
    <n v="0"/>
    <n v="0"/>
    <n v="50"/>
    <n v="50"/>
    <s v="1 PG"/>
  </r>
  <r>
    <n v="4508"/>
    <s v="VIETNAM"/>
    <x v="0"/>
    <x v="7"/>
    <x v="33"/>
    <x v="84"/>
    <x v="4"/>
    <x v="0"/>
    <x v="0"/>
    <x v="37"/>
    <x v="0"/>
    <n v="1000"/>
    <n v="200"/>
    <n v="208"/>
    <m/>
    <n v="80"/>
    <n v="71"/>
    <n v="0"/>
    <n v="52.8"/>
    <n v="40.299999999999997"/>
    <n v="0"/>
    <n v="0.56760563380281681"/>
    <n v="0.4"/>
    <n v="0.48763736263736268"/>
    <n v="0"/>
    <n v="459"/>
    <n v="0.7"/>
    <n v="33.299999999999997"/>
    <n v="4"/>
    <n v="0"/>
    <n v="12"/>
    <n v="0"/>
    <n v="0"/>
    <n v="0"/>
    <n v="0"/>
    <n v="0"/>
    <n v="0"/>
    <n v="0"/>
    <n v="0"/>
    <n v="0"/>
    <n v="0"/>
    <n v="0"/>
    <n v="50"/>
    <n v="50"/>
    <s v="1 PG"/>
  </r>
  <r>
    <n v="4509"/>
    <s v="VIETNAM"/>
    <x v="0"/>
    <x v="7"/>
    <x v="33"/>
    <x v="84"/>
    <x v="4"/>
    <x v="0"/>
    <x v="0"/>
    <x v="34"/>
    <x v="0"/>
    <n v="1000"/>
    <n v="200"/>
    <n v="198"/>
    <m/>
    <n v="80"/>
    <n v="43"/>
    <n v="0"/>
    <n v="52.8"/>
    <n v="15.5"/>
    <n v="0"/>
    <n v="0.36046511627906974"/>
    <n v="0.4"/>
    <n v="0.31024531024531027"/>
    <n v="0"/>
    <n v="178"/>
    <n v="0.7"/>
    <n v="0"/>
    <n v="14"/>
    <n v="0"/>
    <n v="24"/>
    <n v="0"/>
    <n v="0"/>
    <n v="0"/>
    <n v="0"/>
    <n v="0"/>
    <n v="0"/>
    <n v="0"/>
    <n v="0"/>
    <n v="0"/>
    <n v="0"/>
    <n v="0"/>
    <n v="50"/>
    <n v="50"/>
    <s v="1 PG"/>
  </r>
  <r>
    <n v="4510"/>
    <s v="VIETNAM"/>
    <x v="0"/>
    <x v="7"/>
    <x v="33"/>
    <x v="84"/>
    <x v="4"/>
    <x v="0"/>
    <x v="0"/>
    <x v="41"/>
    <x v="0"/>
    <n v="1000"/>
    <n v="200"/>
    <n v="224"/>
    <m/>
    <n v="80"/>
    <n v="85"/>
    <n v="0"/>
    <n v="52.8"/>
    <n v="50"/>
    <n v="0"/>
    <n v="0.58823529411764708"/>
    <n v="0.4"/>
    <n v="0.54209183673469397"/>
    <n v="0"/>
    <n v="253"/>
    <n v="0.7"/>
    <n v="12"/>
    <n v="0"/>
    <n v="0"/>
    <n v="76"/>
    <n v="0"/>
    <n v="0"/>
    <n v="0"/>
    <n v="0"/>
    <n v="0"/>
    <n v="0"/>
    <n v="0"/>
    <n v="0"/>
    <n v="0"/>
    <n v="0"/>
    <n v="0"/>
    <n v="50"/>
    <n v="50"/>
    <s v="1 PG"/>
  </r>
  <r>
    <n v="4511"/>
    <s v="VIETNAM"/>
    <x v="0"/>
    <x v="7"/>
    <x v="33"/>
    <x v="84"/>
    <x v="5"/>
    <x v="0"/>
    <x v="0"/>
    <x v="42"/>
    <x v="1"/>
    <n v="1500"/>
    <n v="420"/>
    <n v="432"/>
    <m/>
    <n v="168"/>
    <n v="94"/>
    <n v="0"/>
    <n v="110.88"/>
    <n v="76.25"/>
    <n v="0"/>
    <n v="0.81117021276595747"/>
    <n v="0.4"/>
    <n v="0.31084656084656087"/>
    <n v="0"/>
    <n v="470"/>
    <n v="0.7"/>
    <n v="55"/>
    <n v="9"/>
    <n v="0"/>
    <n v="38"/>
    <n v="0"/>
    <n v="0"/>
    <n v="0"/>
    <n v="0"/>
    <n v="0"/>
    <n v="0"/>
    <n v="0"/>
    <n v="0"/>
    <n v="0"/>
    <n v="0"/>
    <n v="0"/>
    <n v="50"/>
    <n v="50"/>
    <s v="2 PG"/>
  </r>
  <r>
    <n v="4512"/>
    <s v="VIETNAM"/>
    <x v="0"/>
    <x v="7"/>
    <x v="33"/>
    <x v="84"/>
    <x v="5"/>
    <x v="0"/>
    <x v="0"/>
    <x v="43"/>
    <x v="1"/>
    <n v="1500"/>
    <n v="420"/>
    <n v="417"/>
    <m/>
    <n v="168"/>
    <n v="82"/>
    <n v="4"/>
    <n v="110.88"/>
    <n v="50.5"/>
    <n v="1.25"/>
    <n v="0.60174418604651159"/>
    <n v="0.4"/>
    <n v="0.28091812264474136"/>
    <n v="1.3703323055841042E-2"/>
    <n v="336"/>
    <n v="0.6"/>
    <n v="36"/>
    <n v="4"/>
    <n v="0"/>
    <n v="27"/>
    <n v="0"/>
    <n v="0"/>
    <n v="0"/>
    <n v="5"/>
    <n v="0"/>
    <n v="0"/>
    <n v="0"/>
    <n v="0"/>
    <n v="0"/>
    <n v="0"/>
    <n v="0"/>
    <n v="50"/>
    <n v="50"/>
    <s v="2 PG"/>
  </r>
  <r>
    <n v="4513"/>
    <s v="VIETNAM"/>
    <x v="0"/>
    <x v="7"/>
    <x v="33"/>
    <x v="84"/>
    <x v="1"/>
    <x v="0"/>
    <x v="0"/>
    <x v="7"/>
    <x v="1"/>
    <n v="5400"/>
    <n v="630"/>
    <n v="608"/>
    <m/>
    <n v="353"/>
    <n v="167"/>
    <n v="0"/>
    <n v="166"/>
    <n v="87.5"/>
    <n v="0"/>
    <n v="0.5239520958083832"/>
    <n v="0.4"/>
    <n v="0.39238721804511284"/>
    <n v="0"/>
    <n v="479"/>
    <n v="0.8"/>
    <n v="63"/>
    <n v="16"/>
    <n v="0"/>
    <n v="41"/>
    <n v="0"/>
    <n v="0"/>
    <n v="0"/>
    <n v="0"/>
    <n v="0"/>
    <n v="0"/>
    <n v="0"/>
    <n v="0"/>
    <n v="0"/>
    <n v="0"/>
    <n v="0"/>
    <n v="50"/>
    <n v="50"/>
    <s v="2 PG"/>
  </r>
  <r>
    <n v="4514"/>
    <s v="VIETNAM"/>
    <x v="0"/>
    <x v="7"/>
    <x v="33"/>
    <x v="84"/>
    <x v="2"/>
    <x v="0"/>
    <x v="0"/>
    <x v="20"/>
    <x v="1"/>
    <n v="1200"/>
    <n v="336"/>
    <n v="325"/>
    <m/>
    <n v="134.4"/>
    <n v="70"/>
    <n v="0"/>
    <n v="88.703999999999994"/>
    <n v="54.5"/>
    <n v="0"/>
    <n v="0.77857142857142858"/>
    <n v="0.4"/>
    <n v="0.30769230769230771"/>
    <n v="0"/>
    <n v="290"/>
    <n v="0.8"/>
    <n v="41"/>
    <n v="0"/>
    <n v="0"/>
    <n v="27"/>
    <n v="0"/>
    <n v="0"/>
    <n v="0"/>
    <n v="0"/>
    <n v="0"/>
    <n v="0"/>
    <n v="0"/>
    <n v="0"/>
    <n v="0"/>
    <n v="0"/>
    <n v="0"/>
    <n v="50"/>
    <n v="50"/>
    <s v="2 PG"/>
  </r>
  <r>
    <n v="4515"/>
    <s v="VIETNAM"/>
    <x v="0"/>
    <x v="7"/>
    <x v="33"/>
    <x v="84"/>
    <x v="2"/>
    <x v="0"/>
    <x v="0"/>
    <x v="8"/>
    <x v="1"/>
    <n v="1200"/>
    <n v="336"/>
    <n v="334"/>
    <m/>
    <n v="134.4"/>
    <n v="80"/>
    <n v="19"/>
    <n v="88.703999999999994"/>
    <n v="74.5"/>
    <n v="8"/>
    <n v="0.83333333333333337"/>
    <n v="0.4"/>
    <n v="0.34217279726261762"/>
    <n v="8.1266039349871685E-2"/>
    <n v="580"/>
    <n v="0.6"/>
    <n v="68"/>
    <n v="0"/>
    <n v="0"/>
    <n v="13"/>
    <n v="0"/>
    <n v="0"/>
    <n v="0"/>
    <n v="6"/>
    <n v="0"/>
    <n v="13"/>
    <n v="0"/>
    <n v="0"/>
    <n v="0"/>
    <n v="0"/>
    <n v="0"/>
    <n v="100"/>
    <n v="100"/>
    <s v="2 PG"/>
  </r>
  <r>
    <n v="4516"/>
    <s v="VIETNAM"/>
    <x v="0"/>
    <x v="7"/>
    <x v="33"/>
    <x v="84"/>
    <x v="6"/>
    <x v="0"/>
    <x v="0"/>
    <x v="46"/>
    <x v="1"/>
    <n v="1250"/>
    <n v="350"/>
    <n v="356"/>
    <m/>
    <n v="140"/>
    <n v="71"/>
    <n v="0"/>
    <n v="92.399999999999991"/>
    <n v="45.5"/>
    <n v="0"/>
    <n v="0.64084507042253525"/>
    <n v="0.4"/>
    <n v="0.28491171749598715"/>
    <n v="0"/>
    <n v="505"/>
    <n v="0.7"/>
    <n v="36"/>
    <n v="4"/>
    <n v="0"/>
    <n v="17"/>
    <n v="0"/>
    <n v="0"/>
    <n v="0"/>
    <n v="0"/>
    <n v="0"/>
    <n v="0"/>
    <n v="0"/>
    <n v="0"/>
    <n v="0"/>
    <n v="0"/>
    <n v="0"/>
    <n v="50"/>
    <n v="50"/>
    <s v="2 PG"/>
  </r>
  <r>
    <n v="4517"/>
    <s v="VIETNAM"/>
    <x v="0"/>
    <x v="7"/>
    <x v="33"/>
    <x v="84"/>
    <x v="6"/>
    <x v="0"/>
    <x v="0"/>
    <x v="48"/>
    <x v="1"/>
    <n v="1250"/>
    <n v="250"/>
    <n v="234"/>
    <m/>
    <n v="100"/>
    <n v="41"/>
    <n v="0"/>
    <n v="92"/>
    <n v="31"/>
    <n v="0"/>
    <n v="0.75609756097560976"/>
    <n v="0.4"/>
    <n v="0.2503052503052503"/>
    <n v="0"/>
    <n v="290"/>
    <n v="0.7"/>
    <n v="23"/>
    <n v="14"/>
    <n v="0"/>
    <n v="9"/>
    <n v="0"/>
    <n v="0"/>
    <n v="0"/>
    <n v="0"/>
    <n v="0"/>
    <n v="0"/>
    <n v="0"/>
    <n v="0"/>
    <n v="0"/>
    <n v="0"/>
    <n v="0"/>
    <n v="50"/>
    <n v="50"/>
    <s v="1 PG"/>
  </r>
  <r>
    <n v="4518"/>
    <s v="VIETNAM"/>
    <x v="0"/>
    <x v="7"/>
    <x v="33"/>
    <x v="84"/>
    <x v="7"/>
    <x v="0"/>
    <x v="0"/>
    <x v="51"/>
    <x v="0"/>
    <n v="1000"/>
    <n v="200"/>
    <n v="200"/>
    <m/>
    <n v="80"/>
    <n v="26"/>
    <n v="0"/>
    <n v="52.8"/>
    <n v="13"/>
    <n v="0"/>
    <n v="0.5"/>
    <n v="0.4"/>
    <n v="0.18571428571428572"/>
    <n v="0"/>
    <n v="220"/>
    <n v="0.7"/>
    <n v="7"/>
    <n v="0"/>
    <n v="0"/>
    <n v="12"/>
    <n v="0"/>
    <n v="0"/>
    <n v="0"/>
    <n v="0"/>
    <n v="0"/>
    <n v="0"/>
    <n v="0"/>
    <n v="0"/>
    <n v="0"/>
    <n v="0"/>
    <n v="0"/>
    <n v="50"/>
    <n v="50"/>
    <s v="1 PG"/>
  </r>
  <r>
    <n v="4519"/>
    <s v="VIETNAM"/>
    <x v="0"/>
    <x v="7"/>
    <x v="33"/>
    <x v="84"/>
    <x v="7"/>
    <x v="0"/>
    <x v="0"/>
    <x v="55"/>
    <x v="0"/>
    <n v="1000"/>
    <n v="200"/>
    <n v="224"/>
    <m/>
    <n v="80"/>
    <n v="35"/>
    <n v="0"/>
    <n v="52.8"/>
    <n v="24.25"/>
    <n v="0"/>
    <n v="0.69285714285714284"/>
    <n v="0.4"/>
    <n v="0.22321428571428573"/>
    <n v="0"/>
    <n v="352"/>
    <n v="0.7"/>
    <n v="16"/>
    <n v="9"/>
    <n v="0"/>
    <n v="12"/>
    <n v="0"/>
    <n v="0"/>
    <n v="0"/>
    <n v="0"/>
    <n v="0"/>
    <n v="0"/>
    <n v="0"/>
    <n v="0"/>
    <n v="0"/>
    <n v="0"/>
    <n v="0"/>
    <n v="50"/>
    <n v="50"/>
    <s v="1 PG"/>
  </r>
  <r>
    <n v="4520"/>
    <s v="VIETNAM"/>
    <x v="0"/>
    <x v="7"/>
    <x v="33"/>
    <x v="84"/>
    <x v="7"/>
    <x v="0"/>
    <x v="0"/>
    <x v="54"/>
    <x v="0"/>
    <n v="1000"/>
    <n v="280"/>
    <n v="288"/>
    <m/>
    <n v="112"/>
    <n v="54"/>
    <n v="0"/>
    <n v="73.919999999999987"/>
    <n v="44.5"/>
    <n v="0"/>
    <n v="0.82407407407407407"/>
    <n v="0.4"/>
    <n v="0.26785714285714285"/>
    <n v="0"/>
    <n v="504"/>
    <n v="0.7"/>
    <n v="34"/>
    <n v="4"/>
    <n v="0"/>
    <n v="19"/>
    <n v="0"/>
    <n v="0"/>
    <n v="0"/>
    <n v="0"/>
    <n v="0"/>
    <n v="0"/>
    <n v="0"/>
    <n v="0"/>
    <n v="0"/>
    <n v="0"/>
    <n v="0"/>
    <n v="100"/>
    <n v="100"/>
    <s v="2 PG"/>
  </r>
  <r>
    <n v="4521"/>
    <s v="VIETNAM"/>
    <x v="0"/>
    <x v="7"/>
    <x v="33"/>
    <x v="84"/>
    <x v="10"/>
    <x v="1"/>
    <x v="0"/>
    <x v="260"/>
    <x v="2"/>
    <n v="320"/>
    <n v="144"/>
    <n v="160"/>
    <m/>
    <n v="34.56"/>
    <n v="25"/>
    <n v="0"/>
    <n v="25.344000000000001"/>
    <n v="15"/>
    <n v="0"/>
    <n v="0.6"/>
    <n v="0.24"/>
    <n v="0.22321428571428573"/>
    <n v="0"/>
    <n v="325"/>
    <n v="0.7"/>
    <n v="15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522"/>
    <s v="VIETNAM"/>
    <x v="1"/>
    <x v="7"/>
    <x v="33"/>
    <x v="84"/>
    <x v="0"/>
    <x v="0"/>
    <x v="5"/>
    <x v="61"/>
    <x v="0"/>
    <n v="1200"/>
    <n v="336"/>
    <n v="336"/>
    <m/>
    <n v="134.4"/>
    <n v="70"/>
    <n v="0"/>
    <n v="88.703999999999994"/>
    <n v="48.75"/>
    <n v="0"/>
    <n v="0.6964285714285714"/>
    <n v="0.4"/>
    <n v="0.29761904761904762"/>
    <n v="0"/>
    <n v="536"/>
    <n v="0.7"/>
    <n v="29"/>
    <n v="17"/>
    <n v="0"/>
    <n v="31"/>
    <n v="0"/>
    <n v="0"/>
    <n v="0"/>
    <n v="0"/>
    <n v="0"/>
    <n v="0"/>
    <n v="0"/>
    <n v="0"/>
    <n v="0"/>
    <n v="0"/>
    <n v="0"/>
    <n v="50"/>
    <n v="50"/>
    <s v="2 PG"/>
  </r>
  <r>
    <n v="4523"/>
    <s v="VIETNAM"/>
    <x v="1"/>
    <x v="7"/>
    <x v="33"/>
    <x v="84"/>
    <x v="4"/>
    <x v="0"/>
    <x v="5"/>
    <x v="117"/>
    <x v="0"/>
    <n v="1000"/>
    <n v="200"/>
    <n v="242"/>
    <m/>
    <n v="80"/>
    <n v="41"/>
    <n v="0"/>
    <n v="52.8"/>
    <n v="23.3"/>
    <n v="0"/>
    <n v="0.56829268292682933"/>
    <n v="0.4"/>
    <n v="0.24203069657615114"/>
    <n v="0"/>
    <n v="336"/>
    <n v="0.7"/>
    <n v="12.8"/>
    <n v="0"/>
    <n v="0"/>
    <n v="21"/>
    <n v="0"/>
    <n v="0"/>
    <n v="0"/>
    <n v="0"/>
    <n v="0"/>
    <n v="0"/>
    <n v="0"/>
    <n v="0"/>
    <n v="0"/>
    <n v="0"/>
    <n v="0"/>
    <n v="50"/>
    <n v="50"/>
    <s v="1 PG"/>
  </r>
  <r>
    <n v="4524"/>
    <s v="VIETNAM"/>
    <x v="1"/>
    <x v="7"/>
    <x v="33"/>
    <x v="84"/>
    <x v="7"/>
    <x v="0"/>
    <x v="5"/>
    <x v="120"/>
    <x v="0"/>
    <n v="1000"/>
    <n v="280"/>
    <n v="280"/>
    <m/>
    <n v="112"/>
    <n v="56"/>
    <n v="0"/>
    <n v="73.919999999999987"/>
    <n v="24.17"/>
    <n v="0"/>
    <n v="0.43160714285714291"/>
    <n v="0.4"/>
    <n v="0.2857142857142857"/>
    <n v="0"/>
    <n v="543"/>
    <n v="0.7"/>
    <n v="10.67"/>
    <n v="6"/>
    <n v="0"/>
    <n v="24"/>
    <n v="0"/>
    <n v="0"/>
    <n v="0"/>
    <n v="0"/>
    <n v="0"/>
    <n v="0"/>
    <n v="0"/>
    <n v="0"/>
    <n v="0"/>
    <n v="0"/>
    <n v="0"/>
    <n v="50"/>
    <n v="50"/>
    <s v="1 PG"/>
  </r>
  <r>
    <n v="4525"/>
    <s v="VIETNAM"/>
    <x v="2"/>
    <x v="7"/>
    <x v="33"/>
    <x v="84"/>
    <x v="3"/>
    <x v="0"/>
    <x v="6"/>
    <x v="24"/>
    <x v="1"/>
    <n v="2700"/>
    <n v="567"/>
    <n v="720"/>
    <m/>
    <n v="226"/>
    <n v="74"/>
    <n v="148"/>
    <n v="147"/>
    <n v="175.5"/>
    <n v="25"/>
    <n v="0.90315315315315314"/>
    <n v="0.4"/>
    <n v="0.14682539682539683"/>
    <n v="0.29365079365079366"/>
    <n v="830"/>
    <n v="0.7"/>
    <n v="168"/>
    <n v="0"/>
    <n v="0"/>
    <n v="15"/>
    <n v="0"/>
    <n v="0"/>
    <n v="20"/>
    <n v="0"/>
    <n v="0"/>
    <n v="10"/>
    <n v="0"/>
    <n v="0"/>
    <n v="0"/>
    <n v="0"/>
    <n v="0"/>
    <n v="100"/>
    <n v="100"/>
    <s v="2 PG"/>
  </r>
  <r>
    <n v="4526"/>
    <s v="VIETNAM"/>
    <x v="2"/>
    <x v="7"/>
    <x v="33"/>
    <x v="84"/>
    <x v="3"/>
    <x v="0"/>
    <x v="6"/>
    <x v="121"/>
    <x v="1"/>
    <n v="2700"/>
    <n v="567"/>
    <n v="832"/>
    <m/>
    <n v="226"/>
    <n v="95"/>
    <n v="40"/>
    <n v="147"/>
    <n v="74"/>
    <n v="32.08"/>
    <n v="0.7857777777777778"/>
    <n v="0.4"/>
    <n v="0.16311813186813187"/>
    <n v="6.8681318681318687E-2"/>
    <n v="978"/>
    <n v="0.7"/>
    <n v="40"/>
    <n v="40"/>
    <n v="0"/>
    <n v="38"/>
    <n v="0"/>
    <n v="5"/>
    <n v="28.83"/>
    <n v="9"/>
    <n v="0"/>
    <n v="2"/>
    <n v="0"/>
    <n v="0"/>
    <n v="0"/>
    <n v="0"/>
    <n v="0"/>
    <n v="100"/>
    <n v="100"/>
    <s v="2 PG"/>
  </r>
  <r>
    <n v="4527"/>
    <s v="VIETNAM"/>
    <x v="2"/>
    <x v="7"/>
    <x v="33"/>
    <x v="84"/>
    <x v="0"/>
    <x v="0"/>
    <x v="6"/>
    <x v="25"/>
    <x v="0"/>
    <n v="1200"/>
    <n v="336"/>
    <n v="400"/>
    <m/>
    <n v="134"/>
    <n v="115"/>
    <n v="8"/>
    <n v="88"/>
    <n v="124.25"/>
    <n v="5.75"/>
    <n v="1.056910569105691"/>
    <n v="0.4"/>
    <n v="0.4107142857142857"/>
    <n v="2.8571428571428571E-2"/>
    <n v="795"/>
    <n v="0.7"/>
    <n v="116"/>
    <n v="9"/>
    <n v="0"/>
    <n v="12"/>
    <n v="0"/>
    <n v="0"/>
    <n v="0"/>
    <n v="7"/>
    <n v="0"/>
    <n v="8"/>
    <n v="0"/>
    <n v="0"/>
    <n v="0"/>
    <n v="0"/>
    <n v="0"/>
    <n v="100"/>
    <n v="100"/>
    <s v="2 PG"/>
  </r>
  <r>
    <n v="4528"/>
    <s v="VIETNAM"/>
    <x v="2"/>
    <x v="7"/>
    <x v="33"/>
    <x v="84"/>
    <x v="0"/>
    <x v="0"/>
    <x v="6"/>
    <x v="26"/>
    <x v="0"/>
    <n v="1200"/>
    <n v="336"/>
    <n v="320"/>
    <m/>
    <n v="134"/>
    <n v="21"/>
    <n v="15"/>
    <n v="88"/>
    <n v="47"/>
    <n v="15"/>
    <n v="1.7222222222222223"/>
    <n v="0.4"/>
    <n v="9.375E-2"/>
    <n v="6.6964285714285712E-2"/>
    <n v="620"/>
    <n v="0.7"/>
    <n v="46"/>
    <n v="0"/>
    <n v="0"/>
    <n v="2"/>
    <n v="0"/>
    <n v="0"/>
    <n v="15"/>
    <n v="0"/>
    <n v="0"/>
    <n v="0"/>
    <n v="0"/>
    <n v="0"/>
    <n v="0"/>
    <n v="0"/>
    <n v="0"/>
    <n v="100"/>
    <n v="100"/>
    <s v="2 PG"/>
  </r>
  <r>
    <n v="4529"/>
    <s v="VIETNAM"/>
    <x v="2"/>
    <x v="7"/>
    <x v="33"/>
    <x v="84"/>
    <x v="0"/>
    <x v="0"/>
    <x v="6"/>
    <x v="67"/>
    <x v="0"/>
    <n v="1200"/>
    <n v="336"/>
    <n v="336"/>
    <m/>
    <n v="134"/>
    <n v="59"/>
    <n v="5"/>
    <n v="88"/>
    <n v="46"/>
    <n v="2.5"/>
    <n v="0.7578125"/>
    <n v="0.4"/>
    <n v="0.25085034013605445"/>
    <n v="2.1258503401360544E-2"/>
    <n v="445"/>
    <n v="0.7"/>
    <n v="36.5"/>
    <n v="10"/>
    <n v="0"/>
    <n v="14"/>
    <n v="0"/>
    <n v="0"/>
    <n v="0"/>
    <n v="2"/>
    <n v="0"/>
    <n v="4"/>
    <n v="0"/>
    <n v="0"/>
    <n v="0"/>
    <n v="0"/>
    <n v="0"/>
    <n v="100"/>
    <n v="100"/>
    <s v="1 PG"/>
  </r>
  <r>
    <n v="4530"/>
    <s v="VIETNAM"/>
    <x v="2"/>
    <x v="7"/>
    <x v="33"/>
    <x v="84"/>
    <x v="0"/>
    <x v="0"/>
    <x v="6"/>
    <x v="27"/>
    <x v="0"/>
    <n v="1200"/>
    <n v="336"/>
    <n v="352"/>
    <m/>
    <n v="134"/>
    <n v="31"/>
    <n v="5"/>
    <n v="88"/>
    <n v="32.5"/>
    <n v="2"/>
    <n v="0.95833333333333337"/>
    <n v="0.4"/>
    <n v="0.12581168831168832"/>
    <n v="2.0292207792207795E-2"/>
    <n v="450"/>
    <n v="0.7"/>
    <n v="30"/>
    <n v="2"/>
    <n v="0"/>
    <n v="4"/>
    <n v="0"/>
    <n v="0"/>
    <n v="0"/>
    <n v="4"/>
    <n v="0"/>
    <n v="2"/>
    <n v="0"/>
    <n v="0"/>
    <n v="0"/>
    <n v="0"/>
    <n v="0"/>
    <n v="100"/>
    <n v="100"/>
    <s v="2 PG"/>
  </r>
  <r>
    <n v="4531"/>
    <s v="VIETNAM"/>
    <x v="2"/>
    <x v="7"/>
    <x v="33"/>
    <x v="84"/>
    <x v="2"/>
    <x v="0"/>
    <x v="6"/>
    <x v="31"/>
    <x v="1"/>
    <n v="1200"/>
    <n v="336"/>
    <n v="336"/>
    <m/>
    <n v="134"/>
    <n v="43"/>
    <n v="30"/>
    <n v="88"/>
    <n v="45"/>
    <n v="24.5"/>
    <n v="0.95205479452054798"/>
    <n v="0.4"/>
    <n v="0.18282312925170069"/>
    <n v="0.12755102040816327"/>
    <n v="475"/>
    <n v="0.65"/>
    <n v="41"/>
    <n v="0"/>
    <n v="0"/>
    <n v="8"/>
    <n v="0"/>
    <n v="0"/>
    <n v="21"/>
    <n v="0"/>
    <n v="0"/>
    <n v="7"/>
    <n v="0"/>
    <n v="0"/>
    <n v="0"/>
    <n v="0"/>
    <n v="0"/>
    <n v="100"/>
    <n v="100"/>
    <s v="2 PG"/>
  </r>
  <r>
    <n v="4532"/>
    <s v="VIETNAM"/>
    <x v="2"/>
    <x v="7"/>
    <x v="33"/>
    <x v="84"/>
    <x v="2"/>
    <x v="0"/>
    <x v="6"/>
    <x v="29"/>
    <x v="1"/>
    <n v="1200"/>
    <n v="336"/>
    <n v="288"/>
    <m/>
    <n v="134"/>
    <n v="66"/>
    <n v="16"/>
    <n v="88"/>
    <n v="51.67"/>
    <n v="8.3000000000000007"/>
    <n v="0.73134146341463413"/>
    <n v="0.4"/>
    <n v="0.32738095238095238"/>
    <n v="7.9365079365079361E-2"/>
    <n v="338"/>
    <n v="0.65"/>
    <n v="37.67"/>
    <n v="0"/>
    <n v="0"/>
    <n v="28"/>
    <n v="0"/>
    <n v="0"/>
    <n v="3.8"/>
    <n v="2"/>
    <n v="0"/>
    <n v="8"/>
    <n v="0"/>
    <n v="0"/>
    <n v="0"/>
    <n v="0"/>
    <n v="0"/>
    <n v="100"/>
    <n v="100"/>
    <s v="2 PG"/>
  </r>
  <r>
    <n v="4533"/>
    <s v="VIETNAM"/>
    <x v="2"/>
    <x v="7"/>
    <x v="33"/>
    <x v="84"/>
    <x v="2"/>
    <x v="0"/>
    <x v="6"/>
    <x v="30"/>
    <x v="1"/>
    <n v="1200"/>
    <n v="336"/>
    <n v="400"/>
    <m/>
    <n v="134"/>
    <n v="43"/>
    <n v="6"/>
    <n v="88"/>
    <n v="38.5"/>
    <n v="8.25"/>
    <n v="0.95408163265306123"/>
    <n v="0.4"/>
    <n v="0.15357142857142858"/>
    <n v="2.1428571428571429E-2"/>
    <n v="450"/>
    <n v="0.65"/>
    <n v="31"/>
    <n v="0"/>
    <n v="0"/>
    <n v="15"/>
    <n v="0"/>
    <n v="0"/>
    <n v="0"/>
    <n v="3"/>
    <n v="0"/>
    <n v="15"/>
    <n v="0"/>
    <n v="0"/>
    <n v="0"/>
    <n v="0"/>
    <n v="0"/>
    <n v="100"/>
    <n v="100"/>
    <s v="2 PG"/>
  </r>
  <r>
    <n v="4534"/>
    <s v="VIETNAM"/>
    <x v="2"/>
    <x v="7"/>
    <x v="33"/>
    <x v="84"/>
    <x v="6"/>
    <x v="0"/>
    <x v="6"/>
    <x v="79"/>
    <x v="1"/>
    <n v="1250"/>
    <n v="350"/>
    <n v="358"/>
    <m/>
    <n v="140"/>
    <n v="67"/>
    <n v="0"/>
    <n v="92"/>
    <n v="66.125"/>
    <n v="0"/>
    <n v="0.98694029850746268"/>
    <n v="0.4"/>
    <n v="0.2673583399840383"/>
    <n v="0"/>
    <n v="540"/>
    <n v="0.65"/>
    <n v="65"/>
    <n v="0"/>
    <n v="3"/>
    <n v="0"/>
    <n v="0"/>
    <n v="0"/>
    <n v="0"/>
    <n v="0"/>
    <n v="0"/>
    <n v="0"/>
    <n v="0"/>
    <n v="0"/>
    <n v="0"/>
    <n v="0"/>
    <n v="0"/>
    <n v="100"/>
    <n v="100"/>
    <s v="2 PG"/>
  </r>
  <r>
    <n v="4535"/>
    <s v="VIETNAM"/>
    <x v="2"/>
    <x v="7"/>
    <x v="33"/>
    <x v="84"/>
    <x v="6"/>
    <x v="0"/>
    <x v="6"/>
    <x v="80"/>
    <x v="1"/>
    <n v="1250"/>
    <n v="250"/>
    <n v="208"/>
    <m/>
    <n v="100"/>
    <n v="24"/>
    <n v="4"/>
    <n v="66"/>
    <n v="25.33"/>
    <n v="2"/>
    <n v="0.97607142857142848"/>
    <n v="0.4"/>
    <n v="0.16483516483516483"/>
    <n v="2.7472527472527472E-2"/>
    <n v="334"/>
    <n v="0.65"/>
    <n v="24.83"/>
    <n v="2"/>
    <n v="0"/>
    <n v="0"/>
    <n v="0"/>
    <n v="0"/>
    <n v="1.5"/>
    <n v="0"/>
    <n v="0"/>
    <n v="1"/>
    <n v="0"/>
    <n v="0"/>
    <n v="0"/>
    <n v="0"/>
    <n v="0"/>
    <n v="100"/>
    <n v="100"/>
    <s v="1 PG"/>
  </r>
  <r>
    <n v="4536"/>
    <s v="VIETNAM"/>
    <x v="2"/>
    <x v="7"/>
    <x v="33"/>
    <x v="84"/>
    <x v="7"/>
    <x v="0"/>
    <x v="6"/>
    <x v="125"/>
    <x v="0"/>
    <n v="1000"/>
    <n v="200"/>
    <n v="160"/>
    <m/>
    <n v="80"/>
    <n v="9"/>
    <n v="4"/>
    <n v="52"/>
    <n v="13"/>
    <n v="4"/>
    <n v="1.3076923076923077"/>
    <n v="0.4"/>
    <n v="8.0357142857142863E-2"/>
    <n v="3.5714285714285712E-2"/>
    <n v="211"/>
    <n v="0.65"/>
    <n v="13"/>
    <n v="0"/>
    <n v="0"/>
    <n v="0"/>
    <n v="0"/>
    <n v="0"/>
    <n v="4"/>
    <n v="0"/>
    <n v="0"/>
    <n v="0"/>
    <n v="0"/>
    <n v="0"/>
    <n v="0"/>
    <n v="0"/>
    <n v="0"/>
    <n v="100"/>
    <n v="100"/>
    <s v="1 PG"/>
  </r>
  <r>
    <n v="4537"/>
    <s v="VIETNAM"/>
    <x v="2"/>
    <x v="7"/>
    <x v="33"/>
    <x v="84"/>
    <x v="7"/>
    <x v="0"/>
    <x v="6"/>
    <x v="333"/>
    <x v="0"/>
    <n v="1000"/>
    <n v="280"/>
    <n v="224"/>
    <m/>
    <n v="112"/>
    <n v="33"/>
    <n v="0"/>
    <n v="73"/>
    <n v="44"/>
    <n v="0"/>
    <n v="1.3333333333333333"/>
    <n v="0.4"/>
    <n v="0.21045918367346941"/>
    <n v="0"/>
    <n v="328"/>
    <n v="0.65"/>
    <n v="42"/>
    <n v="0"/>
    <n v="0"/>
    <n v="4"/>
    <n v="0"/>
    <n v="0"/>
    <n v="0"/>
    <n v="0"/>
    <n v="0"/>
    <n v="0"/>
    <n v="0"/>
    <n v="0"/>
    <n v="0"/>
    <n v="0"/>
    <n v="0"/>
    <n v="100"/>
    <n v="100"/>
    <s v="1 PG"/>
  </r>
  <r>
    <n v="4538"/>
    <s v="VIETNAM"/>
    <x v="2"/>
    <x v="7"/>
    <x v="33"/>
    <x v="84"/>
    <x v="7"/>
    <x v="0"/>
    <x v="6"/>
    <x v="85"/>
    <x v="0"/>
    <n v="1000"/>
    <n v="280"/>
    <n v="240"/>
    <m/>
    <n v="112"/>
    <n v="45"/>
    <n v="0"/>
    <n v="73"/>
    <n v="54.75"/>
    <n v="0"/>
    <n v="1.2166666666666666"/>
    <n v="0.4"/>
    <n v="0.26785714285714285"/>
    <n v="0"/>
    <n v="300"/>
    <n v="0.65"/>
    <n v="53"/>
    <n v="3"/>
    <n v="0"/>
    <n v="2"/>
    <n v="0"/>
    <n v="0"/>
    <n v="0"/>
    <n v="0"/>
    <n v="0"/>
    <n v="0"/>
    <n v="0"/>
    <n v="0"/>
    <n v="0"/>
    <n v="0"/>
    <n v="0"/>
    <n v="100"/>
    <n v="100"/>
    <s v="1 PG"/>
  </r>
  <r>
    <n v="4539"/>
    <s v="VIETNAM"/>
    <x v="2"/>
    <x v="7"/>
    <x v="33"/>
    <x v="84"/>
    <x v="7"/>
    <x v="0"/>
    <x v="6"/>
    <x v="87"/>
    <x v="0"/>
    <n v="1000"/>
    <n v="280"/>
    <n v="280"/>
    <m/>
    <n v="112"/>
    <n v="39"/>
    <n v="0"/>
    <n v="52"/>
    <n v="47.5"/>
    <n v="0"/>
    <n v="1.2179487179487178"/>
    <n v="0.4"/>
    <n v="0.19897959183673469"/>
    <n v="0"/>
    <n v="410"/>
    <n v="0.65"/>
    <n v="43"/>
    <n v="7"/>
    <n v="2"/>
    <n v="4"/>
    <n v="0"/>
    <n v="0"/>
    <n v="0"/>
    <n v="0"/>
    <n v="0"/>
    <n v="0"/>
    <n v="0"/>
    <n v="0"/>
    <n v="0"/>
    <n v="0"/>
    <n v="0"/>
    <n v="100"/>
    <n v="100"/>
    <s v="1 PG"/>
  </r>
  <r>
    <n v="4540"/>
    <s v="VIETNAM"/>
    <x v="2"/>
    <x v="7"/>
    <x v="33"/>
    <x v="84"/>
    <x v="7"/>
    <x v="0"/>
    <x v="6"/>
    <x v="326"/>
    <x v="0"/>
    <n v="1000"/>
    <n v="280"/>
    <n v="320"/>
    <m/>
    <n v="112"/>
    <n v="96"/>
    <n v="0"/>
    <n v="73"/>
    <n v="157"/>
    <n v="0"/>
    <n v="1.6354166666666667"/>
    <n v="0.4"/>
    <n v="0.42857142857142855"/>
    <n v="0"/>
    <n v="326"/>
    <n v="0.7"/>
    <n v="157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541"/>
    <s v="VIETNAM"/>
    <x v="2"/>
    <x v="7"/>
    <x v="33"/>
    <x v="84"/>
    <x v="4"/>
    <x v="0"/>
    <x v="9"/>
    <x v="124"/>
    <x v="0"/>
    <n v="1000"/>
    <n v="200"/>
    <n v="240"/>
    <m/>
    <n v="40"/>
    <n v="30"/>
    <n v="0"/>
    <n v="52"/>
    <n v="30"/>
    <n v="0"/>
    <n v="1"/>
    <n v="0.24"/>
    <n v="0.17857142857142858"/>
    <n v="0"/>
    <n v="300"/>
    <n v="0.6"/>
    <n v="20"/>
    <n v="20"/>
    <n v="0"/>
    <n v="10"/>
    <n v="0"/>
    <n v="0"/>
    <n v="0"/>
    <n v="0"/>
    <n v="0"/>
    <n v="0"/>
    <n v="0"/>
    <n v="0"/>
    <n v="0"/>
    <n v="0"/>
    <n v="0"/>
    <n v="100"/>
    <n v="100"/>
    <s v="1 PG"/>
  </r>
  <r>
    <n v="4542"/>
    <s v="VIETNAM"/>
    <x v="2"/>
    <x v="7"/>
    <x v="33"/>
    <x v="84"/>
    <x v="3"/>
    <x v="1"/>
    <x v="9"/>
    <x v="332"/>
    <x v="1"/>
    <n v="2700"/>
    <n v="567"/>
    <n v="640"/>
    <m/>
    <n v="226"/>
    <n v="195"/>
    <n v="0"/>
    <n v="147"/>
    <n v="147"/>
    <n v="0"/>
    <n v="0.75384615384615383"/>
    <n v="0.4"/>
    <n v="0.43526785714285715"/>
    <n v="0"/>
    <n v="900"/>
    <n v="0.65"/>
    <n v="112"/>
    <n v="40"/>
    <n v="0"/>
    <n v="30"/>
    <n v="0"/>
    <n v="10"/>
    <n v="0"/>
    <n v="0"/>
    <n v="0"/>
    <n v="0"/>
    <n v="0"/>
    <n v="0"/>
    <n v="0"/>
    <n v="0"/>
    <n v="0"/>
    <n v="100"/>
    <n v="100"/>
    <s v="2 PG"/>
  </r>
  <r>
    <n v="4543"/>
    <s v="VIETNAM"/>
    <x v="0"/>
    <x v="7"/>
    <x v="33"/>
    <x v="85"/>
    <x v="3"/>
    <x v="0"/>
    <x v="0"/>
    <x v="10"/>
    <x v="1"/>
    <n v="2700"/>
    <n v="567"/>
    <n v="580"/>
    <m/>
    <n v="226.8"/>
    <n v="132"/>
    <n v="0"/>
    <n v="149.68799999999999"/>
    <n v="107.5"/>
    <n v="0"/>
    <n v="0.81439393939393945"/>
    <n v="0.4"/>
    <n v="0.3251231527093596"/>
    <n v="0"/>
    <n v="580"/>
    <n v="0.8"/>
    <n v="94"/>
    <n v="10"/>
    <n v="0"/>
    <n v="22"/>
    <n v="0"/>
    <n v="0"/>
    <n v="0"/>
    <n v="0"/>
    <n v="0"/>
    <n v="0"/>
    <n v="0"/>
    <n v="0"/>
    <n v="0"/>
    <n v="0"/>
    <n v="0"/>
    <n v="100"/>
    <n v="100"/>
    <s v="2 PG"/>
  </r>
  <r>
    <n v="4544"/>
    <s v="VIETNAM"/>
    <x v="0"/>
    <x v="7"/>
    <x v="33"/>
    <x v="85"/>
    <x v="3"/>
    <x v="0"/>
    <x v="0"/>
    <x v="32"/>
    <x v="1"/>
    <n v="2700"/>
    <n v="567"/>
    <n v="604"/>
    <m/>
    <n v="226.8"/>
    <n v="94"/>
    <n v="0"/>
    <n v="149.68799999999999"/>
    <n v="114"/>
    <n v="0"/>
    <n v="1.2127659574468086"/>
    <n v="0.4"/>
    <n v="0.22232734153263958"/>
    <n v="0"/>
    <n v="570"/>
    <n v="0.8"/>
    <n v="106"/>
    <n v="4"/>
    <n v="0"/>
    <n v="14"/>
    <n v="0"/>
    <n v="0"/>
    <n v="0"/>
    <n v="0"/>
    <n v="0"/>
    <n v="0"/>
    <n v="0"/>
    <n v="0"/>
    <n v="0"/>
    <n v="0"/>
    <n v="0"/>
    <n v="100"/>
    <n v="100"/>
    <s v="2 PG"/>
  </r>
  <r>
    <n v="4545"/>
    <s v="VIETNAM"/>
    <x v="0"/>
    <x v="7"/>
    <x v="33"/>
    <x v="85"/>
    <x v="3"/>
    <x v="0"/>
    <x v="1"/>
    <x v="11"/>
    <x v="1"/>
    <n v="2700"/>
    <n v="567"/>
    <n v="584"/>
    <m/>
    <n v="226.8"/>
    <n v="125"/>
    <n v="42"/>
    <n v="149.68799999999999"/>
    <n v="119.3"/>
    <n v="36"/>
    <n v="0.92994011976047908"/>
    <n v="0.4"/>
    <n v="0.30577299412915854"/>
    <n v="0.10273972602739727"/>
    <n v="592"/>
    <n v="0.8"/>
    <n v="85.3"/>
    <n v="0"/>
    <n v="0"/>
    <n v="68"/>
    <n v="0"/>
    <n v="0"/>
    <n v="0"/>
    <n v="0"/>
    <n v="0"/>
    <n v="72"/>
    <n v="0"/>
    <n v="0"/>
    <n v="0"/>
    <n v="0"/>
    <n v="0"/>
    <n v="100"/>
    <n v="100"/>
    <s v="2 PG"/>
  </r>
  <r>
    <n v="4546"/>
    <s v="VIETNAM"/>
    <x v="0"/>
    <x v="7"/>
    <x v="33"/>
    <x v="85"/>
    <x v="8"/>
    <x v="0"/>
    <x v="0"/>
    <x v="135"/>
    <x v="1"/>
    <n v="2700"/>
    <n v="504"/>
    <n v="528"/>
    <m/>
    <n v="201"/>
    <n v="62"/>
    <n v="0"/>
    <n v="133"/>
    <n v="32.67"/>
    <n v="0"/>
    <n v="0.52693548387096778"/>
    <n v="0.4"/>
    <n v="0.16774891774891776"/>
    <n v="0"/>
    <n v="450"/>
    <n v="0.8"/>
    <n v="20.67"/>
    <n v="0"/>
    <n v="0"/>
    <n v="24"/>
    <n v="0"/>
    <n v="0"/>
    <n v="0"/>
    <n v="0"/>
    <n v="0"/>
    <n v="0"/>
    <n v="0"/>
    <n v="0"/>
    <n v="0"/>
    <n v="0"/>
    <n v="0"/>
    <n v="100"/>
    <n v="100"/>
    <s v="2 PG"/>
  </r>
  <r>
    <n v="4547"/>
    <s v="VIETNAM"/>
    <x v="0"/>
    <x v="7"/>
    <x v="33"/>
    <x v="85"/>
    <x v="0"/>
    <x v="0"/>
    <x v="0"/>
    <x v="1"/>
    <x v="0"/>
    <n v="1200"/>
    <n v="336"/>
    <n v="341"/>
    <m/>
    <n v="134.4"/>
    <n v="52"/>
    <n v="0"/>
    <n v="88.703999999999994"/>
    <n v="32.5"/>
    <n v="0"/>
    <n v="0.625"/>
    <n v="0.4"/>
    <n v="0.21784666945957271"/>
    <n v="0"/>
    <n v="420"/>
    <n v="0.7"/>
    <n v="27"/>
    <n v="0"/>
    <n v="0"/>
    <n v="11"/>
    <n v="0"/>
    <n v="0"/>
    <n v="0"/>
    <n v="0"/>
    <n v="0"/>
    <n v="0"/>
    <n v="0"/>
    <n v="0"/>
    <n v="0"/>
    <n v="0"/>
    <n v="0"/>
    <n v="100"/>
    <n v="100"/>
    <s v="2 PG"/>
  </r>
  <r>
    <n v="4548"/>
    <s v="VIETNAM"/>
    <x v="0"/>
    <x v="7"/>
    <x v="33"/>
    <x v="85"/>
    <x v="0"/>
    <x v="0"/>
    <x v="0"/>
    <x v="12"/>
    <x v="0"/>
    <n v="1200"/>
    <n v="240"/>
    <n v="236"/>
    <m/>
    <n v="96"/>
    <n v="70"/>
    <n v="0"/>
    <n v="63.36"/>
    <n v="34.5"/>
    <n v="0"/>
    <n v="0.49285714285714288"/>
    <n v="0.4"/>
    <n v="0.42372881355932207"/>
    <n v="0"/>
    <n v="170"/>
    <n v="0.8"/>
    <n v="26"/>
    <n v="2"/>
    <n v="0"/>
    <n v="16"/>
    <n v="0"/>
    <n v="0"/>
    <n v="0"/>
    <n v="0"/>
    <n v="0"/>
    <n v="0"/>
    <n v="0"/>
    <n v="0"/>
    <n v="0"/>
    <n v="0"/>
    <n v="0"/>
    <n v="50"/>
    <n v="50"/>
    <s v="1 PG"/>
  </r>
  <r>
    <n v="4549"/>
    <s v="VIETNAM"/>
    <x v="0"/>
    <x v="7"/>
    <x v="33"/>
    <x v="85"/>
    <x v="0"/>
    <x v="0"/>
    <x v="0"/>
    <x v="0"/>
    <x v="0"/>
    <n v="1200"/>
    <n v="336"/>
    <n v="336"/>
    <m/>
    <n v="134.4"/>
    <n v="53"/>
    <n v="13"/>
    <n v="88.703999999999994"/>
    <n v="55.5"/>
    <n v="4.25"/>
    <n v="0.90530303030303028"/>
    <n v="0.4"/>
    <n v="0.22534013605442177"/>
    <n v="5.5272108843537421E-2"/>
    <n v="325"/>
    <n v="0.7"/>
    <n v="31"/>
    <n v="20"/>
    <n v="0"/>
    <n v="39"/>
    <n v="0"/>
    <n v="0"/>
    <n v="0"/>
    <n v="17"/>
    <n v="0"/>
    <n v="0"/>
    <n v="0"/>
    <n v="0"/>
    <n v="0"/>
    <n v="0"/>
    <n v="0"/>
    <n v="100"/>
    <n v="100"/>
    <s v="2 PG"/>
  </r>
  <r>
    <n v="4550"/>
    <s v="VIETNAM"/>
    <x v="0"/>
    <x v="7"/>
    <x v="33"/>
    <x v="85"/>
    <x v="0"/>
    <x v="0"/>
    <x v="0"/>
    <x v="13"/>
    <x v="0"/>
    <n v="1200"/>
    <n v="336"/>
    <n v="342"/>
    <m/>
    <n v="134.4"/>
    <n v="82"/>
    <n v="0"/>
    <n v="88.703999999999994"/>
    <n v="47"/>
    <n v="0"/>
    <n v="0.57317073170731703"/>
    <n v="0.4"/>
    <n v="0.34252297410192151"/>
    <n v="0"/>
    <n v="412"/>
    <n v="0.7"/>
    <n v="41"/>
    <n v="0"/>
    <n v="0"/>
    <n v="12"/>
    <n v="0"/>
    <n v="0"/>
    <n v="0"/>
    <n v="0"/>
    <n v="0"/>
    <n v="0"/>
    <n v="0"/>
    <n v="0"/>
    <n v="0"/>
    <n v="0"/>
    <n v="0"/>
    <n v="50"/>
    <n v="50"/>
    <s v="2 PG"/>
  </r>
  <r>
    <n v="4551"/>
    <s v="VIETNAM"/>
    <x v="0"/>
    <x v="7"/>
    <x v="33"/>
    <x v="85"/>
    <x v="0"/>
    <x v="0"/>
    <x v="0"/>
    <x v="2"/>
    <x v="0"/>
    <n v="1200"/>
    <n v="336"/>
    <n v="324"/>
    <m/>
    <n v="134.4"/>
    <n v="74"/>
    <n v="0"/>
    <n v="88.703999999999994"/>
    <n v="45"/>
    <n v="0"/>
    <n v="0.60810810810810811"/>
    <n v="0.4"/>
    <n v="0.32627865961199298"/>
    <n v="0"/>
    <n v="423"/>
    <n v="0.7"/>
    <n v="42"/>
    <n v="12"/>
    <n v="0"/>
    <n v="0"/>
    <n v="0"/>
    <n v="0"/>
    <n v="0"/>
    <n v="0"/>
    <n v="0"/>
    <n v="0"/>
    <n v="0"/>
    <n v="0"/>
    <n v="0"/>
    <n v="0"/>
    <n v="0"/>
    <n v="50"/>
    <n v="50"/>
    <s v="2 PG"/>
  </r>
  <r>
    <n v="4552"/>
    <s v="VIETNAM"/>
    <x v="0"/>
    <x v="7"/>
    <x v="33"/>
    <x v="85"/>
    <x v="4"/>
    <x v="0"/>
    <x v="0"/>
    <x v="33"/>
    <x v="0"/>
    <n v="1000"/>
    <n v="200"/>
    <n v="224"/>
    <m/>
    <n v="80"/>
    <n v="73"/>
    <n v="0"/>
    <n v="52.8"/>
    <n v="44.45"/>
    <n v="0"/>
    <n v="0.60890410958904118"/>
    <n v="0.4"/>
    <n v="0.46556122448979598"/>
    <n v="0"/>
    <n v="321"/>
    <n v="0.7"/>
    <n v="14.2"/>
    <n v="9"/>
    <n v="0"/>
    <n v="56"/>
    <n v="0"/>
    <n v="0"/>
    <n v="0"/>
    <n v="0"/>
    <n v="0"/>
    <n v="0"/>
    <n v="0"/>
    <n v="0"/>
    <n v="0"/>
    <n v="0"/>
    <n v="0"/>
    <n v="50"/>
    <n v="50"/>
    <s v="1 PG"/>
  </r>
  <r>
    <n v="4553"/>
    <s v="VIETNAM"/>
    <x v="0"/>
    <x v="7"/>
    <x v="33"/>
    <x v="85"/>
    <x v="4"/>
    <x v="0"/>
    <x v="0"/>
    <x v="36"/>
    <x v="0"/>
    <n v="1000"/>
    <n v="200"/>
    <n v="206"/>
    <m/>
    <n v="80"/>
    <n v="46"/>
    <n v="0"/>
    <n v="52.8"/>
    <n v="25"/>
    <n v="0"/>
    <n v="0.54347826086956519"/>
    <n v="0.4"/>
    <n v="0.31900138696255204"/>
    <n v="0"/>
    <n v="315"/>
    <n v="0.7"/>
    <n v="19"/>
    <n v="0"/>
    <n v="0"/>
    <n v="12"/>
    <n v="0"/>
    <n v="0"/>
    <n v="0"/>
    <n v="0"/>
    <n v="0"/>
    <n v="0"/>
    <n v="0"/>
    <n v="0"/>
    <n v="0"/>
    <n v="0"/>
    <n v="0"/>
    <n v="50"/>
    <n v="50"/>
    <s v="1 PG"/>
  </r>
  <r>
    <n v="4554"/>
    <s v="VIETNAM"/>
    <x v="0"/>
    <x v="7"/>
    <x v="33"/>
    <x v="85"/>
    <x v="4"/>
    <x v="0"/>
    <x v="0"/>
    <x v="37"/>
    <x v="0"/>
    <n v="1000"/>
    <n v="200"/>
    <n v="208"/>
    <m/>
    <n v="80"/>
    <n v="64"/>
    <n v="0"/>
    <n v="52.8"/>
    <n v="35.17"/>
    <n v="0"/>
    <n v="0.54953125000000003"/>
    <n v="0.4"/>
    <n v="0.43956043956043955"/>
    <n v="0"/>
    <n v="503"/>
    <n v="0.7"/>
    <n v="24.67"/>
    <n v="4"/>
    <n v="0"/>
    <n v="19"/>
    <n v="0"/>
    <n v="0"/>
    <n v="0"/>
    <n v="0"/>
    <n v="0"/>
    <n v="0"/>
    <n v="0"/>
    <n v="0"/>
    <n v="0"/>
    <n v="0"/>
    <n v="0"/>
    <n v="50"/>
    <n v="50"/>
    <s v="1 PG"/>
  </r>
  <r>
    <n v="4555"/>
    <s v="VIETNAM"/>
    <x v="0"/>
    <x v="7"/>
    <x v="33"/>
    <x v="85"/>
    <x v="4"/>
    <x v="0"/>
    <x v="0"/>
    <x v="34"/>
    <x v="0"/>
    <n v="1000"/>
    <n v="200"/>
    <n v="288"/>
    <m/>
    <n v="80"/>
    <n v="51"/>
    <n v="0"/>
    <n v="52.8"/>
    <n v="22.25"/>
    <n v="0"/>
    <n v="0.43627450980392157"/>
    <n v="0.4"/>
    <n v="0.25297619047619047"/>
    <n v="0"/>
    <n v="215"/>
    <n v="0.7"/>
    <n v="0"/>
    <n v="7"/>
    <n v="0"/>
    <n v="41"/>
    <n v="0"/>
    <n v="0"/>
    <n v="0"/>
    <n v="0"/>
    <n v="0"/>
    <n v="0"/>
    <n v="0"/>
    <n v="0"/>
    <n v="0"/>
    <n v="0"/>
    <n v="0"/>
    <n v="50"/>
    <n v="50"/>
    <s v="1 PG"/>
  </r>
  <r>
    <n v="4556"/>
    <s v="VIETNAM"/>
    <x v="0"/>
    <x v="7"/>
    <x v="33"/>
    <x v="85"/>
    <x v="4"/>
    <x v="0"/>
    <x v="0"/>
    <x v="41"/>
    <x v="0"/>
    <n v="1000"/>
    <n v="200"/>
    <n v="224"/>
    <m/>
    <n v="80"/>
    <n v="92"/>
    <n v="0"/>
    <n v="52.8"/>
    <n v="62"/>
    <n v="0"/>
    <n v="0.67391304347826086"/>
    <n v="0.4"/>
    <n v="0.58673469387755106"/>
    <n v="0"/>
    <n v="210"/>
    <n v="0.7"/>
    <n v="16"/>
    <n v="0"/>
    <n v="0"/>
    <n v="92"/>
    <n v="0"/>
    <n v="0"/>
    <n v="0"/>
    <n v="0"/>
    <n v="0"/>
    <n v="0"/>
    <n v="0"/>
    <n v="0"/>
    <n v="0"/>
    <n v="0"/>
    <n v="0"/>
    <n v="50"/>
    <n v="50"/>
    <s v="1 PG"/>
  </r>
  <r>
    <n v="4557"/>
    <s v="VIETNAM"/>
    <x v="0"/>
    <x v="7"/>
    <x v="33"/>
    <x v="85"/>
    <x v="5"/>
    <x v="0"/>
    <x v="0"/>
    <x v="42"/>
    <x v="1"/>
    <n v="1500"/>
    <n v="420"/>
    <n v="432"/>
    <m/>
    <n v="168"/>
    <n v="108"/>
    <n v="0"/>
    <n v="110.88"/>
    <n v="77.25"/>
    <n v="0"/>
    <n v="0.71527777777777779"/>
    <n v="0.4"/>
    <n v="0.35714285714285715"/>
    <n v="0"/>
    <n v="450"/>
    <n v="0.7"/>
    <n v="61"/>
    <n v="5"/>
    <n v="0"/>
    <n v="30"/>
    <n v="0"/>
    <n v="0"/>
    <n v="0"/>
    <n v="0"/>
    <n v="0"/>
    <n v="0"/>
    <n v="0"/>
    <n v="0"/>
    <n v="0"/>
    <n v="0"/>
    <n v="0"/>
    <n v="50"/>
    <n v="50"/>
    <s v="2 PG"/>
  </r>
  <r>
    <n v="4558"/>
    <s v="VIETNAM"/>
    <x v="0"/>
    <x v="7"/>
    <x v="33"/>
    <x v="85"/>
    <x v="5"/>
    <x v="0"/>
    <x v="0"/>
    <x v="43"/>
    <x v="1"/>
    <n v="1500"/>
    <n v="420"/>
    <n v="432"/>
    <m/>
    <n v="168"/>
    <n v="84"/>
    <n v="0"/>
    <n v="110.88"/>
    <n v="51.5"/>
    <n v="0"/>
    <n v="0.61309523809523814"/>
    <n v="0.4"/>
    <n v="0.27777777777777779"/>
    <n v="0"/>
    <n v="470"/>
    <n v="0.6"/>
    <n v="36"/>
    <n v="8"/>
    <n v="0"/>
    <n v="27"/>
    <n v="0"/>
    <n v="0"/>
    <n v="0"/>
    <n v="0"/>
    <n v="0"/>
    <n v="0"/>
    <n v="0"/>
    <n v="0"/>
    <n v="0"/>
    <n v="0"/>
    <n v="0"/>
    <n v="50"/>
    <n v="50"/>
    <s v="2 PG"/>
  </r>
  <r>
    <n v="4559"/>
    <s v="VIETNAM"/>
    <x v="0"/>
    <x v="7"/>
    <x v="33"/>
    <x v="85"/>
    <x v="1"/>
    <x v="0"/>
    <x v="0"/>
    <x v="7"/>
    <x v="1"/>
    <n v="5400"/>
    <n v="630"/>
    <n v="688"/>
    <m/>
    <n v="353"/>
    <n v="142"/>
    <n v="0"/>
    <n v="166"/>
    <n v="80.5"/>
    <n v="0"/>
    <n v="0.56690140845070425"/>
    <n v="0.4"/>
    <n v="0.29485049833887045"/>
    <n v="0"/>
    <n v="627"/>
    <n v="0.8"/>
    <n v="62"/>
    <n v="20"/>
    <n v="0"/>
    <n v="27"/>
    <n v="0"/>
    <n v="0"/>
    <n v="0"/>
    <n v="0"/>
    <n v="0"/>
    <n v="0"/>
    <n v="0"/>
    <n v="0"/>
    <n v="0"/>
    <n v="0"/>
    <n v="0"/>
    <n v="50"/>
    <n v="50"/>
    <s v="2 PG"/>
  </r>
  <r>
    <n v="4560"/>
    <s v="VIETNAM"/>
    <x v="0"/>
    <x v="7"/>
    <x v="33"/>
    <x v="85"/>
    <x v="2"/>
    <x v="0"/>
    <x v="0"/>
    <x v="20"/>
    <x v="1"/>
    <n v="1200"/>
    <n v="336"/>
    <n v="325"/>
    <m/>
    <n v="134.4"/>
    <n v="80"/>
    <n v="0"/>
    <n v="88.703999999999994"/>
    <n v="40"/>
    <n v="0"/>
    <n v="0.5"/>
    <n v="0.4"/>
    <n v="0.35164835164835168"/>
    <n v="0"/>
    <n v="423"/>
    <n v="0.8"/>
    <n v="30"/>
    <n v="0"/>
    <n v="0"/>
    <n v="20"/>
    <n v="0"/>
    <n v="0"/>
    <n v="0"/>
    <n v="0"/>
    <n v="0"/>
    <n v="0"/>
    <n v="0"/>
    <n v="0"/>
    <n v="0"/>
    <n v="0"/>
    <n v="0"/>
    <n v="50"/>
    <n v="50"/>
    <s v="2 PG"/>
  </r>
  <r>
    <n v="4561"/>
    <s v="VIETNAM"/>
    <x v="0"/>
    <x v="7"/>
    <x v="33"/>
    <x v="85"/>
    <x v="2"/>
    <x v="0"/>
    <x v="0"/>
    <x v="8"/>
    <x v="1"/>
    <n v="1200"/>
    <n v="336"/>
    <n v="314"/>
    <m/>
    <n v="134.4"/>
    <n v="70"/>
    <n v="7"/>
    <n v="88.703999999999994"/>
    <n v="59.17"/>
    <n v="2"/>
    <n v="0.79441558441558446"/>
    <n v="0.4"/>
    <n v="0.31847133757961787"/>
    <n v="3.1847133757961783E-2"/>
    <n v="490"/>
    <n v="0.6"/>
    <n v="51.67"/>
    <n v="0"/>
    <n v="0"/>
    <n v="15"/>
    <n v="0"/>
    <n v="0"/>
    <n v="0"/>
    <n v="8"/>
    <n v="0"/>
    <n v="0"/>
    <n v="0"/>
    <n v="0"/>
    <n v="0"/>
    <n v="0"/>
    <n v="0"/>
    <n v="100"/>
    <n v="100"/>
    <s v="2 PG"/>
  </r>
  <r>
    <n v="4562"/>
    <s v="VIETNAM"/>
    <x v="0"/>
    <x v="7"/>
    <x v="33"/>
    <x v="85"/>
    <x v="6"/>
    <x v="0"/>
    <x v="0"/>
    <x v="46"/>
    <x v="1"/>
    <n v="1250"/>
    <n v="350"/>
    <n v="349"/>
    <m/>
    <n v="140"/>
    <n v="75"/>
    <n v="0"/>
    <n v="92.399999999999991"/>
    <n v="43.5"/>
    <n v="0"/>
    <n v="0.57999999999999996"/>
    <n v="0.4"/>
    <n v="0.30699959066721244"/>
    <n v="0"/>
    <n v="610"/>
    <n v="0.7"/>
    <n v="34"/>
    <n v="0"/>
    <n v="0"/>
    <n v="19"/>
    <n v="0"/>
    <n v="0"/>
    <n v="0"/>
    <n v="0"/>
    <n v="0"/>
    <n v="0"/>
    <n v="0"/>
    <n v="0"/>
    <n v="0"/>
    <n v="0"/>
    <n v="0"/>
    <n v="50"/>
    <n v="50"/>
    <s v="2 PG"/>
  </r>
  <r>
    <n v="4563"/>
    <s v="VIETNAM"/>
    <x v="0"/>
    <x v="7"/>
    <x v="33"/>
    <x v="85"/>
    <x v="6"/>
    <x v="0"/>
    <x v="0"/>
    <x v="48"/>
    <x v="1"/>
    <n v="1250"/>
    <n v="250"/>
    <n v="224"/>
    <m/>
    <n v="100"/>
    <n v="45"/>
    <n v="0"/>
    <n v="92"/>
    <n v="23.5"/>
    <n v="0"/>
    <n v="0.52222222222222225"/>
    <n v="0.4"/>
    <n v="0.28698979591836737"/>
    <n v="0"/>
    <n v="100"/>
    <n v="0.7"/>
    <n v="16"/>
    <n v="2"/>
    <n v="0"/>
    <n v="14"/>
    <n v="0"/>
    <n v="0"/>
    <n v="0"/>
    <n v="0"/>
    <n v="0"/>
    <n v="0"/>
    <n v="0"/>
    <n v="0"/>
    <n v="0"/>
    <n v="0"/>
    <n v="0"/>
    <n v="50"/>
    <n v="50"/>
    <s v="1 PG"/>
  </r>
  <r>
    <n v="4564"/>
    <s v="VIETNAM"/>
    <x v="0"/>
    <x v="7"/>
    <x v="33"/>
    <x v="85"/>
    <x v="7"/>
    <x v="0"/>
    <x v="0"/>
    <x v="51"/>
    <x v="0"/>
    <n v="1000"/>
    <n v="200"/>
    <n v="196"/>
    <m/>
    <n v="80"/>
    <n v="38"/>
    <n v="0"/>
    <n v="52.8"/>
    <n v="15"/>
    <n v="0"/>
    <n v="0.39473684210526316"/>
    <n v="0.4"/>
    <n v="0.27696793002915454"/>
    <n v="0"/>
    <n v="320"/>
    <n v="0.7"/>
    <n v="9"/>
    <n v="0"/>
    <n v="0"/>
    <n v="12"/>
    <n v="0"/>
    <n v="0"/>
    <n v="0"/>
    <n v="0"/>
    <n v="0"/>
    <n v="0"/>
    <n v="0"/>
    <n v="0"/>
    <n v="0"/>
    <n v="0"/>
    <n v="0"/>
    <n v="50"/>
    <n v="50"/>
    <s v="1 PG"/>
  </r>
  <r>
    <n v="4565"/>
    <s v="VIETNAM"/>
    <x v="0"/>
    <x v="7"/>
    <x v="33"/>
    <x v="85"/>
    <x v="7"/>
    <x v="0"/>
    <x v="0"/>
    <x v="55"/>
    <x v="0"/>
    <n v="1000"/>
    <n v="200"/>
    <n v="200"/>
    <m/>
    <n v="80"/>
    <n v="43"/>
    <n v="0"/>
    <n v="52.8"/>
    <n v="23.5"/>
    <n v="0"/>
    <n v="0.54651162790697672"/>
    <n v="0.4"/>
    <n v="0.30714285714285716"/>
    <n v="0"/>
    <n v="240"/>
    <n v="0.7"/>
    <n v="15"/>
    <n v="2"/>
    <n v="0"/>
    <n v="16"/>
    <n v="0"/>
    <n v="0"/>
    <n v="0"/>
    <n v="0"/>
    <n v="0"/>
    <n v="0"/>
    <n v="0"/>
    <n v="0"/>
    <n v="0"/>
    <n v="0"/>
    <n v="0"/>
    <n v="50"/>
    <n v="50"/>
    <s v="1 PG"/>
  </r>
  <r>
    <n v="4566"/>
    <s v="VIETNAM"/>
    <x v="0"/>
    <x v="7"/>
    <x v="33"/>
    <x v="85"/>
    <x v="7"/>
    <x v="0"/>
    <x v="0"/>
    <x v="54"/>
    <x v="0"/>
    <n v="1000"/>
    <n v="280"/>
    <n v="298"/>
    <m/>
    <n v="112"/>
    <n v="71"/>
    <n v="0"/>
    <n v="73.919999999999987"/>
    <n v="40.5"/>
    <n v="0"/>
    <n v="0.57042253521126762"/>
    <n v="0.4"/>
    <n v="0.34036433365292429"/>
    <n v="0"/>
    <n v="798"/>
    <n v="0.7"/>
    <n v="27"/>
    <n v="8"/>
    <n v="0"/>
    <n v="23"/>
    <n v="0"/>
    <n v="0"/>
    <n v="0"/>
    <n v="0"/>
    <n v="0"/>
    <n v="0"/>
    <n v="0"/>
    <n v="0"/>
    <n v="0"/>
    <n v="0"/>
    <n v="0"/>
    <n v="100"/>
    <n v="100"/>
    <s v="2 PG"/>
  </r>
  <r>
    <n v="4567"/>
    <s v="VIETNAM"/>
    <x v="0"/>
    <x v="7"/>
    <x v="33"/>
    <x v="85"/>
    <x v="10"/>
    <x v="1"/>
    <x v="0"/>
    <x v="260"/>
    <x v="2"/>
    <n v="320"/>
    <n v="144"/>
    <n v="142"/>
    <m/>
    <n v="34.56"/>
    <n v="35"/>
    <n v="0"/>
    <n v="25.344000000000001"/>
    <n v="22"/>
    <n v="0"/>
    <n v="0.62857142857142856"/>
    <n v="0.24"/>
    <n v="0.35211267605633806"/>
    <n v="0"/>
    <n v="421"/>
    <n v="0.7"/>
    <n v="22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568"/>
    <s v="VIETNAM"/>
    <x v="1"/>
    <x v="7"/>
    <x v="33"/>
    <x v="85"/>
    <x v="0"/>
    <x v="0"/>
    <x v="5"/>
    <x v="61"/>
    <x v="0"/>
    <n v="1200"/>
    <n v="336"/>
    <n v="336"/>
    <m/>
    <n v="134.4"/>
    <n v="89"/>
    <n v="0"/>
    <n v="88.703999999999994"/>
    <n v="46.5"/>
    <n v="0"/>
    <n v="0.52247191011235961"/>
    <n v="0.4"/>
    <n v="0.37840136054421769"/>
    <n v="0"/>
    <n v="451"/>
    <n v="0.7"/>
    <n v="37"/>
    <n v="6"/>
    <n v="0"/>
    <n v="16"/>
    <n v="0"/>
    <n v="0"/>
    <n v="0"/>
    <n v="0"/>
    <n v="0"/>
    <n v="0"/>
    <n v="0"/>
    <n v="0"/>
    <n v="0"/>
    <n v="0"/>
    <n v="0"/>
    <n v="50"/>
    <n v="50"/>
    <s v="2 PG"/>
  </r>
  <r>
    <n v="4569"/>
    <s v="VIETNAM"/>
    <x v="1"/>
    <x v="7"/>
    <x v="33"/>
    <x v="85"/>
    <x v="4"/>
    <x v="0"/>
    <x v="5"/>
    <x v="117"/>
    <x v="0"/>
    <n v="1000"/>
    <n v="200"/>
    <n v="212"/>
    <m/>
    <n v="80"/>
    <n v="37"/>
    <n v="0"/>
    <n v="52.8"/>
    <n v="19.100000000000001"/>
    <n v="0"/>
    <n v="0.51621621621621627"/>
    <n v="0.4"/>
    <n v="0.24932614555256069"/>
    <n v="0"/>
    <n v="412"/>
    <n v="0.7"/>
    <n v="10.6"/>
    <n v="0"/>
    <n v="0"/>
    <n v="17"/>
    <n v="0"/>
    <n v="0"/>
    <n v="0"/>
    <n v="0"/>
    <n v="0"/>
    <n v="0"/>
    <n v="0"/>
    <n v="0"/>
    <n v="0"/>
    <n v="0"/>
    <n v="0"/>
    <n v="50"/>
    <n v="50"/>
    <s v="1 PG"/>
  </r>
  <r>
    <n v="4570"/>
    <s v="VIETNAM"/>
    <x v="1"/>
    <x v="7"/>
    <x v="33"/>
    <x v="85"/>
    <x v="7"/>
    <x v="0"/>
    <x v="5"/>
    <x v="120"/>
    <x v="0"/>
    <n v="1000"/>
    <n v="280"/>
    <n v="304"/>
    <m/>
    <n v="112"/>
    <n v="56"/>
    <n v="0"/>
    <n v="73.919999999999987"/>
    <n v="29.6"/>
    <n v="0"/>
    <n v="0.52857142857142858"/>
    <n v="0.4"/>
    <n v="0.26315789473684215"/>
    <n v="0"/>
    <n v="716"/>
    <n v="0.7"/>
    <n v="19.600000000000001"/>
    <n v="8"/>
    <n v="0"/>
    <n v="16"/>
    <n v="0"/>
    <n v="0"/>
    <n v="0"/>
    <n v="0"/>
    <n v="0"/>
    <n v="0"/>
    <n v="0"/>
    <n v="0"/>
    <n v="0"/>
    <n v="0"/>
    <n v="0"/>
    <n v="50"/>
    <n v="50"/>
    <s v="1 PG"/>
  </r>
  <r>
    <n v="4571"/>
    <s v="VIETNAM"/>
    <x v="2"/>
    <x v="7"/>
    <x v="33"/>
    <x v="85"/>
    <x v="3"/>
    <x v="0"/>
    <x v="6"/>
    <x v="24"/>
    <x v="1"/>
    <n v="2700"/>
    <n v="567"/>
    <n v="672"/>
    <m/>
    <n v="226"/>
    <n v="110"/>
    <n v="30"/>
    <n v="147"/>
    <n v="129.5"/>
    <n v="77.349999999999994"/>
    <n v="1.4775"/>
    <n v="0.4"/>
    <n v="0.233843537414966"/>
    <n v="6.3775510204081634E-2"/>
    <n v="813"/>
    <n v="0.7"/>
    <n v="127.5"/>
    <n v="8"/>
    <n v="0"/>
    <n v="0"/>
    <n v="0"/>
    <n v="0"/>
    <n v="75.599999999999994"/>
    <n v="7"/>
    <n v="0"/>
    <n v="0"/>
    <n v="0"/>
    <n v="0"/>
    <n v="0"/>
    <n v="0"/>
    <n v="0"/>
    <n v="100"/>
    <n v="100"/>
    <s v="2 PG"/>
  </r>
  <r>
    <n v="4572"/>
    <s v="VIETNAM"/>
    <x v="2"/>
    <x v="7"/>
    <x v="33"/>
    <x v="85"/>
    <x v="3"/>
    <x v="0"/>
    <x v="6"/>
    <x v="121"/>
    <x v="1"/>
    <n v="2700"/>
    <n v="567"/>
    <n v="768"/>
    <m/>
    <n v="226"/>
    <n v="73"/>
    <n v="4"/>
    <n v="147"/>
    <n v="60.25"/>
    <n v="2.67"/>
    <n v="0.81714285714285717"/>
    <n v="0.4"/>
    <n v="0.13578869047619049"/>
    <n v="7.4404761904761918E-3"/>
    <n v="998"/>
    <n v="0.7"/>
    <n v="0"/>
    <n v="51"/>
    <n v="0"/>
    <n v="95"/>
    <n v="0"/>
    <n v="0"/>
    <n v="1.67"/>
    <n v="4"/>
    <n v="0"/>
    <n v="0"/>
    <n v="0"/>
    <n v="0"/>
    <n v="0"/>
    <n v="0"/>
    <n v="0"/>
    <n v="100"/>
    <n v="100"/>
    <s v="2 PG"/>
  </r>
  <r>
    <n v="4573"/>
    <s v="VIETNAM"/>
    <x v="2"/>
    <x v="7"/>
    <x v="33"/>
    <x v="85"/>
    <x v="0"/>
    <x v="0"/>
    <x v="6"/>
    <x v="25"/>
    <x v="0"/>
    <n v="1200"/>
    <n v="336"/>
    <n v="480"/>
    <m/>
    <n v="134"/>
    <n v="68"/>
    <n v="37"/>
    <n v="88"/>
    <n v="46.5"/>
    <n v="18.75"/>
    <n v="0.62142857142857144"/>
    <n v="0.4"/>
    <n v="0.20238095238095238"/>
    <n v="0.11011904761904762"/>
    <n v="805"/>
    <n v="0.7"/>
    <n v="0"/>
    <n v="40"/>
    <n v="0"/>
    <n v="73"/>
    <n v="0"/>
    <n v="0"/>
    <n v="0"/>
    <n v="17"/>
    <n v="0"/>
    <n v="29"/>
    <n v="0"/>
    <n v="0"/>
    <n v="0"/>
    <n v="0"/>
    <n v="0"/>
    <n v="100"/>
    <n v="100"/>
    <s v="2 PG"/>
  </r>
  <r>
    <n v="4574"/>
    <s v="VIETNAM"/>
    <x v="2"/>
    <x v="7"/>
    <x v="33"/>
    <x v="85"/>
    <x v="0"/>
    <x v="0"/>
    <x v="6"/>
    <x v="26"/>
    <x v="0"/>
    <n v="1200"/>
    <n v="336"/>
    <n v="336"/>
    <m/>
    <n v="134"/>
    <n v="40"/>
    <n v="10"/>
    <n v="88"/>
    <n v="39"/>
    <n v="9"/>
    <n v="0.96"/>
    <n v="0.4"/>
    <n v="0.17006802721088435"/>
    <n v="4.2517006802721087E-2"/>
    <n v="530"/>
    <n v="0.7"/>
    <n v="39"/>
    <n v="0"/>
    <n v="0"/>
    <n v="0"/>
    <n v="0"/>
    <n v="0"/>
    <n v="9"/>
    <n v="0"/>
    <n v="0"/>
    <n v="0"/>
    <n v="0"/>
    <n v="0"/>
    <n v="0"/>
    <n v="0"/>
    <n v="0"/>
    <n v="100"/>
    <n v="100"/>
    <s v="2 PG"/>
  </r>
  <r>
    <n v="4575"/>
    <s v="VIETNAM"/>
    <x v="2"/>
    <x v="7"/>
    <x v="33"/>
    <x v="85"/>
    <x v="0"/>
    <x v="0"/>
    <x v="6"/>
    <x v="67"/>
    <x v="0"/>
    <n v="1200"/>
    <n v="336"/>
    <n v="256"/>
    <m/>
    <n v="134"/>
    <n v="50"/>
    <n v="5"/>
    <n v="88"/>
    <n v="34"/>
    <n v="1.25"/>
    <n v="0.64090909090909087"/>
    <n v="0.4"/>
    <n v="0.27901785714285715"/>
    <n v="2.7901785714285716E-2"/>
    <n v="378"/>
    <n v="0.7"/>
    <n v="28"/>
    <n v="8"/>
    <n v="0"/>
    <n v="8"/>
    <n v="0"/>
    <n v="0"/>
    <n v="0"/>
    <n v="5"/>
    <n v="0"/>
    <n v="0"/>
    <n v="0"/>
    <n v="0"/>
    <n v="0"/>
    <n v="0"/>
    <n v="0"/>
    <n v="100"/>
    <n v="100"/>
    <s v="1 PG"/>
  </r>
  <r>
    <n v="4576"/>
    <s v="VIETNAM"/>
    <x v="2"/>
    <x v="7"/>
    <x v="33"/>
    <x v="85"/>
    <x v="2"/>
    <x v="0"/>
    <x v="6"/>
    <x v="31"/>
    <x v="1"/>
    <n v="1200"/>
    <n v="336"/>
    <n v="320"/>
    <m/>
    <n v="134"/>
    <n v="48"/>
    <n v="10"/>
    <n v="88"/>
    <n v="47"/>
    <n v="4.75"/>
    <n v="0.89224137931034486"/>
    <n v="0.4"/>
    <n v="0.21428571428571427"/>
    <n v="4.4642857142857144E-2"/>
    <n v="450"/>
    <n v="0.65"/>
    <n v="43"/>
    <n v="0"/>
    <n v="0"/>
    <n v="8"/>
    <n v="0"/>
    <n v="0"/>
    <n v="0"/>
    <n v="3"/>
    <n v="0"/>
    <n v="8"/>
    <n v="0"/>
    <n v="0"/>
    <n v="0"/>
    <n v="0"/>
    <n v="0"/>
    <n v="100"/>
    <n v="100"/>
    <s v="2 PG"/>
  </r>
  <r>
    <n v="4577"/>
    <s v="VIETNAM"/>
    <x v="2"/>
    <x v="7"/>
    <x v="33"/>
    <x v="85"/>
    <x v="2"/>
    <x v="0"/>
    <x v="6"/>
    <x v="29"/>
    <x v="1"/>
    <n v="1200"/>
    <n v="336"/>
    <n v="288"/>
    <m/>
    <n v="134"/>
    <n v="57"/>
    <n v="15"/>
    <n v="88"/>
    <n v="48.5"/>
    <n v="8.66"/>
    <n v="0.79388888888888887"/>
    <n v="0.4"/>
    <n v="0.28273809523809523"/>
    <n v="7.4404761904761904E-2"/>
    <n v="358"/>
    <n v="0.65"/>
    <n v="37.5"/>
    <n v="0"/>
    <n v="0"/>
    <n v="22"/>
    <n v="0"/>
    <n v="0"/>
    <n v="4.66"/>
    <n v="0"/>
    <n v="0"/>
    <n v="8"/>
    <n v="0"/>
    <n v="0"/>
    <n v="0"/>
    <n v="0"/>
    <n v="0"/>
    <n v="100"/>
    <n v="100"/>
    <s v="2 PG"/>
  </r>
  <r>
    <n v="4578"/>
    <s v="VIETNAM"/>
    <x v="2"/>
    <x v="7"/>
    <x v="33"/>
    <x v="85"/>
    <x v="2"/>
    <x v="0"/>
    <x v="6"/>
    <x v="30"/>
    <x v="1"/>
    <n v="1200"/>
    <n v="336"/>
    <n v="336"/>
    <m/>
    <n v="134"/>
    <n v="43"/>
    <n v="10"/>
    <n v="88"/>
    <n v="42"/>
    <n v="10.25"/>
    <n v="0.98584905660377353"/>
    <n v="0.4"/>
    <n v="0.18282312925170069"/>
    <n v="4.2517006802721087E-2"/>
    <n v="414"/>
    <n v="0.65"/>
    <n v="33"/>
    <n v="0"/>
    <n v="0"/>
    <n v="18"/>
    <n v="0"/>
    <n v="0"/>
    <n v="0"/>
    <n v="5"/>
    <n v="0"/>
    <n v="18"/>
    <n v="0"/>
    <n v="0"/>
    <n v="0"/>
    <n v="0"/>
    <n v="0"/>
    <n v="100"/>
    <n v="100"/>
    <s v="2 PG"/>
  </r>
  <r>
    <n v="4579"/>
    <s v="VIETNAM"/>
    <x v="2"/>
    <x v="7"/>
    <x v="33"/>
    <x v="85"/>
    <x v="6"/>
    <x v="0"/>
    <x v="6"/>
    <x v="79"/>
    <x v="1"/>
    <n v="1250"/>
    <n v="350"/>
    <n v="350"/>
    <m/>
    <n v="140"/>
    <n v="57"/>
    <n v="0"/>
    <n v="92"/>
    <n v="49.125"/>
    <n v="0"/>
    <n v="0.86184210526315785"/>
    <n v="0.4"/>
    <n v="0.23265306122448981"/>
    <n v="0"/>
    <n v="434"/>
    <n v="0.65"/>
    <n v="48"/>
    <n v="0"/>
    <n v="3"/>
    <n v="0"/>
    <n v="0"/>
    <n v="0"/>
    <n v="0"/>
    <n v="0"/>
    <n v="0"/>
    <n v="0"/>
    <n v="0"/>
    <n v="0"/>
    <n v="0"/>
    <n v="0"/>
    <n v="0"/>
    <n v="100"/>
    <n v="100"/>
    <s v="2 PG"/>
  </r>
  <r>
    <n v="4580"/>
    <s v="VIETNAM"/>
    <x v="2"/>
    <x v="7"/>
    <x v="33"/>
    <x v="85"/>
    <x v="6"/>
    <x v="0"/>
    <x v="6"/>
    <x v="80"/>
    <x v="1"/>
    <n v="1250"/>
    <n v="250"/>
    <n v="192"/>
    <m/>
    <n v="100"/>
    <n v="29"/>
    <n v="5"/>
    <n v="66"/>
    <n v="29.5"/>
    <n v="2.8"/>
    <n v="0.95"/>
    <n v="0.4"/>
    <n v="0.21577380952380956"/>
    <n v="3.7202380952380959E-2"/>
    <n v="230"/>
    <n v="0.65"/>
    <n v="27"/>
    <n v="0"/>
    <n v="0"/>
    <n v="5"/>
    <n v="0"/>
    <n v="0"/>
    <n v="2.8"/>
    <n v="0"/>
    <n v="0"/>
    <n v="0"/>
    <n v="0"/>
    <n v="0"/>
    <n v="0"/>
    <n v="0"/>
    <n v="0"/>
    <n v="100"/>
    <n v="100"/>
    <s v="1 PG"/>
  </r>
  <r>
    <n v="4581"/>
    <s v="VIETNAM"/>
    <x v="2"/>
    <x v="7"/>
    <x v="33"/>
    <x v="85"/>
    <x v="7"/>
    <x v="0"/>
    <x v="6"/>
    <x v="125"/>
    <x v="0"/>
    <n v="1000"/>
    <n v="200"/>
    <n v="144"/>
    <m/>
    <n v="80"/>
    <n v="19"/>
    <n v="6"/>
    <n v="52"/>
    <n v="11"/>
    <n v="6"/>
    <n v="0.68"/>
    <n v="0.4"/>
    <n v="0.18849206349206349"/>
    <n v="5.9523809523809527E-2"/>
    <n v="261"/>
    <n v="0.65"/>
    <n v="11"/>
    <n v="0"/>
    <n v="0"/>
    <n v="0"/>
    <n v="0"/>
    <n v="0"/>
    <n v="6"/>
    <n v="0"/>
    <n v="0"/>
    <n v="0"/>
    <n v="0"/>
    <n v="0"/>
    <n v="0"/>
    <n v="0"/>
    <n v="0"/>
    <n v="100"/>
    <n v="100"/>
    <s v="1 PG"/>
  </r>
  <r>
    <n v="4582"/>
    <s v="VIETNAM"/>
    <x v="2"/>
    <x v="7"/>
    <x v="33"/>
    <x v="85"/>
    <x v="7"/>
    <x v="0"/>
    <x v="6"/>
    <x v="333"/>
    <x v="0"/>
    <n v="1000"/>
    <n v="280"/>
    <n v="320"/>
    <m/>
    <n v="112"/>
    <n v="8"/>
    <n v="0"/>
    <n v="73"/>
    <n v="17"/>
    <n v="0"/>
    <n v="2.125"/>
    <n v="0.4"/>
    <n v="3.5714285714285712E-2"/>
    <n v="0"/>
    <n v="400"/>
    <n v="0.65"/>
    <n v="13"/>
    <n v="0"/>
    <n v="0"/>
    <n v="2"/>
    <n v="4"/>
    <n v="0"/>
    <n v="0"/>
    <n v="0"/>
    <n v="0"/>
    <n v="0"/>
    <n v="0"/>
    <n v="0"/>
    <n v="0"/>
    <n v="0"/>
    <n v="0"/>
    <n v="100"/>
    <n v="100"/>
    <s v="1 PG"/>
  </r>
  <r>
    <n v="4583"/>
    <s v="VIETNAM"/>
    <x v="2"/>
    <x v="7"/>
    <x v="33"/>
    <x v="85"/>
    <x v="7"/>
    <x v="0"/>
    <x v="6"/>
    <x v="85"/>
    <x v="0"/>
    <n v="1000"/>
    <n v="280"/>
    <n v="280"/>
    <m/>
    <n v="112"/>
    <n v="40"/>
    <n v="0"/>
    <n v="73"/>
    <n v="42"/>
    <n v="0"/>
    <n v="1.05"/>
    <n v="0.4"/>
    <n v="0.20408163265306123"/>
    <n v="0"/>
    <n v="352"/>
    <n v="0.65"/>
    <n v="42"/>
    <n v="0"/>
    <n v="0"/>
    <n v="0"/>
    <n v="0"/>
    <n v="0"/>
    <n v="0"/>
    <n v="0"/>
    <n v="0"/>
    <n v="0"/>
    <n v="0"/>
    <n v="0"/>
    <n v="0"/>
    <n v="0"/>
    <n v="0"/>
    <n v="100"/>
    <n v="100"/>
    <s v="1 PG"/>
  </r>
  <r>
    <n v="4584"/>
    <s v="VIETNAM"/>
    <x v="2"/>
    <x v="7"/>
    <x v="33"/>
    <x v="85"/>
    <x v="7"/>
    <x v="0"/>
    <x v="6"/>
    <x v="87"/>
    <x v="0"/>
    <n v="1000"/>
    <n v="280"/>
    <n v="320"/>
    <m/>
    <n v="112"/>
    <n v="38"/>
    <n v="0"/>
    <n v="52"/>
    <n v="44.25"/>
    <n v="0"/>
    <n v="1.1644736842105263"/>
    <n v="0.4"/>
    <n v="0.16964285714285715"/>
    <n v="0"/>
    <n v="510"/>
    <n v="0.65"/>
    <n v="41"/>
    <n v="5"/>
    <n v="4"/>
    <n v="1"/>
    <n v="0"/>
    <n v="0"/>
    <n v="0"/>
    <n v="0"/>
    <n v="0"/>
    <n v="0"/>
    <n v="0"/>
    <n v="0"/>
    <n v="0"/>
    <n v="0"/>
    <n v="0"/>
    <n v="100"/>
    <n v="100"/>
    <s v="1 PG"/>
  </r>
  <r>
    <n v="4585"/>
    <s v="VIETNAM"/>
    <x v="2"/>
    <x v="7"/>
    <x v="33"/>
    <x v="85"/>
    <x v="7"/>
    <x v="0"/>
    <x v="6"/>
    <x v="326"/>
    <x v="0"/>
    <n v="1000"/>
    <n v="280"/>
    <n v="320"/>
    <m/>
    <n v="112"/>
    <n v="67"/>
    <n v="0"/>
    <n v="73"/>
    <n v="84"/>
    <n v="0"/>
    <n v="1.2537313432835822"/>
    <n v="0.4"/>
    <n v="0.29910714285714285"/>
    <n v="0"/>
    <n v="428"/>
    <n v="0.65"/>
    <n v="84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586"/>
    <s v="VIETNAM"/>
    <x v="2"/>
    <x v="7"/>
    <x v="33"/>
    <x v="85"/>
    <x v="4"/>
    <x v="0"/>
    <x v="9"/>
    <x v="124"/>
    <x v="0"/>
    <n v="1000"/>
    <n v="200"/>
    <n v="188"/>
    <m/>
    <n v="40"/>
    <n v="42"/>
    <n v="0"/>
    <n v="52"/>
    <n v="30"/>
    <n v="0"/>
    <n v="0.7142857142857143"/>
    <n v="0.4"/>
    <n v="0.31914893617021278"/>
    <n v="0"/>
    <n v="450"/>
    <n v="0.65"/>
    <n v="15"/>
    <n v="8"/>
    <n v="0"/>
    <n v="16"/>
    <n v="0"/>
    <n v="5"/>
    <n v="0"/>
    <n v="0"/>
    <n v="0"/>
    <n v="0"/>
    <n v="0"/>
    <n v="0"/>
    <n v="0"/>
    <n v="0"/>
    <n v="0"/>
    <n v="100"/>
    <n v="100"/>
    <s v="1 PG"/>
  </r>
  <r>
    <n v="4587"/>
    <s v="VIETNAM"/>
    <x v="2"/>
    <x v="7"/>
    <x v="33"/>
    <x v="85"/>
    <x v="3"/>
    <x v="1"/>
    <x v="9"/>
    <x v="332"/>
    <x v="1"/>
    <n v="2700"/>
    <n v="567"/>
    <n v="640"/>
    <m/>
    <n v="226"/>
    <n v="183"/>
    <n v="0"/>
    <n v="147"/>
    <n v="284.5"/>
    <n v="0"/>
    <n v="1.5546448087431695"/>
    <n v="0.4"/>
    <n v="0.40848214285714285"/>
    <n v="0"/>
    <n v="1567"/>
    <n v="0.65"/>
    <n v="106"/>
    <n v="66"/>
    <n v="0"/>
    <n v="100"/>
    <n v="0"/>
    <n v="112"/>
    <n v="0"/>
    <n v="0"/>
    <n v="0"/>
    <n v="0"/>
    <n v="0"/>
    <n v="0"/>
    <n v="0"/>
    <n v="0"/>
    <n v="0"/>
    <n v="100"/>
    <n v="100"/>
    <s v="2 PG"/>
  </r>
  <r>
    <n v="4588"/>
    <s v="VIETNAM"/>
    <x v="2"/>
    <x v="7"/>
    <x v="34"/>
    <x v="86"/>
    <x v="7"/>
    <x v="1"/>
    <x v="6"/>
    <x v="334"/>
    <x v="0"/>
    <n v="1000"/>
    <n v="200"/>
    <n v="200"/>
    <m/>
    <n v="80"/>
    <n v="55"/>
    <n v="0"/>
    <n v="52"/>
    <n v="25.625"/>
    <n v="3.75"/>
    <n v="1.2272727272727273"/>
    <n v="0.24"/>
    <n v="0.39285714285714285"/>
    <n v="0"/>
    <n v="372"/>
    <n v="0.65"/>
    <n v="35"/>
    <n v="0"/>
    <n v="0"/>
    <n v="15"/>
    <n v="0"/>
    <n v="0"/>
    <n v="20"/>
    <n v="0"/>
    <n v="0"/>
    <n v="10"/>
    <n v="0"/>
    <n v="0"/>
    <n v="0"/>
    <n v="0"/>
    <n v="0"/>
    <n v="100"/>
    <n v="100"/>
    <s v="1 PG"/>
  </r>
  <r>
    <n v="4589"/>
    <s v="VIETNAM"/>
    <x v="0"/>
    <x v="7"/>
    <x v="34"/>
    <x v="87"/>
    <x v="3"/>
    <x v="0"/>
    <x v="0"/>
    <x v="10"/>
    <x v="1"/>
    <n v="2700"/>
    <n v="567"/>
    <n v="580"/>
    <m/>
    <n v="226.8"/>
    <n v="147"/>
    <n v="0"/>
    <n v="149.68799999999999"/>
    <n v="99.5"/>
    <n v="0"/>
    <n v="0.6768707482993197"/>
    <n v="0.4"/>
    <n v="0.36206896551724138"/>
    <n v="0"/>
    <n v="490"/>
    <n v="0.8"/>
    <n v="85"/>
    <n v="14"/>
    <n v="0"/>
    <n v="22"/>
    <n v="0"/>
    <n v="0"/>
    <n v="0"/>
    <n v="0"/>
    <n v="0"/>
    <n v="0"/>
    <n v="0"/>
    <n v="0"/>
    <n v="0"/>
    <n v="0"/>
    <n v="0"/>
    <n v="100"/>
    <n v="100"/>
    <s v="2 PG"/>
  </r>
  <r>
    <n v="4590"/>
    <s v="VIETNAM"/>
    <x v="0"/>
    <x v="7"/>
    <x v="34"/>
    <x v="87"/>
    <x v="3"/>
    <x v="0"/>
    <x v="0"/>
    <x v="32"/>
    <x v="1"/>
    <n v="2700"/>
    <n v="567"/>
    <n v="584"/>
    <m/>
    <n v="226.8"/>
    <n v="155"/>
    <n v="0"/>
    <n v="149.68799999999999"/>
    <n v="88.5"/>
    <n v="0"/>
    <n v="0.57096774193548383"/>
    <n v="0.4"/>
    <n v="0.3791585127201566"/>
    <n v="0"/>
    <n v="788"/>
    <n v="0.8"/>
    <n v="80"/>
    <n v="0"/>
    <n v="0"/>
    <n v="17"/>
    <n v="0"/>
    <n v="0"/>
    <n v="0"/>
    <n v="0"/>
    <n v="0"/>
    <n v="0"/>
    <n v="0"/>
    <n v="0"/>
    <n v="0"/>
    <n v="0"/>
    <n v="0"/>
    <n v="100"/>
    <n v="100"/>
    <s v="2 PG"/>
  </r>
  <r>
    <n v="4591"/>
    <s v="VIETNAM"/>
    <x v="0"/>
    <x v="7"/>
    <x v="34"/>
    <x v="87"/>
    <x v="3"/>
    <x v="0"/>
    <x v="1"/>
    <x v="11"/>
    <x v="1"/>
    <n v="2700"/>
    <n v="567"/>
    <n v="656"/>
    <m/>
    <n v="226.8"/>
    <n v="132"/>
    <n v="0"/>
    <n v="149.68799999999999"/>
    <n v="126.8"/>
    <n v="0"/>
    <n v="0.96060606060606057"/>
    <n v="0.4"/>
    <n v="0.28745644599303138"/>
    <n v="0"/>
    <n v="591"/>
    <n v="0.8"/>
    <n v="90.3"/>
    <n v="0"/>
    <n v="0"/>
    <n v="73"/>
    <n v="0"/>
    <n v="0"/>
    <n v="0"/>
    <n v="0"/>
    <n v="0"/>
    <n v="0"/>
    <n v="0"/>
    <n v="0"/>
    <n v="0"/>
    <n v="0"/>
    <n v="0"/>
    <n v="100"/>
    <n v="100"/>
    <s v="2 PG"/>
  </r>
  <r>
    <n v="4592"/>
    <s v="VIETNAM"/>
    <x v="0"/>
    <x v="7"/>
    <x v="34"/>
    <x v="87"/>
    <x v="0"/>
    <x v="0"/>
    <x v="0"/>
    <x v="1"/>
    <x v="0"/>
    <n v="1200"/>
    <n v="336"/>
    <n v="288"/>
    <m/>
    <n v="134.4"/>
    <n v="59"/>
    <n v="0"/>
    <n v="88.703999999999994"/>
    <n v="34.75"/>
    <n v="0"/>
    <n v="0.58898305084745761"/>
    <n v="0.4"/>
    <n v="0.29265873015873017"/>
    <n v="0"/>
    <n v="490"/>
    <n v="0.7"/>
    <n v="25"/>
    <n v="7"/>
    <n v="0"/>
    <n v="16"/>
    <n v="0"/>
    <n v="0"/>
    <n v="0"/>
    <n v="0"/>
    <n v="0"/>
    <n v="0"/>
    <n v="0"/>
    <n v="0"/>
    <n v="0"/>
    <n v="0"/>
    <n v="0"/>
    <n v="100"/>
    <n v="100"/>
    <s v="2 PG"/>
  </r>
  <r>
    <n v="4593"/>
    <s v="VIETNAM"/>
    <x v="0"/>
    <x v="7"/>
    <x v="34"/>
    <x v="87"/>
    <x v="0"/>
    <x v="0"/>
    <x v="0"/>
    <x v="12"/>
    <x v="0"/>
    <n v="1200"/>
    <n v="240"/>
    <n v="220"/>
    <m/>
    <n v="96"/>
    <n v="47"/>
    <n v="0"/>
    <n v="63.36"/>
    <n v="21"/>
    <n v="0"/>
    <n v="0.44680851063829785"/>
    <n v="0.4"/>
    <n v="0.30519480519480519"/>
    <n v="0"/>
    <n v="280"/>
    <n v="0.8"/>
    <n v="19"/>
    <n v="4"/>
    <n v="0"/>
    <n v="2"/>
    <n v="0"/>
    <n v="0"/>
    <n v="0"/>
    <n v="0"/>
    <n v="0"/>
    <n v="0"/>
    <n v="0"/>
    <n v="0"/>
    <n v="0"/>
    <n v="0"/>
    <n v="0"/>
    <n v="50"/>
    <n v="50"/>
    <s v="1 PG"/>
  </r>
  <r>
    <n v="4594"/>
    <s v="VIETNAM"/>
    <x v="0"/>
    <x v="7"/>
    <x v="34"/>
    <x v="87"/>
    <x v="0"/>
    <x v="0"/>
    <x v="0"/>
    <x v="0"/>
    <x v="0"/>
    <n v="1200"/>
    <n v="336"/>
    <n v="320"/>
    <m/>
    <n v="134.4"/>
    <n v="71"/>
    <n v="0"/>
    <n v="88.703999999999994"/>
    <n v="36"/>
    <n v="0"/>
    <n v="0.50704225352112675"/>
    <n v="0.4"/>
    <n v="0.3169642857142857"/>
    <n v="0"/>
    <n v="387"/>
    <n v="0.7"/>
    <n v="22"/>
    <n v="20"/>
    <n v="0"/>
    <n v="18"/>
    <n v="0"/>
    <n v="0"/>
    <n v="0"/>
    <n v="0"/>
    <n v="0"/>
    <n v="0"/>
    <n v="0"/>
    <n v="0"/>
    <n v="0"/>
    <n v="0"/>
    <n v="0"/>
    <n v="100"/>
    <n v="100"/>
    <s v="2 PG"/>
  </r>
  <r>
    <n v="4595"/>
    <s v="VIETNAM"/>
    <x v="0"/>
    <x v="7"/>
    <x v="34"/>
    <x v="87"/>
    <x v="0"/>
    <x v="0"/>
    <x v="0"/>
    <x v="13"/>
    <x v="0"/>
    <n v="1200"/>
    <n v="336"/>
    <n v="324"/>
    <m/>
    <n v="134.4"/>
    <n v="56"/>
    <n v="0"/>
    <n v="88.703999999999994"/>
    <n v="31"/>
    <n v="0"/>
    <n v="0.5535714285714286"/>
    <n v="0.4"/>
    <n v="0.24691358024691359"/>
    <n v="0"/>
    <n v="525"/>
    <n v="0.7"/>
    <n v="25"/>
    <n v="4"/>
    <n v="0"/>
    <n v="10"/>
    <n v="0"/>
    <n v="0"/>
    <n v="0"/>
    <n v="0"/>
    <n v="0"/>
    <n v="0"/>
    <n v="0"/>
    <n v="0"/>
    <n v="0"/>
    <n v="0"/>
    <n v="0"/>
    <n v="50"/>
    <n v="50"/>
    <s v="2 PG"/>
  </r>
  <r>
    <n v="4596"/>
    <s v="VIETNAM"/>
    <x v="0"/>
    <x v="7"/>
    <x v="34"/>
    <x v="87"/>
    <x v="0"/>
    <x v="0"/>
    <x v="0"/>
    <x v="2"/>
    <x v="0"/>
    <n v="1200"/>
    <n v="336"/>
    <n v="364"/>
    <m/>
    <n v="134.4"/>
    <n v="50"/>
    <n v="0"/>
    <n v="88.703999999999994"/>
    <n v="39"/>
    <n v="0"/>
    <n v="0.78"/>
    <n v="0.4"/>
    <n v="0.19623233908948196"/>
    <n v="0"/>
    <n v="500"/>
    <n v="0.7"/>
    <n v="25"/>
    <n v="16"/>
    <n v="0"/>
    <n v="20"/>
    <n v="0"/>
    <n v="0"/>
    <n v="0"/>
    <n v="0"/>
    <n v="0"/>
    <n v="0"/>
    <n v="0"/>
    <n v="0"/>
    <n v="0"/>
    <n v="0"/>
    <n v="0"/>
    <n v="50"/>
    <n v="50"/>
    <s v="2 PG"/>
  </r>
  <r>
    <n v="4597"/>
    <s v="VIETNAM"/>
    <x v="0"/>
    <x v="7"/>
    <x v="34"/>
    <x v="87"/>
    <x v="0"/>
    <x v="0"/>
    <x v="0"/>
    <x v="14"/>
    <x v="0"/>
    <n v="1200"/>
    <n v="336"/>
    <n v="320"/>
    <m/>
    <n v="134.4"/>
    <n v="61"/>
    <n v="0"/>
    <n v="89"/>
    <n v="31.25"/>
    <n v="0"/>
    <n v="0.51229508196721307"/>
    <n v="0.4"/>
    <n v="0.27232142857142855"/>
    <n v="0"/>
    <n v="334"/>
    <n v="0.7"/>
    <n v="21"/>
    <n v="5"/>
    <n v="0"/>
    <n v="18"/>
    <n v="0"/>
    <n v="0"/>
    <n v="0"/>
    <n v="0"/>
    <n v="0"/>
    <n v="0"/>
    <n v="0"/>
    <n v="0"/>
    <n v="0"/>
    <n v="0"/>
    <n v="0"/>
    <n v="50"/>
    <n v="50"/>
    <s v="2 PG"/>
  </r>
  <r>
    <n v="4598"/>
    <s v="VIETNAM"/>
    <x v="0"/>
    <x v="7"/>
    <x v="34"/>
    <x v="87"/>
    <x v="0"/>
    <x v="0"/>
    <x v="0"/>
    <x v="15"/>
    <x v="0"/>
    <n v="1200"/>
    <n v="240"/>
    <n v="210"/>
    <m/>
    <n v="96"/>
    <n v="33"/>
    <n v="0"/>
    <n v="63.36"/>
    <n v="17.75"/>
    <n v="0"/>
    <n v="0.53787878787878785"/>
    <n v="0.4"/>
    <n v="0.22448979591836735"/>
    <n v="0"/>
    <n v="240"/>
    <n v="0.8"/>
    <n v="12"/>
    <n v="3"/>
    <n v="0"/>
    <n v="10"/>
    <n v="0"/>
    <n v="0"/>
    <n v="0"/>
    <n v="0"/>
    <n v="0"/>
    <n v="0"/>
    <n v="0"/>
    <n v="0"/>
    <n v="0"/>
    <n v="0"/>
    <n v="0"/>
    <n v="50"/>
    <n v="50"/>
    <s v="1 PG"/>
  </r>
  <r>
    <n v="4599"/>
    <s v="VIETNAM"/>
    <x v="0"/>
    <x v="7"/>
    <x v="34"/>
    <x v="87"/>
    <x v="0"/>
    <x v="0"/>
    <x v="0"/>
    <x v="16"/>
    <x v="0"/>
    <n v="1200"/>
    <n v="240"/>
    <n v="240"/>
    <m/>
    <n v="96"/>
    <n v="58"/>
    <n v="0"/>
    <n v="63.36"/>
    <n v="31.16"/>
    <n v="0"/>
    <n v="0.53724137931034488"/>
    <n v="0.4"/>
    <n v="0.34523809523809523"/>
    <n v="0"/>
    <n v="370"/>
    <n v="0.8"/>
    <n v="23.66"/>
    <n v="4"/>
    <n v="0"/>
    <n v="13"/>
    <n v="0"/>
    <n v="0"/>
    <n v="0"/>
    <n v="0"/>
    <n v="0"/>
    <n v="0"/>
    <n v="0"/>
    <n v="0"/>
    <n v="0"/>
    <n v="0"/>
    <n v="0"/>
    <n v="50"/>
    <n v="50"/>
    <s v="1 PG"/>
  </r>
  <r>
    <n v="4600"/>
    <s v="VIETNAM"/>
    <x v="0"/>
    <x v="7"/>
    <x v="34"/>
    <x v="87"/>
    <x v="0"/>
    <x v="0"/>
    <x v="0"/>
    <x v="3"/>
    <x v="0"/>
    <n v="1200"/>
    <n v="240"/>
    <n v="240"/>
    <m/>
    <n v="96"/>
    <n v="27"/>
    <n v="0"/>
    <n v="63.36"/>
    <n v="15"/>
    <n v="0"/>
    <n v="0.55555555555555558"/>
    <n v="0.4"/>
    <n v="0.16071428571428573"/>
    <n v="0"/>
    <n v="180"/>
    <n v="0.7"/>
    <n v="15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01"/>
    <s v="VIETNAM"/>
    <x v="0"/>
    <x v="7"/>
    <x v="34"/>
    <x v="87"/>
    <x v="4"/>
    <x v="0"/>
    <x v="0"/>
    <x v="33"/>
    <x v="0"/>
    <n v="1200"/>
    <n v="200"/>
    <n v="210"/>
    <m/>
    <n v="80"/>
    <n v="38"/>
    <n v="0"/>
    <n v="52.8"/>
    <n v="17.55"/>
    <n v="0"/>
    <n v="0.46184210526315789"/>
    <n v="0.4"/>
    <n v="0.25850340136054423"/>
    <n v="0"/>
    <n v="211"/>
    <n v="0.7"/>
    <n v="3.3"/>
    <n v="7"/>
    <n v="0"/>
    <n v="25"/>
    <n v="0"/>
    <n v="0"/>
    <n v="0"/>
    <n v="0"/>
    <n v="0"/>
    <n v="0"/>
    <n v="0"/>
    <n v="0"/>
    <n v="0"/>
    <n v="0"/>
    <n v="0"/>
    <n v="50"/>
    <n v="50"/>
    <s v="1 PG"/>
  </r>
  <r>
    <n v="4602"/>
    <s v="VIETNAM"/>
    <x v="0"/>
    <x v="7"/>
    <x v="34"/>
    <x v="87"/>
    <x v="4"/>
    <x v="0"/>
    <x v="0"/>
    <x v="35"/>
    <x v="0"/>
    <n v="1200"/>
    <n v="200"/>
    <n v="220"/>
    <m/>
    <n v="80"/>
    <n v="68"/>
    <n v="0"/>
    <n v="52.8"/>
    <n v="42.5"/>
    <n v="0"/>
    <n v="0.625"/>
    <n v="0.4"/>
    <n v="0.44155844155844154"/>
    <n v="0"/>
    <n v="421"/>
    <n v="0.7"/>
    <n v="18"/>
    <n v="28"/>
    <n v="0"/>
    <n v="35"/>
    <n v="0"/>
    <n v="0"/>
    <n v="0"/>
    <n v="0"/>
    <n v="0"/>
    <n v="0"/>
    <n v="0"/>
    <n v="0"/>
    <n v="0"/>
    <n v="0"/>
    <n v="0"/>
    <n v="50"/>
    <n v="50"/>
    <s v="1 PG"/>
  </r>
  <r>
    <n v="4603"/>
    <s v="VIETNAM"/>
    <x v="0"/>
    <x v="7"/>
    <x v="34"/>
    <x v="87"/>
    <x v="4"/>
    <x v="0"/>
    <x v="0"/>
    <x v="36"/>
    <x v="0"/>
    <n v="1200"/>
    <n v="200"/>
    <n v="203"/>
    <m/>
    <n v="80"/>
    <n v="62"/>
    <n v="0"/>
    <n v="52.8"/>
    <n v="32"/>
    <n v="0"/>
    <n v="0.5161290322580645"/>
    <n v="0.4"/>
    <n v="0.4363124560168895"/>
    <n v="0"/>
    <n v="254"/>
    <n v="0.7"/>
    <n v="23"/>
    <n v="0"/>
    <n v="0"/>
    <n v="18"/>
    <n v="0"/>
    <n v="0"/>
    <n v="0"/>
    <n v="0"/>
    <n v="0"/>
    <n v="0"/>
    <n v="0"/>
    <n v="0"/>
    <n v="0"/>
    <n v="0"/>
    <n v="0"/>
    <n v="50"/>
    <n v="50"/>
    <s v="1 PG"/>
  </r>
  <r>
    <n v="4604"/>
    <s v="VIETNAM"/>
    <x v="0"/>
    <x v="7"/>
    <x v="34"/>
    <x v="87"/>
    <x v="4"/>
    <x v="0"/>
    <x v="0"/>
    <x v="37"/>
    <x v="0"/>
    <n v="1200"/>
    <n v="200"/>
    <n v="196"/>
    <m/>
    <n v="80"/>
    <n v="74"/>
    <n v="0"/>
    <n v="52.8"/>
    <n v="40"/>
    <n v="0"/>
    <n v="0.54054054054054057"/>
    <n v="0.4"/>
    <n v="0.53935860058309038"/>
    <n v="0"/>
    <n v="425"/>
    <n v="0.7"/>
    <n v="27"/>
    <n v="12"/>
    <n v="0"/>
    <n v="20"/>
    <n v="0"/>
    <n v="0"/>
    <n v="0"/>
    <n v="0"/>
    <n v="0"/>
    <n v="0"/>
    <n v="0"/>
    <n v="0"/>
    <n v="0"/>
    <n v="0"/>
    <n v="0"/>
    <n v="50"/>
    <n v="50"/>
    <s v="1 PG"/>
  </r>
  <r>
    <n v="4605"/>
    <s v="VIETNAM"/>
    <x v="0"/>
    <x v="7"/>
    <x v="34"/>
    <x v="87"/>
    <x v="4"/>
    <x v="0"/>
    <x v="0"/>
    <x v="38"/>
    <x v="0"/>
    <n v="1200"/>
    <n v="200"/>
    <n v="336"/>
    <m/>
    <n v="80"/>
    <n v="47"/>
    <n v="0"/>
    <n v="52.8"/>
    <n v="25"/>
    <n v="0"/>
    <n v="0.53191489361702127"/>
    <n v="0.4"/>
    <n v="0.19982993197278912"/>
    <n v="0"/>
    <n v="424"/>
    <n v="0.7"/>
    <n v="15"/>
    <n v="20"/>
    <n v="0"/>
    <n v="10"/>
    <n v="0"/>
    <n v="0"/>
    <n v="0"/>
    <n v="0"/>
    <n v="0"/>
    <n v="0"/>
    <n v="0"/>
    <n v="0"/>
    <n v="0"/>
    <n v="0"/>
    <n v="0"/>
    <n v="50"/>
    <n v="50"/>
    <s v="1 PG"/>
  </r>
  <r>
    <n v="4606"/>
    <s v="VIETNAM"/>
    <x v="0"/>
    <x v="7"/>
    <x v="34"/>
    <x v="87"/>
    <x v="4"/>
    <x v="0"/>
    <x v="0"/>
    <x v="39"/>
    <x v="0"/>
    <n v="1200"/>
    <n v="200"/>
    <n v="228"/>
    <m/>
    <n v="80"/>
    <n v="60"/>
    <n v="0"/>
    <n v="52.8"/>
    <n v="21.5"/>
    <n v="0"/>
    <n v="0.35833333333333334"/>
    <n v="0.4"/>
    <n v="0.37593984962406019"/>
    <n v="0"/>
    <n v="400"/>
    <n v="0.7"/>
    <n v="0"/>
    <n v="0"/>
    <n v="4"/>
    <n v="40"/>
    <n v="0"/>
    <n v="0"/>
    <n v="0"/>
    <n v="0"/>
    <n v="0"/>
    <n v="0"/>
    <n v="0"/>
    <n v="0"/>
    <n v="0"/>
    <n v="0"/>
    <n v="0"/>
    <n v="50"/>
    <n v="50"/>
    <s v="1 PG"/>
  </r>
  <r>
    <n v="4607"/>
    <s v="VIETNAM"/>
    <x v="0"/>
    <x v="7"/>
    <x v="34"/>
    <x v="87"/>
    <x v="4"/>
    <x v="0"/>
    <x v="0"/>
    <x v="40"/>
    <x v="0"/>
    <n v="1200"/>
    <n v="200"/>
    <n v="192"/>
    <m/>
    <n v="80"/>
    <n v="35"/>
    <n v="0"/>
    <n v="52.8"/>
    <n v="17.75"/>
    <n v="0"/>
    <n v="0.50714285714285712"/>
    <n v="0.4"/>
    <n v="0.26041666666666669"/>
    <n v="0"/>
    <n v="212"/>
    <n v="0.7"/>
    <n v="9"/>
    <n v="3"/>
    <n v="0"/>
    <n v="16"/>
    <n v="0"/>
    <n v="0"/>
    <n v="0"/>
    <n v="0"/>
    <n v="0"/>
    <n v="0"/>
    <n v="0"/>
    <n v="0"/>
    <n v="0"/>
    <n v="0"/>
    <n v="0"/>
    <n v="50"/>
    <n v="50"/>
    <s v="1 PG"/>
  </r>
  <r>
    <n v="4608"/>
    <s v="VIETNAM"/>
    <x v="0"/>
    <x v="7"/>
    <x v="34"/>
    <x v="87"/>
    <x v="4"/>
    <x v="0"/>
    <x v="0"/>
    <x v="41"/>
    <x v="0"/>
    <n v="1200"/>
    <n v="200"/>
    <n v="224"/>
    <m/>
    <n v="80"/>
    <n v="82"/>
    <n v="0"/>
    <n v="52.8"/>
    <n v="50"/>
    <n v="0"/>
    <n v="0.6097560975609756"/>
    <n v="0.4"/>
    <n v="0.5229591836734695"/>
    <n v="0"/>
    <n v="301"/>
    <n v="0.7"/>
    <n v="14"/>
    <n v="0"/>
    <n v="0"/>
    <n v="72"/>
    <n v="0"/>
    <n v="0"/>
    <n v="0"/>
    <n v="0"/>
    <n v="0"/>
    <n v="0"/>
    <n v="0"/>
    <n v="0"/>
    <n v="0"/>
    <n v="0"/>
    <n v="0"/>
    <n v="50"/>
    <n v="50"/>
    <s v="1 PG"/>
  </r>
  <r>
    <n v="4609"/>
    <s v="VIETNAM"/>
    <x v="0"/>
    <x v="7"/>
    <x v="34"/>
    <x v="87"/>
    <x v="5"/>
    <x v="0"/>
    <x v="0"/>
    <x v="42"/>
    <x v="1"/>
    <n v="1500"/>
    <n v="420"/>
    <n v="400"/>
    <m/>
    <n v="168"/>
    <n v="93"/>
    <n v="0"/>
    <n v="110.88"/>
    <n v="60.67"/>
    <n v="0"/>
    <n v="0.65236559139784944"/>
    <n v="0.4"/>
    <n v="0.33214285714285713"/>
    <n v="0"/>
    <n v="483"/>
    <n v="0.7"/>
    <n v="39.67"/>
    <n v="10"/>
    <n v="0"/>
    <n v="37"/>
    <n v="0"/>
    <n v="0"/>
    <n v="0"/>
    <n v="0"/>
    <n v="0"/>
    <n v="0"/>
    <n v="0"/>
    <n v="0"/>
    <n v="0"/>
    <n v="0"/>
    <n v="0"/>
    <n v="50"/>
    <n v="50"/>
    <s v="2 PG"/>
  </r>
  <r>
    <n v="4610"/>
    <s v="VIETNAM"/>
    <x v="0"/>
    <x v="7"/>
    <x v="34"/>
    <x v="87"/>
    <x v="5"/>
    <x v="0"/>
    <x v="0"/>
    <x v="43"/>
    <x v="1"/>
    <n v="1500"/>
    <n v="420"/>
    <n v="420"/>
    <m/>
    <n v="168"/>
    <n v="82"/>
    <n v="0"/>
    <n v="110.88"/>
    <n v="30.5"/>
    <n v="0"/>
    <n v="0.37195121951219512"/>
    <n v="0.4"/>
    <n v="0.27891156462585032"/>
    <n v="0"/>
    <n v="235"/>
    <n v="0.6"/>
    <n v="20"/>
    <n v="6"/>
    <n v="0"/>
    <n v="18"/>
    <n v="0"/>
    <n v="0"/>
    <n v="0"/>
    <n v="0"/>
    <n v="0"/>
    <n v="0"/>
    <n v="0"/>
    <n v="0"/>
    <n v="0"/>
    <n v="0"/>
    <n v="0"/>
    <n v="50"/>
    <n v="50"/>
    <s v="2 PG"/>
  </r>
  <r>
    <n v="4611"/>
    <s v="VIETNAM"/>
    <x v="0"/>
    <x v="7"/>
    <x v="34"/>
    <x v="87"/>
    <x v="1"/>
    <x v="0"/>
    <x v="0"/>
    <x v="7"/>
    <x v="1"/>
    <n v="5400"/>
    <n v="630"/>
    <n v="636"/>
    <m/>
    <n v="353"/>
    <n v="162"/>
    <n v="0"/>
    <n v="166"/>
    <n v="95.25"/>
    <n v="0"/>
    <n v="0.58796296296296291"/>
    <n v="0.4"/>
    <n v="0.36388140161725069"/>
    <n v="0"/>
    <n v="513"/>
    <n v="0.8"/>
    <n v="74"/>
    <n v="17"/>
    <n v="0"/>
    <n v="34"/>
    <n v="0"/>
    <n v="0"/>
    <n v="0"/>
    <n v="0"/>
    <n v="0"/>
    <n v="0"/>
    <n v="0"/>
    <n v="0"/>
    <n v="0"/>
    <n v="0"/>
    <n v="0"/>
    <n v="100"/>
    <n v="100"/>
    <s v="2 PG"/>
  </r>
  <r>
    <n v="4612"/>
    <s v="VIETNAM"/>
    <x v="0"/>
    <x v="7"/>
    <x v="34"/>
    <x v="87"/>
    <x v="2"/>
    <x v="0"/>
    <x v="0"/>
    <x v="20"/>
    <x v="1"/>
    <n v="1200"/>
    <n v="336"/>
    <n v="329"/>
    <m/>
    <n v="134.4"/>
    <n v="86"/>
    <n v="0"/>
    <n v="88.703999999999994"/>
    <n v="71"/>
    <n v="0"/>
    <n v="0.82558139534883723"/>
    <n v="0.4"/>
    <n v="0.37342596613113332"/>
    <n v="0"/>
    <n v="897"/>
    <n v="0.8"/>
    <n v="56"/>
    <n v="0"/>
    <n v="0"/>
    <n v="30"/>
    <n v="0"/>
    <n v="0"/>
    <n v="0"/>
    <n v="0"/>
    <n v="0"/>
    <n v="0"/>
    <n v="0"/>
    <n v="0"/>
    <n v="0"/>
    <n v="0"/>
    <n v="0"/>
    <n v="50"/>
    <n v="50"/>
    <s v="2 PG"/>
  </r>
  <r>
    <n v="4613"/>
    <s v="VIETNAM"/>
    <x v="0"/>
    <x v="7"/>
    <x v="34"/>
    <x v="87"/>
    <x v="2"/>
    <x v="0"/>
    <x v="0"/>
    <x v="8"/>
    <x v="1"/>
    <n v="1200"/>
    <n v="336"/>
    <n v="400"/>
    <m/>
    <n v="134.4"/>
    <n v="74"/>
    <n v="0"/>
    <n v="88.703999999999994"/>
    <n v="68"/>
    <n v="0"/>
    <n v="0.91891891891891897"/>
    <n v="0.4"/>
    <n v="0.26428571428571429"/>
    <n v="0"/>
    <n v="365"/>
    <n v="0.6"/>
    <n v="58"/>
    <n v="0"/>
    <n v="0"/>
    <n v="20"/>
    <n v="0"/>
    <n v="0"/>
    <n v="0"/>
    <n v="0"/>
    <n v="0"/>
    <n v="0"/>
    <n v="0"/>
    <n v="0"/>
    <n v="0"/>
    <n v="0"/>
    <n v="0"/>
    <n v="100"/>
    <n v="100"/>
    <s v="2 PG"/>
  </r>
  <r>
    <n v="4614"/>
    <s v="VIETNAM"/>
    <x v="0"/>
    <x v="7"/>
    <x v="34"/>
    <x v="87"/>
    <x v="6"/>
    <x v="0"/>
    <x v="0"/>
    <x v="47"/>
    <x v="1"/>
    <n v="1250"/>
    <n v="250"/>
    <n v="240"/>
    <m/>
    <n v="100"/>
    <n v="32"/>
    <n v="0"/>
    <n v="92"/>
    <n v="18.25"/>
    <n v="0"/>
    <n v="0.5703125"/>
    <n v="0.4"/>
    <n v="0.19047619047619047"/>
    <n v="0"/>
    <n v="260"/>
    <n v="0.7"/>
    <n v="10"/>
    <n v="3"/>
    <n v="0"/>
    <n v="15"/>
    <n v="0"/>
    <n v="0"/>
    <n v="0"/>
    <n v="0"/>
    <n v="0"/>
    <n v="0"/>
    <n v="0"/>
    <n v="0"/>
    <n v="0"/>
    <n v="0"/>
    <n v="0"/>
    <n v="50"/>
    <n v="50"/>
    <s v="1 PG"/>
  </r>
  <r>
    <n v="4615"/>
    <s v="VIETNAM"/>
    <x v="0"/>
    <x v="7"/>
    <x v="34"/>
    <x v="87"/>
    <x v="7"/>
    <x v="0"/>
    <x v="0"/>
    <x v="56"/>
    <x v="0"/>
    <n v="1000"/>
    <n v="200"/>
    <n v="198"/>
    <m/>
    <n v="80"/>
    <n v="16"/>
    <n v="0"/>
    <n v="52.8"/>
    <n v="12"/>
    <n v="0"/>
    <n v="0.75"/>
    <n v="0.4"/>
    <n v="0.11544011544011544"/>
    <n v="0"/>
    <n v="153"/>
    <n v="0.7"/>
    <n v="12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16"/>
    <s v="VIETNAM"/>
    <x v="0"/>
    <x v="7"/>
    <x v="34"/>
    <x v="87"/>
    <x v="7"/>
    <x v="0"/>
    <x v="0"/>
    <x v="57"/>
    <x v="0"/>
    <n v="1000"/>
    <n v="200"/>
    <n v="208"/>
    <m/>
    <n v="80"/>
    <n v="46"/>
    <n v="0"/>
    <n v="52.8"/>
    <n v="40.33"/>
    <n v="0"/>
    <n v="0.87673913043478258"/>
    <n v="0.4"/>
    <n v="0.31593406593406592"/>
    <n v="0"/>
    <n v="429"/>
    <n v="0.7"/>
    <n v="33.33"/>
    <n v="0"/>
    <n v="0"/>
    <n v="14"/>
    <n v="0"/>
    <n v="0"/>
    <n v="0"/>
    <n v="0"/>
    <n v="0"/>
    <n v="0"/>
    <n v="0"/>
    <n v="0"/>
    <n v="0"/>
    <n v="0"/>
    <n v="0"/>
    <n v="50"/>
    <n v="50"/>
    <s v="1 PG"/>
  </r>
  <r>
    <n v="4617"/>
    <s v="VIETNAM"/>
    <x v="0"/>
    <x v="7"/>
    <x v="34"/>
    <x v="87"/>
    <x v="7"/>
    <x v="0"/>
    <x v="0"/>
    <x v="250"/>
    <x v="0"/>
    <n v="1000"/>
    <n v="200"/>
    <n v="196"/>
    <m/>
    <n v="80"/>
    <n v="15"/>
    <n v="0"/>
    <n v="52.8"/>
    <n v="9"/>
    <n v="0"/>
    <n v="0.6"/>
    <n v="0.4"/>
    <n v="0.10932944606413995"/>
    <n v="0"/>
    <n v="132"/>
    <n v="0.7"/>
    <n v="9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18"/>
    <s v="VIETNAM"/>
    <x v="0"/>
    <x v="7"/>
    <x v="34"/>
    <x v="87"/>
    <x v="7"/>
    <x v="0"/>
    <x v="0"/>
    <x v="251"/>
    <x v="0"/>
    <n v="1000"/>
    <n v="200"/>
    <n v="194"/>
    <m/>
    <n v="80"/>
    <n v="24"/>
    <n v="0"/>
    <n v="52.8"/>
    <n v="13.5"/>
    <n v="0"/>
    <n v="0.5625"/>
    <n v="0.4"/>
    <n v="0.17673048600883653"/>
    <n v="0"/>
    <n v="211"/>
    <n v="0.7"/>
    <n v="7"/>
    <n v="4"/>
    <n v="0"/>
    <n v="11"/>
    <n v="0"/>
    <n v="0"/>
    <n v="0"/>
    <n v="0"/>
    <n v="0"/>
    <n v="0"/>
    <n v="0"/>
    <n v="0"/>
    <n v="0"/>
    <n v="0"/>
    <n v="0"/>
    <n v="50"/>
    <n v="50"/>
    <s v="1 PG"/>
  </r>
  <r>
    <n v="4619"/>
    <s v="VIETNAM"/>
    <x v="0"/>
    <x v="7"/>
    <x v="34"/>
    <x v="87"/>
    <x v="10"/>
    <x v="1"/>
    <x v="0"/>
    <x v="181"/>
    <x v="2"/>
    <n v="320"/>
    <n v="144"/>
    <n v="142"/>
    <m/>
    <n v="34.56"/>
    <n v="23"/>
    <n v="0"/>
    <n v="25.344000000000001"/>
    <n v="11"/>
    <n v="0"/>
    <n v="0.47826086956521741"/>
    <n v="0.24"/>
    <n v="0.23138832997987929"/>
    <n v="0"/>
    <n v="323"/>
    <n v="0.7"/>
    <n v="11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20"/>
    <s v="VIETNAM"/>
    <x v="1"/>
    <x v="7"/>
    <x v="34"/>
    <x v="87"/>
    <x v="2"/>
    <x v="0"/>
    <x v="5"/>
    <x v="335"/>
    <x v="1"/>
    <n v="1200"/>
    <n v="336"/>
    <n v="336"/>
    <m/>
    <n v="134.4"/>
    <n v="61"/>
    <n v="0"/>
    <n v="88.703999999999994"/>
    <n v="33.1"/>
    <n v="0"/>
    <n v="0.54262295081967216"/>
    <n v="0.4"/>
    <n v="0.25935374149659868"/>
    <n v="0"/>
    <n v="436"/>
    <n v="0.7"/>
    <n v="23.6"/>
    <n v="0"/>
    <n v="0"/>
    <n v="19"/>
    <n v="0"/>
    <n v="0"/>
    <n v="0"/>
    <n v="0"/>
    <n v="0"/>
    <n v="0"/>
    <n v="0"/>
    <n v="0"/>
    <n v="0"/>
    <n v="0"/>
    <n v="0"/>
    <n v="50"/>
    <n v="50"/>
    <s v="2 PG"/>
  </r>
  <r>
    <n v="4621"/>
    <s v="VIETNAM"/>
    <x v="2"/>
    <x v="7"/>
    <x v="34"/>
    <x v="87"/>
    <x v="3"/>
    <x v="0"/>
    <x v="6"/>
    <x v="24"/>
    <x v="1"/>
    <n v="2700"/>
    <n v="567"/>
    <n v="816"/>
    <m/>
    <n v="226"/>
    <n v="135"/>
    <n v="0"/>
    <n v="147"/>
    <n v="120"/>
    <n v="0"/>
    <n v="0.88888888888888884"/>
    <n v="0.4"/>
    <n v="0.23634453781512607"/>
    <n v="0"/>
    <n v="1006"/>
    <n v="0.7"/>
    <n v="110"/>
    <n v="0"/>
    <n v="0"/>
    <n v="20"/>
    <n v="0"/>
    <n v="0"/>
    <n v="0"/>
    <n v="0"/>
    <n v="0"/>
    <n v="0"/>
    <n v="0"/>
    <n v="0"/>
    <n v="0"/>
    <n v="0"/>
    <n v="0"/>
    <n v="150"/>
    <n v="150"/>
    <s v="2 PG"/>
  </r>
  <r>
    <n v="4622"/>
    <s v="VIETNAM"/>
    <x v="2"/>
    <x v="7"/>
    <x v="34"/>
    <x v="87"/>
    <x v="3"/>
    <x v="0"/>
    <x v="6"/>
    <x v="121"/>
    <x v="1"/>
    <n v="2700"/>
    <n v="567"/>
    <n v="672"/>
    <m/>
    <n v="226"/>
    <n v="114"/>
    <n v="0"/>
    <n v="147"/>
    <n v="90"/>
    <n v="0"/>
    <n v="0.78947368421052633"/>
    <n v="0.4"/>
    <n v="0.24234693877551022"/>
    <n v="0"/>
    <n v="879"/>
    <n v="0.7"/>
    <n v="80"/>
    <n v="0"/>
    <n v="0"/>
    <n v="20"/>
    <n v="0"/>
    <n v="0"/>
    <n v="0"/>
    <n v="0"/>
    <n v="0"/>
    <n v="0"/>
    <n v="0"/>
    <n v="0"/>
    <n v="0"/>
    <n v="0"/>
    <n v="0"/>
    <n v="150"/>
    <n v="150"/>
    <s v="2 PG"/>
  </r>
  <r>
    <n v="4623"/>
    <s v="VIETNAM"/>
    <x v="2"/>
    <x v="7"/>
    <x v="34"/>
    <x v="87"/>
    <x v="0"/>
    <x v="0"/>
    <x v="6"/>
    <x v="25"/>
    <x v="0"/>
    <n v="1200"/>
    <n v="336"/>
    <n v="400"/>
    <m/>
    <n v="134"/>
    <n v="93"/>
    <n v="0"/>
    <n v="88"/>
    <n v="96"/>
    <n v="0"/>
    <n v="1.032258064516129"/>
    <n v="0.4"/>
    <n v="0.33214285714285713"/>
    <n v="0"/>
    <n v="675"/>
    <n v="0.7"/>
    <n v="86"/>
    <n v="10"/>
    <n v="0"/>
    <n v="15"/>
    <n v="0"/>
    <n v="0"/>
    <n v="0"/>
    <n v="0"/>
    <n v="0"/>
    <n v="0"/>
    <n v="0"/>
    <n v="0"/>
    <n v="0"/>
    <n v="0"/>
    <n v="0"/>
    <n v="150"/>
    <n v="150"/>
    <s v="2 PG"/>
  </r>
  <r>
    <n v="4624"/>
    <s v="VIETNAM"/>
    <x v="2"/>
    <x v="7"/>
    <x v="34"/>
    <x v="87"/>
    <x v="0"/>
    <x v="0"/>
    <x v="6"/>
    <x v="26"/>
    <x v="0"/>
    <n v="1200"/>
    <n v="336"/>
    <n v="320"/>
    <m/>
    <n v="134"/>
    <n v="60"/>
    <n v="15"/>
    <n v="88"/>
    <n v="54"/>
    <n v="16"/>
    <n v="0.93333333333333335"/>
    <n v="0.4"/>
    <n v="0.26785714285714285"/>
    <n v="6.6964285714285712E-2"/>
    <n v="530"/>
    <n v="0.7"/>
    <n v="54"/>
    <n v="0"/>
    <n v="0"/>
    <n v="0"/>
    <n v="0"/>
    <n v="0"/>
    <n v="16"/>
    <n v="0"/>
    <n v="0"/>
    <n v="0"/>
    <n v="0"/>
    <n v="0"/>
    <n v="0"/>
    <n v="0"/>
    <n v="0"/>
    <n v="150"/>
    <n v="150"/>
    <s v="2 PG"/>
  </r>
  <r>
    <n v="4625"/>
    <s v="VIETNAM"/>
    <x v="2"/>
    <x v="7"/>
    <x v="34"/>
    <x v="87"/>
    <x v="0"/>
    <x v="0"/>
    <x v="6"/>
    <x v="67"/>
    <x v="0"/>
    <n v="1200"/>
    <n v="336"/>
    <n v="320"/>
    <m/>
    <n v="134"/>
    <n v="49"/>
    <n v="4"/>
    <n v="88"/>
    <n v="50.25"/>
    <n v="5.5"/>
    <n v="1.0518867924528301"/>
    <n v="0.4"/>
    <n v="0.21875"/>
    <n v="1.7857142857142856E-2"/>
    <n v="382"/>
    <n v="0.7"/>
    <n v="40"/>
    <n v="5"/>
    <n v="0"/>
    <n v="18"/>
    <n v="0"/>
    <n v="0"/>
    <n v="5"/>
    <n v="0"/>
    <n v="0"/>
    <n v="1"/>
    <n v="0"/>
    <n v="0"/>
    <n v="0"/>
    <n v="0"/>
    <n v="0"/>
    <n v="150"/>
    <n v="150"/>
    <s v="1 PG"/>
  </r>
  <r>
    <n v="4626"/>
    <s v="VIETNAM"/>
    <x v="2"/>
    <x v="7"/>
    <x v="34"/>
    <x v="87"/>
    <x v="0"/>
    <x v="0"/>
    <x v="6"/>
    <x v="27"/>
    <x v="0"/>
    <n v="1200"/>
    <n v="336"/>
    <n v="288"/>
    <m/>
    <n v="134"/>
    <n v="32"/>
    <n v="0"/>
    <n v="88"/>
    <n v="26.75"/>
    <n v="0"/>
    <n v="0.8359375"/>
    <n v="0.4"/>
    <n v="0.15873015873015872"/>
    <n v="0"/>
    <n v="360"/>
    <n v="0.7"/>
    <n v="25"/>
    <n v="7"/>
    <n v="0"/>
    <n v="0"/>
    <n v="0"/>
    <n v="0"/>
    <n v="0"/>
    <n v="0"/>
    <n v="0"/>
    <n v="0"/>
    <n v="0"/>
    <n v="0"/>
    <n v="0"/>
    <n v="0"/>
    <n v="0"/>
    <n v="150"/>
    <n v="150"/>
    <s v="1 PG"/>
  </r>
  <r>
    <n v="4627"/>
    <s v="VIETNAM"/>
    <x v="2"/>
    <x v="7"/>
    <x v="34"/>
    <x v="87"/>
    <x v="0"/>
    <x v="0"/>
    <x v="6"/>
    <x v="69"/>
    <x v="0"/>
    <n v="1200"/>
    <n v="240"/>
    <n v="200"/>
    <m/>
    <n v="134"/>
    <n v="20"/>
    <n v="10"/>
    <n v="88"/>
    <n v="18"/>
    <n v="5"/>
    <n v="0.76666666666666672"/>
    <n v="0.4"/>
    <n v="0.14285714285714285"/>
    <n v="7.1428571428571425E-2"/>
    <n v="250"/>
    <n v="0.7"/>
    <n v="15"/>
    <n v="0"/>
    <n v="0"/>
    <n v="6"/>
    <n v="0"/>
    <n v="0"/>
    <n v="3"/>
    <n v="0"/>
    <n v="0"/>
    <n v="4"/>
    <n v="0"/>
    <n v="0"/>
    <n v="0"/>
    <n v="0"/>
    <n v="0"/>
    <n v="150"/>
    <n v="150"/>
    <s v="2 PG"/>
  </r>
  <r>
    <n v="4628"/>
    <s v="VIETNAM"/>
    <x v="2"/>
    <x v="7"/>
    <x v="34"/>
    <x v="87"/>
    <x v="0"/>
    <x v="0"/>
    <x v="6"/>
    <x v="28"/>
    <x v="0"/>
    <n v="1200"/>
    <n v="336"/>
    <n v="240"/>
    <m/>
    <n v="96"/>
    <n v="79"/>
    <n v="4"/>
    <n v="88"/>
    <n v="71.25"/>
    <n v="4.3"/>
    <n v="0.91024096385542164"/>
    <n v="0.4"/>
    <n v="0.47023809523809523"/>
    <n v="2.3809523809523808E-2"/>
    <n v="272"/>
    <n v="0.7"/>
    <n v="61.5"/>
    <n v="9"/>
    <n v="0"/>
    <n v="15"/>
    <n v="0"/>
    <n v="0"/>
    <n v="4.3"/>
    <n v="0"/>
    <n v="0"/>
    <n v="0"/>
    <n v="0"/>
    <n v="0"/>
    <n v="0"/>
    <n v="0"/>
    <n v="0"/>
    <n v="150"/>
    <n v="150"/>
    <s v="1 PG"/>
  </r>
  <r>
    <n v="4629"/>
    <s v="VIETNAM"/>
    <x v="2"/>
    <x v="7"/>
    <x v="34"/>
    <x v="87"/>
    <x v="0"/>
    <x v="0"/>
    <x v="6"/>
    <x v="68"/>
    <x v="0"/>
    <n v="1200"/>
    <n v="240"/>
    <n v="240"/>
    <m/>
    <n v="96"/>
    <n v="29"/>
    <n v="3"/>
    <n v="88"/>
    <n v="26.17"/>
    <n v="2.2999999999999998"/>
    <n v="0.88968750000000008"/>
    <n v="0.4"/>
    <n v="0.17261904761904762"/>
    <n v="1.7857142857142856E-2"/>
    <n v="260"/>
    <n v="0.7"/>
    <n v="18.670000000000002"/>
    <n v="10"/>
    <n v="0"/>
    <n v="10"/>
    <n v="0"/>
    <n v="0"/>
    <n v="1.3"/>
    <n v="2"/>
    <n v="0"/>
    <n v="1"/>
    <n v="0"/>
    <n v="0"/>
    <n v="0"/>
    <n v="0"/>
    <n v="0"/>
    <n v="150"/>
    <n v="150"/>
    <s v="1 PG"/>
  </r>
  <r>
    <n v="4630"/>
    <s v="VIETNAM"/>
    <x v="2"/>
    <x v="7"/>
    <x v="34"/>
    <x v="87"/>
    <x v="4"/>
    <x v="1"/>
    <x v="6"/>
    <x v="184"/>
    <x v="0"/>
    <n v="1000"/>
    <n v="200"/>
    <n v="200"/>
    <m/>
    <n v="52"/>
    <n v="5"/>
    <n v="24"/>
    <n v="26"/>
    <n v="4.33"/>
    <n v="23.67"/>
    <n v="0.96551724137931039"/>
    <n v="0.4"/>
    <n v="3.5714285714285712E-2"/>
    <n v="0.17142857142857143"/>
    <n v="300"/>
    <n v="0.7"/>
    <n v="4.33"/>
    <n v="0"/>
    <n v="0"/>
    <n v="0"/>
    <n v="0"/>
    <n v="0"/>
    <n v="23.67"/>
    <n v="0"/>
    <n v="0"/>
    <n v="0"/>
    <n v="0"/>
    <n v="0"/>
    <n v="0"/>
    <n v="0"/>
    <n v="0"/>
    <n v="150"/>
    <n v="150"/>
    <s v="1 PG"/>
  </r>
  <r>
    <n v="4631"/>
    <s v="VIETNAM"/>
    <x v="2"/>
    <x v="7"/>
    <x v="34"/>
    <x v="87"/>
    <x v="4"/>
    <x v="0"/>
    <x v="6"/>
    <x v="78"/>
    <x v="0"/>
    <n v="1000"/>
    <n v="200"/>
    <n v="180"/>
    <m/>
    <n v="52"/>
    <n v="20"/>
    <n v="0"/>
    <n v="26"/>
    <n v="13.5"/>
    <n v="0"/>
    <n v="0.67500000000000004"/>
    <n v="0.4"/>
    <n v="0.15873015873015875"/>
    <n v="0"/>
    <n v="210"/>
    <n v="0.7"/>
    <n v="13"/>
    <n v="0"/>
    <n v="0"/>
    <n v="1"/>
    <n v="0"/>
    <n v="0"/>
    <n v="0"/>
    <n v="0"/>
    <n v="0"/>
    <n v="0"/>
    <n v="0"/>
    <n v="0"/>
    <n v="0"/>
    <n v="0"/>
    <n v="0"/>
    <n v="150"/>
    <n v="150"/>
    <s v="1 PG"/>
  </r>
  <r>
    <n v="4632"/>
    <s v="VIETNAM"/>
    <x v="2"/>
    <x v="7"/>
    <x v="34"/>
    <x v="87"/>
    <x v="2"/>
    <x v="0"/>
    <x v="6"/>
    <x v="31"/>
    <x v="1"/>
    <n v="1200"/>
    <n v="336"/>
    <n v="288"/>
    <m/>
    <n v="96"/>
    <n v="25"/>
    <n v="0"/>
    <n v="88"/>
    <n v="18"/>
    <n v="0"/>
    <n v="0.72"/>
    <n v="0.4"/>
    <n v="0.12400793650793651"/>
    <n v="0"/>
    <n v="330"/>
    <n v="0.65"/>
    <n v="13"/>
    <n v="0"/>
    <n v="0"/>
    <n v="10"/>
    <n v="0"/>
    <n v="0"/>
    <n v="0"/>
    <n v="0"/>
    <n v="0"/>
    <n v="0"/>
    <n v="0"/>
    <n v="0"/>
    <n v="0"/>
    <n v="0"/>
    <n v="0"/>
    <n v="150"/>
    <n v="150"/>
    <s v="2 PG"/>
  </r>
  <r>
    <n v="4633"/>
    <s v="VIETNAM"/>
    <x v="2"/>
    <x v="7"/>
    <x v="34"/>
    <x v="87"/>
    <x v="2"/>
    <x v="0"/>
    <x v="6"/>
    <x v="29"/>
    <x v="1"/>
    <n v="1200"/>
    <n v="336"/>
    <n v="288"/>
    <m/>
    <n v="96"/>
    <n v="50"/>
    <n v="7"/>
    <n v="88"/>
    <n v="46.16"/>
    <n v="3"/>
    <n v="0.86245614035087714"/>
    <n v="0.4"/>
    <n v="0.24801587301587302"/>
    <n v="3.4722222222222224E-2"/>
    <n v="372"/>
    <n v="0.65"/>
    <n v="40.159999999999997"/>
    <n v="0"/>
    <n v="0"/>
    <n v="12"/>
    <n v="0"/>
    <n v="0"/>
    <n v="0"/>
    <n v="2"/>
    <n v="0"/>
    <n v="5"/>
    <n v="0"/>
    <n v="0"/>
    <n v="0"/>
    <n v="0"/>
    <n v="0"/>
    <n v="150"/>
    <n v="150"/>
    <s v="2 PG"/>
  </r>
  <r>
    <n v="4634"/>
    <s v="VIETNAM"/>
    <x v="2"/>
    <x v="7"/>
    <x v="34"/>
    <x v="87"/>
    <x v="6"/>
    <x v="0"/>
    <x v="6"/>
    <x v="81"/>
    <x v="1"/>
    <n v="1250"/>
    <n v="250"/>
    <n v="208"/>
    <m/>
    <n v="100"/>
    <n v="50"/>
    <n v="0"/>
    <n v="66"/>
    <n v="54"/>
    <n v="0"/>
    <n v="1.08"/>
    <n v="0.4"/>
    <n v="0.34340659340659341"/>
    <n v="0"/>
    <n v="472"/>
    <n v="0.65"/>
    <n v="52"/>
    <n v="4"/>
    <n v="0"/>
    <n v="2"/>
    <n v="0"/>
    <n v="0"/>
    <n v="0"/>
    <n v="0"/>
    <n v="0"/>
    <n v="0"/>
    <n v="0"/>
    <n v="0"/>
    <n v="0"/>
    <n v="0"/>
    <n v="0"/>
    <n v="150"/>
    <n v="150"/>
    <s v="1 PG"/>
  </r>
  <r>
    <n v="4635"/>
    <s v="VIETNAM"/>
    <x v="2"/>
    <x v="7"/>
    <x v="34"/>
    <x v="87"/>
    <x v="7"/>
    <x v="0"/>
    <x v="6"/>
    <x v="84"/>
    <x v="0"/>
    <n v="1000"/>
    <n v="200"/>
    <n v="200"/>
    <m/>
    <n v="80"/>
    <n v="19"/>
    <n v="0"/>
    <n v="52"/>
    <n v="16.75"/>
    <n v="0"/>
    <n v="0.88157894736842102"/>
    <n v="0.4"/>
    <n v="0.1357142857142857"/>
    <n v="0"/>
    <n v="240"/>
    <n v="0.65"/>
    <n v="16"/>
    <n v="1"/>
    <n v="0"/>
    <n v="1"/>
    <n v="0"/>
    <n v="0"/>
    <n v="0"/>
    <n v="0"/>
    <n v="0"/>
    <n v="0"/>
    <n v="0"/>
    <n v="0"/>
    <n v="0"/>
    <n v="0"/>
    <n v="0"/>
    <n v="150"/>
    <n v="150"/>
    <s v="1 PG"/>
  </r>
  <r>
    <n v="4636"/>
    <s v="VIETNAM"/>
    <x v="2"/>
    <x v="7"/>
    <x v="34"/>
    <x v="87"/>
    <x v="7"/>
    <x v="0"/>
    <x v="6"/>
    <x v="126"/>
    <x v="0"/>
    <n v="1000"/>
    <n v="200"/>
    <n v="180"/>
    <m/>
    <n v="80"/>
    <n v="39"/>
    <n v="0"/>
    <n v="52"/>
    <n v="34.659999999999997"/>
    <n v="0"/>
    <n v="0.88871794871794862"/>
    <n v="0.4"/>
    <n v="0.30952380952380953"/>
    <n v="0"/>
    <n v="258"/>
    <n v="0.65"/>
    <n v="34.159999999999997"/>
    <n v="0"/>
    <n v="0"/>
    <n v="1"/>
    <n v="0"/>
    <n v="0"/>
    <n v="0"/>
    <n v="0"/>
    <n v="0"/>
    <n v="0"/>
    <n v="0"/>
    <n v="0"/>
    <n v="0"/>
    <n v="0"/>
    <n v="0"/>
    <n v="150"/>
    <n v="150"/>
    <s v="1 PG"/>
  </r>
  <r>
    <n v="4637"/>
    <s v="VIETNAM"/>
    <x v="2"/>
    <x v="7"/>
    <x v="34"/>
    <x v="87"/>
    <x v="7"/>
    <x v="0"/>
    <x v="6"/>
    <x v="89"/>
    <x v="0"/>
    <n v="1000"/>
    <n v="280"/>
    <n v="320"/>
    <m/>
    <n v="112"/>
    <n v="79"/>
    <n v="0"/>
    <n v="73"/>
    <n v="82.75"/>
    <n v="0"/>
    <n v="1.0474683544303798"/>
    <n v="0.4"/>
    <n v="0.35267857142857145"/>
    <n v="0"/>
    <n v="1020"/>
    <n v="0.65"/>
    <n v="79"/>
    <n v="1"/>
    <n v="0"/>
    <n v="7"/>
    <n v="0"/>
    <n v="0"/>
    <n v="0"/>
    <n v="0"/>
    <n v="0"/>
    <n v="0"/>
    <n v="0"/>
    <n v="0"/>
    <n v="0"/>
    <n v="0"/>
    <n v="0"/>
    <n v="150"/>
    <n v="150"/>
    <s v="1 PG"/>
  </r>
  <r>
    <n v="4638"/>
    <s v="VIETNAM"/>
    <x v="2"/>
    <x v="7"/>
    <x v="34"/>
    <x v="87"/>
    <x v="7"/>
    <x v="0"/>
    <x v="6"/>
    <x v="90"/>
    <x v="0"/>
    <n v="1000"/>
    <n v="200"/>
    <n v="200"/>
    <m/>
    <n v="80"/>
    <n v="23"/>
    <n v="0"/>
    <n v="52"/>
    <n v="22"/>
    <n v="0"/>
    <n v="0.95652173913043481"/>
    <n v="0.4"/>
    <n v="0.16428571428571428"/>
    <n v="0"/>
    <n v="465"/>
    <n v="0.65"/>
    <n v="20"/>
    <n v="4"/>
    <n v="0"/>
    <n v="2"/>
    <n v="0"/>
    <n v="0"/>
    <n v="0"/>
    <n v="0"/>
    <n v="0"/>
    <n v="0"/>
    <n v="0"/>
    <n v="0"/>
    <n v="0"/>
    <n v="0"/>
    <n v="0"/>
    <n v="150"/>
    <n v="150"/>
    <s v="1 PG"/>
  </r>
  <r>
    <n v="4639"/>
    <s v="VIETNAM"/>
    <x v="2"/>
    <x v="7"/>
    <x v="34"/>
    <x v="87"/>
    <x v="7"/>
    <x v="0"/>
    <x v="6"/>
    <x v="130"/>
    <x v="0"/>
    <n v="1000"/>
    <n v="280"/>
    <n v="200"/>
    <m/>
    <n v="80"/>
    <n v="37"/>
    <n v="0"/>
    <n v="52"/>
    <n v="36.83"/>
    <n v="0"/>
    <n v="0.99540540540540534"/>
    <n v="0.4"/>
    <n v="0.26428571428571429"/>
    <n v="0"/>
    <n v="261"/>
    <n v="0.65"/>
    <n v="31.33"/>
    <n v="4"/>
    <n v="0"/>
    <n v="9"/>
    <n v="0"/>
    <n v="0"/>
    <n v="0"/>
    <n v="0"/>
    <n v="0"/>
    <n v="0"/>
    <n v="0"/>
    <n v="0"/>
    <n v="0"/>
    <n v="0"/>
    <n v="0"/>
    <n v="150"/>
    <n v="150"/>
    <s v="1 PG"/>
  </r>
  <r>
    <n v="4640"/>
    <s v="VIETNAM"/>
    <x v="2"/>
    <x v="7"/>
    <x v="34"/>
    <x v="87"/>
    <x v="7"/>
    <x v="0"/>
    <x v="6"/>
    <x v="222"/>
    <x v="0"/>
    <n v="1000"/>
    <n v="200"/>
    <n v="240"/>
    <m/>
    <n v="80"/>
    <n v="23"/>
    <n v="0"/>
    <n v="52"/>
    <n v="27"/>
    <n v="0"/>
    <n v="1.173913043478261"/>
    <n v="0.4"/>
    <n v="0.13690476190476192"/>
    <n v="0"/>
    <n v="285"/>
    <n v="0.65"/>
    <n v="27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641"/>
    <s v="VIETNAM"/>
    <x v="2"/>
    <x v="7"/>
    <x v="34"/>
    <x v="87"/>
    <x v="7"/>
    <x v="0"/>
    <x v="6"/>
    <x v="131"/>
    <x v="0"/>
    <n v="1000"/>
    <n v="200"/>
    <n v="256"/>
    <m/>
    <n v="80"/>
    <n v="45"/>
    <n v="0"/>
    <n v="52"/>
    <n v="34"/>
    <n v="0"/>
    <n v="0.75555555555555554"/>
    <n v="0.4"/>
    <n v="0.25111607142857145"/>
    <n v="0"/>
    <n v="300"/>
    <n v="0.65"/>
    <n v="32"/>
    <n v="4"/>
    <n v="0"/>
    <n v="2"/>
    <n v="0"/>
    <n v="0"/>
    <n v="0"/>
    <n v="0"/>
    <n v="0"/>
    <n v="0"/>
    <n v="0"/>
    <n v="0"/>
    <n v="0"/>
    <n v="0"/>
    <n v="0"/>
    <n v="150"/>
    <n v="150"/>
    <s v="1 PG"/>
  </r>
  <r>
    <n v="4642"/>
    <s v="VIETNAM"/>
    <x v="2"/>
    <x v="7"/>
    <x v="34"/>
    <x v="87"/>
    <x v="7"/>
    <x v="1"/>
    <x v="6"/>
    <x v="334"/>
    <x v="0"/>
    <n v="1000"/>
    <n v="200"/>
    <n v="192"/>
    <m/>
    <n v="80"/>
    <n v="56"/>
    <n v="0"/>
    <n v="52"/>
    <n v="50.75"/>
    <n v="0"/>
    <n v="0.90625"/>
    <n v="0.24"/>
    <n v="0.41666666666666674"/>
    <n v="0"/>
    <n v="325"/>
    <n v="0.65"/>
    <n v="46"/>
    <n v="5"/>
    <n v="0"/>
    <n v="7"/>
    <n v="0"/>
    <n v="0"/>
    <n v="0"/>
    <n v="0"/>
    <n v="0"/>
    <n v="0"/>
    <n v="0"/>
    <n v="0"/>
    <n v="0"/>
    <n v="0"/>
    <n v="0"/>
    <n v="150"/>
    <n v="150"/>
    <s v="1 PG"/>
  </r>
  <r>
    <n v="4643"/>
    <s v="VIETNAM"/>
    <x v="2"/>
    <x v="7"/>
    <x v="34"/>
    <x v="87"/>
    <x v="6"/>
    <x v="0"/>
    <x v="9"/>
    <x v="336"/>
    <x v="1"/>
    <n v="1000"/>
    <n v="200"/>
    <n v="288"/>
    <m/>
    <n v="40"/>
    <n v="31"/>
    <n v="0"/>
    <n v="52"/>
    <n v="24"/>
    <n v="0"/>
    <n v="0.77419354838709675"/>
    <n v="0.4"/>
    <n v="0.15376984126984128"/>
    <n v="0"/>
    <n v="316"/>
    <n v="0.65"/>
    <n v="18"/>
    <n v="8"/>
    <n v="0"/>
    <n v="8"/>
    <n v="0"/>
    <n v="0"/>
    <n v="0"/>
    <n v="0"/>
    <n v="0"/>
    <n v="0"/>
    <n v="0"/>
    <n v="0"/>
    <n v="0"/>
    <n v="0"/>
    <n v="0"/>
    <n v="150"/>
    <n v="150"/>
    <s v="1 PG"/>
  </r>
  <r>
    <n v="4644"/>
    <s v="VIETNAM"/>
    <x v="2"/>
    <x v="7"/>
    <x v="34"/>
    <x v="87"/>
    <x v="3"/>
    <x v="1"/>
    <x v="9"/>
    <x v="332"/>
    <x v="1"/>
    <n v="2700"/>
    <n v="567"/>
    <n v="567"/>
    <m/>
    <n v="226"/>
    <n v="152"/>
    <n v="0"/>
    <n v="147"/>
    <n v="81.5"/>
    <n v="0"/>
    <n v="0.53618421052631582"/>
    <n v="0.24"/>
    <n v="0.38296800201562109"/>
    <n v="0"/>
    <n v="672"/>
    <n v="0.65"/>
    <n v="65"/>
    <n v="6"/>
    <n v="0"/>
    <n v="30"/>
    <n v="0"/>
    <n v="0"/>
    <n v="0"/>
    <n v="0"/>
    <n v="0"/>
    <n v="0"/>
    <n v="0"/>
    <n v="0"/>
    <n v="0"/>
    <n v="0"/>
    <n v="0"/>
    <n v="150"/>
    <n v="150"/>
    <s v="2 PG"/>
  </r>
  <r>
    <n v="4645"/>
    <s v="VIETNAM"/>
    <x v="0"/>
    <x v="7"/>
    <x v="34"/>
    <x v="87"/>
    <x v="3"/>
    <x v="0"/>
    <x v="0"/>
    <x v="10"/>
    <x v="1"/>
    <n v="2700"/>
    <n v="567"/>
    <n v="596"/>
    <m/>
    <n v="226.8"/>
    <n v="160"/>
    <n v="0"/>
    <n v="149.68799999999999"/>
    <n v="93"/>
    <n v="0"/>
    <n v="0.58125000000000004"/>
    <n v="0.4"/>
    <n v="0.38350910834132312"/>
    <n v="0"/>
    <n v="512"/>
    <n v="0.8"/>
    <n v="78"/>
    <n v="10"/>
    <n v="0"/>
    <n v="25"/>
    <n v="0"/>
    <n v="0"/>
    <n v="0"/>
    <n v="0"/>
    <n v="0"/>
    <n v="0"/>
    <n v="0"/>
    <n v="0"/>
    <n v="0"/>
    <n v="0"/>
    <n v="0"/>
    <n v="100"/>
    <n v="100"/>
    <s v="2 PG"/>
  </r>
  <r>
    <n v="4646"/>
    <s v="VIETNAM"/>
    <x v="0"/>
    <x v="7"/>
    <x v="34"/>
    <x v="88"/>
    <x v="3"/>
    <x v="0"/>
    <x v="0"/>
    <x v="32"/>
    <x v="1"/>
    <n v="2700"/>
    <n v="567"/>
    <n v="532"/>
    <m/>
    <n v="226.8"/>
    <n v="133"/>
    <n v="0"/>
    <n v="149.68799999999999"/>
    <n v="105"/>
    <n v="0"/>
    <n v="0.78947368421052633"/>
    <n v="0.4"/>
    <n v="0.35714285714285715"/>
    <n v="0"/>
    <n v="843"/>
    <n v="0.8"/>
    <n v="105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647"/>
    <s v="VIETNAM"/>
    <x v="0"/>
    <x v="7"/>
    <x v="34"/>
    <x v="88"/>
    <x v="3"/>
    <x v="0"/>
    <x v="1"/>
    <x v="11"/>
    <x v="1"/>
    <n v="2700"/>
    <n v="567"/>
    <n v="652"/>
    <m/>
    <n v="226.8"/>
    <n v="152"/>
    <n v="0"/>
    <n v="149.68799999999999"/>
    <n v="128.5"/>
    <n v="0"/>
    <n v="0.84539473684210531"/>
    <n v="0.4"/>
    <n v="0.33304119193689746"/>
    <n v="0"/>
    <n v="687"/>
    <n v="0.8"/>
    <n v="100.5"/>
    <n v="0"/>
    <n v="0"/>
    <n v="56"/>
    <n v="0"/>
    <n v="0"/>
    <n v="0"/>
    <n v="0"/>
    <n v="0"/>
    <n v="0"/>
    <n v="0"/>
    <n v="0"/>
    <n v="0"/>
    <n v="0"/>
    <n v="0"/>
    <n v="100"/>
    <n v="100"/>
    <s v="2 PG"/>
  </r>
  <r>
    <n v="4648"/>
    <s v="VIETNAM"/>
    <x v="0"/>
    <x v="7"/>
    <x v="34"/>
    <x v="88"/>
    <x v="0"/>
    <x v="0"/>
    <x v="0"/>
    <x v="1"/>
    <x v="0"/>
    <n v="1200"/>
    <n v="336"/>
    <n v="330"/>
    <m/>
    <n v="134.4"/>
    <n v="45"/>
    <n v="0"/>
    <n v="88.703999999999994"/>
    <n v="27"/>
    <n v="0"/>
    <n v="0.6"/>
    <n v="0.4"/>
    <n v="0.19480519480519484"/>
    <n v="0"/>
    <n v="333"/>
    <n v="0.7"/>
    <n v="20"/>
    <n v="6"/>
    <n v="0"/>
    <n v="11"/>
    <n v="0"/>
    <n v="0"/>
    <n v="0"/>
    <n v="0"/>
    <n v="0"/>
    <n v="0"/>
    <n v="0"/>
    <n v="0"/>
    <n v="0"/>
    <n v="0"/>
    <n v="0"/>
    <n v="100"/>
    <n v="100"/>
    <s v="2 PG"/>
  </r>
  <r>
    <n v="4649"/>
    <s v="VIETNAM"/>
    <x v="0"/>
    <x v="7"/>
    <x v="34"/>
    <x v="88"/>
    <x v="0"/>
    <x v="0"/>
    <x v="0"/>
    <x v="12"/>
    <x v="0"/>
    <n v="1200"/>
    <n v="240"/>
    <n v="220"/>
    <m/>
    <n v="96"/>
    <n v="57"/>
    <n v="0"/>
    <n v="63.36"/>
    <n v="24.75"/>
    <n v="0"/>
    <n v="0.43421052631578949"/>
    <n v="0.4"/>
    <n v="0.37012987012987014"/>
    <n v="0"/>
    <n v="190"/>
    <n v="0.8"/>
    <n v="23"/>
    <n v="3"/>
    <n v="0"/>
    <n v="2"/>
    <n v="0"/>
    <n v="0"/>
    <n v="0"/>
    <n v="0"/>
    <n v="0"/>
    <n v="0"/>
    <n v="0"/>
    <n v="0"/>
    <n v="0"/>
    <n v="0"/>
    <n v="0"/>
    <n v="50"/>
    <n v="50"/>
    <s v="1 PG"/>
  </r>
  <r>
    <n v="4650"/>
    <s v="VIETNAM"/>
    <x v="0"/>
    <x v="7"/>
    <x v="34"/>
    <x v="88"/>
    <x v="0"/>
    <x v="0"/>
    <x v="0"/>
    <x v="0"/>
    <x v="0"/>
    <n v="1200"/>
    <n v="336"/>
    <n v="350"/>
    <m/>
    <n v="134.4"/>
    <n v="55"/>
    <n v="0"/>
    <n v="88.703999999999994"/>
    <n v="40.25"/>
    <n v="0"/>
    <n v="0.73181818181818181"/>
    <n v="0.4"/>
    <n v="0.22448979591836737"/>
    <n v="0"/>
    <n v="349"/>
    <n v="0.7"/>
    <n v="29"/>
    <n v="15"/>
    <n v="0"/>
    <n v="15"/>
    <n v="0"/>
    <n v="0"/>
    <n v="0"/>
    <n v="0"/>
    <n v="0"/>
    <n v="0"/>
    <n v="0"/>
    <n v="0"/>
    <n v="0"/>
    <n v="0"/>
    <n v="0"/>
    <n v="100"/>
    <n v="100"/>
    <s v="2 PG"/>
  </r>
  <r>
    <n v="4651"/>
    <s v="VIETNAM"/>
    <x v="0"/>
    <x v="7"/>
    <x v="34"/>
    <x v="88"/>
    <x v="0"/>
    <x v="0"/>
    <x v="0"/>
    <x v="13"/>
    <x v="0"/>
    <n v="1200"/>
    <n v="336"/>
    <n v="328"/>
    <m/>
    <n v="134.4"/>
    <n v="62"/>
    <n v="0"/>
    <n v="88.703999999999994"/>
    <n v="35.75"/>
    <n v="0"/>
    <n v="0.57661290322580649"/>
    <n v="0.4"/>
    <n v="0.27003484320557491"/>
    <n v="0"/>
    <n v="560"/>
    <n v="0.7"/>
    <n v="27"/>
    <n v="5"/>
    <n v="0"/>
    <n v="15"/>
    <n v="0"/>
    <n v="0"/>
    <n v="0"/>
    <n v="0"/>
    <n v="0"/>
    <n v="0"/>
    <n v="0"/>
    <n v="0"/>
    <n v="0"/>
    <n v="0"/>
    <n v="0"/>
    <n v="50"/>
    <n v="50"/>
    <s v="2 PG"/>
  </r>
  <r>
    <n v="4652"/>
    <s v="VIETNAM"/>
    <x v="0"/>
    <x v="7"/>
    <x v="34"/>
    <x v="88"/>
    <x v="0"/>
    <x v="0"/>
    <x v="0"/>
    <x v="2"/>
    <x v="0"/>
    <n v="1200"/>
    <n v="336"/>
    <n v="333"/>
    <m/>
    <n v="134.4"/>
    <n v="73"/>
    <n v="0"/>
    <n v="88.703999999999994"/>
    <n v="34.75"/>
    <n v="0"/>
    <n v="0.47602739726027399"/>
    <n v="0.4"/>
    <n v="0.31317031317031319"/>
    <n v="0"/>
    <n v="1600"/>
    <n v="0.7"/>
    <n v="27.5"/>
    <n v="9"/>
    <n v="0"/>
    <n v="10"/>
    <n v="0"/>
    <n v="0"/>
    <n v="0"/>
    <n v="0"/>
    <n v="0"/>
    <n v="0"/>
    <n v="0"/>
    <n v="0"/>
    <n v="0"/>
    <n v="0"/>
    <n v="0"/>
    <n v="50"/>
    <n v="50"/>
    <s v="2 PG"/>
  </r>
  <r>
    <n v="4653"/>
    <s v="VIETNAM"/>
    <x v="0"/>
    <x v="7"/>
    <x v="34"/>
    <x v="88"/>
    <x v="0"/>
    <x v="0"/>
    <x v="0"/>
    <x v="14"/>
    <x v="0"/>
    <n v="1200"/>
    <n v="336"/>
    <n v="340"/>
    <m/>
    <n v="134.4"/>
    <n v="26"/>
    <n v="0"/>
    <n v="89"/>
    <n v="22.25"/>
    <n v="0"/>
    <n v="0.85576923076923073"/>
    <n v="0.4"/>
    <n v="0.10924369747899161"/>
    <n v="0"/>
    <n v="440"/>
    <n v="0.7"/>
    <n v="18"/>
    <n v="3"/>
    <n v="0"/>
    <n v="7"/>
    <n v="0"/>
    <n v="0"/>
    <n v="0"/>
    <n v="0"/>
    <n v="0"/>
    <n v="0"/>
    <n v="0"/>
    <n v="0"/>
    <n v="0"/>
    <n v="0"/>
    <n v="0"/>
    <n v="50"/>
    <n v="50"/>
    <s v="2 PG"/>
  </r>
  <r>
    <n v="4654"/>
    <s v="VIETNAM"/>
    <x v="0"/>
    <x v="7"/>
    <x v="34"/>
    <x v="88"/>
    <x v="0"/>
    <x v="0"/>
    <x v="0"/>
    <x v="15"/>
    <x v="0"/>
    <n v="1200"/>
    <n v="240"/>
    <n v="210"/>
    <m/>
    <n v="96"/>
    <n v="44"/>
    <n v="0"/>
    <n v="63.36"/>
    <n v="26.25"/>
    <n v="0"/>
    <n v="0.59659090909090906"/>
    <n v="0.4"/>
    <n v="0.29931972789115646"/>
    <n v="0"/>
    <n v="150"/>
    <n v="0.8"/>
    <n v="18"/>
    <n v="19"/>
    <n v="0"/>
    <n v="7"/>
    <n v="0"/>
    <n v="0"/>
    <n v="0"/>
    <n v="0"/>
    <n v="0"/>
    <n v="0"/>
    <n v="0"/>
    <n v="0"/>
    <n v="0"/>
    <n v="0"/>
    <n v="0"/>
    <n v="50"/>
    <n v="50"/>
    <s v="1 PG"/>
  </r>
  <r>
    <n v="4655"/>
    <s v="VIETNAM"/>
    <x v="0"/>
    <x v="7"/>
    <x v="34"/>
    <x v="88"/>
    <x v="0"/>
    <x v="0"/>
    <x v="0"/>
    <x v="16"/>
    <x v="0"/>
    <n v="1200"/>
    <n v="240"/>
    <n v="240"/>
    <m/>
    <n v="96"/>
    <n v="34"/>
    <n v="0"/>
    <n v="63.36"/>
    <n v="15"/>
    <n v="0"/>
    <n v="0.44117647058823528"/>
    <n v="0.4"/>
    <n v="0.20238095238095238"/>
    <n v="0"/>
    <n v="420"/>
    <n v="0.8"/>
    <n v="0"/>
    <n v="12"/>
    <n v="0"/>
    <n v="24"/>
    <n v="0"/>
    <n v="0"/>
    <n v="0"/>
    <n v="0"/>
    <n v="0"/>
    <n v="0"/>
    <n v="0"/>
    <n v="0"/>
    <n v="0"/>
    <n v="0"/>
    <n v="0"/>
    <n v="50"/>
    <n v="50"/>
    <s v="1 PG"/>
  </r>
  <r>
    <n v="4656"/>
    <s v="VIETNAM"/>
    <x v="0"/>
    <x v="7"/>
    <x v="34"/>
    <x v="88"/>
    <x v="0"/>
    <x v="0"/>
    <x v="0"/>
    <x v="3"/>
    <x v="0"/>
    <n v="1200"/>
    <n v="240"/>
    <n v="240"/>
    <m/>
    <n v="96"/>
    <n v="29"/>
    <n v="0"/>
    <n v="63.36"/>
    <n v="12"/>
    <n v="0"/>
    <n v="0.41379310344827586"/>
    <n v="0.4"/>
    <n v="0.17261904761904762"/>
    <n v="0"/>
    <n v="102"/>
    <n v="0.7"/>
    <n v="12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57"/>
    <s v="VIETNAM"/>
    <x v="0"/>
    <x v="7"/>
    <x v="34"/>
    <x v="88"/>
    <x v="4"/>
    <x v="0"/>
    <x v="0"/>
    <x v="33"/>
    <x v="0"/>
    <n v="1200"/>
    <n v="200"/>
    <n v="196"/>
    <m/>
    <n v="80"/>
    <n v="47"/>
    <n v="0"/>
    <n v="52.8"/>
    <n v="20.5"/>
    <n v="0"/>
    <n v="0.43617021276595747"/>
    <n v="0.4"/>
    <n v="0.3425655976676385"/>
    <n v="0"/>
    <n v="196"/>
    <n v="0.7"/>
    <n v="0"/>
    <n v="12"/>
    <n v="0"/>
    <n v="35"/>
    <n v="0"/>
    <n v="0"/>
    <n v="0"/>
    <n v="0"/>
    <n v="0"/>
    <n v="0"/>
    <n v="0"/>
    <n v="0"/>
    <n v="0"/>
    <n v="0"/>
    <n v="0"/>
    <n v="50"/>
    <n v="50"/>
    <s v="1 PG"/>
  </r>
  <r>
    <n v="4658"/>
    <s v="VIETNAM"/>
    <x v="0"/>
    <x v="7"/>
    <x v="34"/>
    <x v="88"/>
    <x v="4"/>
    <x v="0"/>
    <x v="0"/>
    <x v="35"/>
    <x v="0"/>
    <n v="1200"/>
    <n v="200"/>
    <n v="220"/>
    <m/>
    <n v="80"/>
    <n v="65"/>
    <n v="0"/>
    <n v="52.8"/>
    <n v="46.75"/>
    <n v="0"/>
    <n v="0.71923076923076923"/>
    <n v="0.4"/>
    <n v="0.42207792207792205"/>
    <n v="0"/>
    <n v="410"/>
    <n v="0.7"/>
    <n v="21"/>
    <n v="31"/>
    <n v="0"/>
    <n v="36"/>
    <n v="0"/>
    <n v="0"/>
    <n v="0"/>
    <n v="0"/>
    <n v="0"/>
    <n v="0"/>
    <n v="0"/>
    <n v="0"/>
    <n v="0"/>
    <n v="0"/>
    <n v="0"/>
    <n v="50"/>
    <n v="50"/>
    <s v="1 PG"/>
  </r>
  <r>
    <n v="4659"/>
    <s v="VIETNAM"/>
    <x v="0"/>
    <x v="7"/>
    <x v="34"/>
    <x v="88"/>
    <x v="4"/>
    <x v="0"/>
    <x v="0"/>
    <x v="36"/>
    <x v="0"/>
    <n v="1200"/>
    <n v="200"/>
    <n v="194"/>
    <m/>
    <n v="80"/>
    <n v="41"/>
    <n v="0"/>
    <n v="52.8"/>
    <n v="21"/>
    <n v="0"/>
    <n v="0.51219512195121952"/>
    <n v="0.4"/>
    <n v="0.30191458026509577"/>
    <n v="0"/>
    <n v="234"/>
    <n v="0.7"/>
    <n v="13"/>
    <n v="0"/>
    <n v="0"/>
    <n v="16"/>
    <n v="0"/>
    <n v="0"/>
    <n v="0"/>
    <n v="0"/>
    <n v="0"/>
    <n v="0"/>
    <n v="0"/>
    <n v="0"/>
    <n v="0"/>
    <n v="0"/>
    <n v="0"/>
    <n v="50"/>
    <n v="50"/>
    <s v="1 PG"/>
  </r>
  <r>
    <n v="4660"/>
    <s v="VIETNAM"/>
    <x v="0"/>
    <x v="7"/>
    <x v="34"/>
    <x v="88"/>
    <x v="4"/>
    <x v="0"/>
    <x v="0"/>
    <x v="37"/>
    <x v="0"/>
    <n v="1200"/>
    <n v="200"/>
    <n v="198"/>
    <m/>
    <n v="80"/>
    <n v="51"/>
    <n v="0"/>
    <n v="52.8"/>
    <n v="33.5"/>
    <n v="0"/>
    <n v="0.65686274509803921"/>
    <n v="0.4"/>
    <n v="0.367965367965368"/>
    <n v="0"/>
    <n v="445"/>
    <n v="0.7"/>
    <n v="20"/>
    <n v="10"/>
    <n v="0"/>
    <n v="22"/>
    <n v="0"/>
    <n v="0"/>
    <n v="0"/>
    <n v="0"/>
    <n v="0"/>
    <n v="0"/>
    <n v="0"/>
    <n v="0"/>
    <n v="0"/>
    <n v="0"/>
    <n v="0"/>
    <n v="50"/>
    <n v="50"/>
    <s v="1 PG"/>
  </r>
  <r>
    <n v="4661"/>
    <s v="VIETNAM"/>
    <x v="0"/>
    <x v="7"/>
    <x v="34"/>
    <x v="88"/>
    <x v="4"/>
    <x v="0"/>
    <x v="0"/>
    <x v="38"/>
    <x v="0"/>
    <n v="1200"/>
    <n v="200"/>
    <n v="212"/>
    <m/>
    <n v="80"/>
    <n v="49"/>
    <n v="0"/>
    <n v="52.8"/>
    <n v="24.5"/>
    <n v="0"/>
    <n v="0.5"/>
    <n v="0.4"/>
    <n v="0.33018867924528306"/>
    <n v="0"/>
    <n v="668"/>
    <n v="0.7"/>
    <n v="14"/>
    <n v="18"/>
    <n v="0"/>
    <n v="12"/>
    <n v="0"/>
    <n v="0"/>
    <n v="0"/>
    <n v="0"/>
    <n v="0"/>
    <n v="0"/>
    <n v="0"/>
    <n v="0"/>
    <n v="0"/>
    <n v="0"/>
    <n v="0"/>
    <n v="50"/>
    <n v="50"/>
    <s v="1 PG"/>
  </r>
  <r>
    <n v="4662"/>
    <s v="VIETNAM"/>
    <x v="0"/>
    <x v="7"/>
    <x v="34"/>
    <x v="88"/>
    <x v="4"/>
    <x v="0"/>
    <x v="0"/>
    <x v="39"/>
    <x v="0"/>
    <n v="1200"/>
    <n v="200"/>
    <n v="190"/>
    <m/>
    <n v="80"/>
    <n v="30"/>
    <n v="0"/>
    <n v="52.8"/>
    <n v="20.75"/>
    <n v="0"/>
    <n v="0.69166666666666665"/>
    <n v="0.4"/>
    <n v="0.22556390977443608"/>
    <n v="0"/>
    <n v="450"/>
    <n v="0.7"/>
    <n v="0"/>
    <n v="3"/>
    <n v="0"/>
    <n v="40"/>
    <n v="0"/>
    <n v="0"/>
    <n v="0"/>
    <n v="0"/>
    <n v="0"/>
    <n v="0"/>
    <n v="0"/>
    <n v="0"/>
    <n v="0"/>
    <n v="0"/>
    <n v="0"/>
    <n v="50"/>
    <n v="50"/>
    <s v="1 PG"/>
  </r>
  <r>
    <n v="4663"/>
    <s v="VIETNAM"/>
    <x v="0"/>
    <x v="7"/>
    <x v="34"/>
    <x v="88"/>
    <x v="4"/>
    <x v="0"/>
    <x v="0"/>
    <x v="40"/>
    <x v="0"/>
    <n v="1200"/>
    <n v="200"/>
    <n v="192"/>
    <m/>
    <n v="80"/>
    <n v="31"/>
    <n v="0"/>
    <n v="52.8"/>
    <n v="17.75"/>
    <n v="0"/>
    <n v="0.57258064516129037"/>
    <n v="0.4"/>
    <n v="0.23065476190476195"/>
    <n v="0"/>
    <n v="212"/>
    <n v="0.7"/>
    <n v="15"/>
    <n v="3"/>
    <n v="0"/>
    <n v="4"/>
    <n v="0"/>
    <n v="0"/>
    <n v="0"/>
    <n v="0"/>
    <n v="0"/>
    <n v="0"/>
    <n v="0"/>
    <n v="0"/>
    <n v="0"/>
    <n v="0"/>
    <n v="0"/>
    <n v="50"/>
    <n v="50"/>
    <s v="1 PG"/>
  </r>
  <r>
    <n v="4664"/>
    <s v="VIETNAM"/>
    <x v="0"/>
    <x v="7"/>
    <x v="34"/>
    <x v="88"/>
    <x v="4"/>
    <x v="0"/>
    <x v="0"/>
    <x v="41"/>
    <x v="0"/>
    <n v="1200"/>
    <n v="200"/>
    <n v="224"/>
    <m/>
    <n v="80"/>
    <n v="85"/>
    <n v="0"/>
    <n v="52.8"/>
    <n v="52"/>
    <n v="0"/>
    <n v="0.61176470588235299"/>
    <n v="0.4"/>
    <n v="0.54209183673469397"/>
    <n v="0"/>
    <n v="311"/>
    <n v="0.7"/>
    <n v="17"/>
    <n v="0"/>
    <n v="0"/>
    <n v="70"/>
    <n v="0"/>
    <n v="0"/>
    <n v="0"/>
    <n v="0"/>
    <n v="0"/>
    <n v="0"/>
    <n v="0"/>
    <n v="0"/>
    <n v="0"/>
    <n v="0"/>
    <n v="0"/>
    <n v="50"/>
    <n v="50"/>
    <s v="1 PG"/>
  </r>
  <r>
    <n v="4665"/>
    <s v="VIETNAM"/>
    <x v="0"/>
    <x v="7"/>
    <x v="34"/>
    <x v="88"/>
    <x v="5"/>
    <x v="0"/>
    <x v="0"/>
    <x v="42"/>
    <x v="1"/>
    <n v="1500"/>
    <n v="420"/>
    <n v="480"/>
    <m/>
    <n v="168"/>
    <n v="100"/>
    <n v="0"/>
    <n v="110.88"/>
    <n v="59.667000000000002"/>
    <n v="0"/>
    <n v="0.59667000000000003"/>
    <n v="0.4"/>
    <n v="0.29761904761904762"/>
    <n v="0"/>
    <n v="593"/>
    <n v="0.7"/>
    <n v="37.167000000000002"/>
    <n v="14"/>
    <n v="0"/>
    <n v="38"/>
    <n v="0"/>
    <n v="0"/>
    <n v="0"/>
    <n v="0"/>
    <n v="0"/>
    <n v="0"/>
    <n v="0"/>
    <n v="0"/>
    <n v="0"/>
    <n v="0"/>
    <n v="0"/>
    <n v="50"/>
    <n v="50"/>
    <s v="2 PG"/>
  </r>
  <r>
    <n v="4666"/>
    <s v="VIETNAM"/>
    <x v="0"/>
    <x v="7"/>
    <x v="34"/>
    <x v="88"/>
    <x v="5"/>
    <x v="0"/>
    <x v="0"/>
    <x v="43"/>
    <x v="1"/>
    <n v="1500"/>
    <n v="420"/>
    <n v="398"/>
    <m/>
    <n v="168"/>
    <n v="75"/>
    <n v="0"/>
    <n v="110.88"/>
    <n v="44.25"/>
    <n v="0"/>
    <n v="0.59"/>
    <n v="0.4"/>
    <n v="0.26920315865039485"/>
    <n v="0"/>
    <n v="350"/>
    <n v="0.6"/>
    <n v="30"/>
    <n v="3"/>
    <n v="0"/>
    <n v="27"/>
    <n v="0"/>
    <n v="0"/>
    <n v="0"/>
    <n v="0"/>
    <n v="0"/>
    <n v="0"/>
    <n v="0"/>
    <n v="0"/>
    <n v="0"/>
    <n v="0"/>
    <n v="0"/>
    <n v="50"/>
    <n v="50"/>
    <s v="2 PG"/>
  </r>
  <r>
    <n v="4667"/>
    <s v="VIETNAM"/>
    <x v="0"/>
    <x v="7"/>
    <x v="34"/>
    <x v="88"/>
    <x v="1"/>
    <x v="0"/>
    <x v="0"/>
    <x v="7"/>
    <x v="1"/>
    <n v="5400"/>
    <n v="630"/>
    <n v="592"/>
    <m/>
    <n v="353"/>
    <n v="162"/>
    <n v="0"/>
    <n v="166"/>
    <n v="79.5"/>
    <n v="0"/>
    <n v="0.49074074074074076"/>
    <n v="0.4"/>
    <n v="0.39092664092664092"/>
    <n v="0"/>
    <n v="561"/>
    <n v="0.8"/>
    <n v="69"/>
    <n v="10"/>
    <n v="0"/>
    <n v="16"/>
    <n v="0"/>
    <n v="0"/>
    <n v="0"/>
    <n v="0"/>
    <n v="0"/>
    <n v="0"/>
    <n v="0"/>
    <n v="0"/>
    <n v="0"/>
    <n v="0"/>
    <n v="0"/>
    <n v="100"/>
    <n v="100"/>
    <s v="2 PG"/>
  </r>
  <r>
    <n v="4668"/>
    <s v="VIETNAM"/>
    <x v="0"/>
    <x v="7"/>
    <x v="34"/>
    <x v="88"/>
    <x v="2"/>
    <x v="0"/>
    <x v="0"/>
    <x v="20"/>
    <x v="1"/>
    <n v="1200"/>
    <n v="336"/>
    <n v="352"/>
    <m/>
    <n v="134.4"/>
    <n v="96"/>
    <n v="0"/>
    <n v="88.703999999999994"/>
    <n v="77"/>
    <n v="0"/>
    <n v="0.80208333333333337"/>
    <n v="0.4"/>
    <n v="0.38961038961038963"/>
    <n v="0"/>
    <n v="923"/>
    <n v="0.8"/>
    <n v="58"/>
    <n v="0"/>
    <n v="0"/>
    <n v="38"/>
    <n v="0"/>
    <n v="0"/>
    <n v="0"/>
    <n v="0"/>
    <n v="0"/>
    <n v="0"/>
    <n v="0"/>
    <n v="0"/>
    <n v="0"/>
    <n v="0"/>
    <n v="0"/>
    <n v="50"/>
    <n v="50"/>
    <s v="2 PG"/>
  </r>
  <r>
    <n v="4669"/>
    <s v="VIETNAM"/>
    <x v="0"/>
    <x v="7"/>
    <x v="34"/>
    <x v="88"/>
    <x v="2"/>
    <x v="0"/>
    <x v="0"/>
    <x v="8"/>
    <x v="1"/>
    <n v="1200"/>
    <n v="336"/>
    <n v="400"/>
    <m/>
    <n v="134.4"/>
    <n v="92"/>
    <n v="0"/>
    <n v="88.703999999999994"/>
    <n v="72"/>
    <n v="0"/>
    <n v="0.78260869565217395"/>
    <n v="0.4"/>
    <n v="0.32857142857142857"/>
    <n v="0"/>
    <n v="540"/>
    <n v="0.6"/>
    <n v="59"/>
    <n v="0"/>
    <n v="0"/>
    <n v="26"/>
    <n v="0"/>
    <n v="0"/>
    <n v="0"/>
    <n v="0"/>
    <n v="0"/>
    <n v="0"/>
    <n v="0"/>
    <n v="0"/>
    <n v="0"/>
    <n v="0"/>
    <n v="0"/>
    <n v="100"/>
    <n v="100"/>
    <s v="2 PG"/>
  </r>
  <r>
    <n v="4670"/>
    <s v="VIETNAM"/>
    <x v="0"/>
    <x v="7"/>
    <x v="34"/>
    <x v="88"/>
    <x v="6"/>
    <x v="0"/>
    <x v="0"/>
    <x v="47"/>
    <x v="1"/>
    <n v="1250"/>
    <n v="250"/>
    <n v="224"/>
    <m/>
    <n v="100"/>
    <n v="42"/>
    <n v="0"/>
    <n v="92"/>
    <n v="19"/>
    <n v="0"/>
    <n v="0.45238095238095238"/>
    <n v="0.4"/>
    <n v="0.2678571428571429"/>
    <n v="0"/>
    <n v="239"/>
    <n v="0.7"/>
    <n v="17"/>
    <n v="4"/>
    <n v="0"/>
    <n v="2"/>
    <n v="0"/>
    <n v="0"/>
    <n v="0"/>
    <n v="0"/>
    <n v="0"/>
    <n v="0"/>
    <n v="0"/>
    <n v="0"/>
    <n v="0"/>
    <n v="0"/>
    <n v="0"/>
    <n v="50"/>
    <n v="50"/>
    <s v="1 PG"/>
  </r>
  <r>
    <n v="4671"/>
    <s v="VIETNAM"/>
    <x v="0"/>
    <x v="7"/>
    <x v="34"/>
    <x v="88"/>
    <x v="7"/>
    <x v="0"/>
    <x v="0"/>
    <x v="56"/>
    <x v="0"/>
    <n v="1000"/>
    <n v="200"/>
    <n v="188"/>
    <m/>
    <n v="80"/>
    <n v="18"/>
    <n v="0"/>
    <n v="52.8"/>
    <n v="10"/>
    <n v="0"/>
    <n v="0.55555555555555558"/>
    <n v="0.4"/>
    <n v="0.13677811550151978"/>
    <n v="0"/>
    <n v="170"/>
    <n v="0.7"/>
    <n v="10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72"/>
    <s v="VIETNAM"/>
    <x v="0"/>
    <x v="7"/>
    <x v="34"/>
    <x v="88"/>
    <x v="7"/>
    <x v="0"/>
    <x v="0"/>
    <x v="57"/>
    <x v="0"/>
    <n v="1000"/>
    <n v="200"/>
    <n v="208"/>
    <m/>
    <n v="80"/>
    <n v="23"/>
    <n v="0"/>
    <n v="52.8"/>
    <n v="16.329999999999998"/>
    <n v="0"/>
    <n v="0.71"/>
    <n v="0.4"/>
    <n v="0.15796703296703296"/>
    <n v="0"/>
    <n v="391"/>
    <n v="0.7"/>
    <n v="11.83"/>
    <n v="0"/>
    <n v="0"/>
    <n v="9"/>
    <n v="0"/>
    <n v="0"/>
    <n v="0"/>
    <n v="0"/>
    <n v="0"/>
    <n v="0"/>
    <n v="0"/>
    <n v="0"/>
    <n v="0"/>
    <n v="0"/>
    <n v="0"/>
    <n v="50"/>
    <n v="50"/>
    <s v="1 PG"/>
  </r>
  <r>
    <n v="4673"/>
    <s v="VIETNAM"/>
    <x v="0"/>
    <x v="7"/>
    <x v="34"/>
    <x v="88"/>
    <x v="7"/>
    <x v="0"/>
    <x v="0"/>
    <x v="250"/>
    <x v="0"/>
    <n v="1000"/>
    <n v="200"/>
    <n v="180"/>
    <m/>
    <n v="80"/>
    <n v="17"/>
    <n v="0"/>
    <n v="52.8"/>
    <n v="11.25"/>
    <n v="0"/>
    <n v="0.66176470588235292"/>
    <n v="0.4"/>
    <n v="0.13492063492063494"/>
    <n v="0"/>
    <n v="154"/>
    <n v="0.7"/>
    <n v="7"/>
    <n v="1"/>
    <n v="0"/>
    <n v="8"/>
    <n v="0"/>
    <n v="0"/>
    <n v="0"/>
    <n v="0"/>
    <n v="0"/>
    <n v="0"/>
    <n v="0"/>
    <n v="0"/>
    <n v="0"/>
    <n v="0"/>
    <n v="0"/>
    <n v="50"/>
    <n v="50"/>
    <s v="1 PG"/>
  </r>
  <r>
    <n v="4674"/>
    <s v="VIETNAM"/>
    <x v="0"/>
    <x v="7"/>
    <x v="34"/>
    <x v="88"/>
    <x v="7"/>
    <x v="0"/>
    <x v="0"/>
    <x v="251"/>
    <x v="0"/>
    <n v="1000"/>
    <n v="200"/>
    <n v="190"/>
    <m/>
    <n v="80"/>
    <n v="19"/>
    <n v="0"/>
    <n v="52.8"/>
    <n v="9.75"/>
    <n v="0"/>
    <n v="0.51315789473684215"/>
    <n v="0.4"/>
    <n v="0.14285714285714285"/>
    <n v="0"/>
    <n v="340"/>
    <n v="0.7"/>
    <n v="3"/>
    <n v="5"/>
    <n v="0"/>
    <n v="11"/>
    <n v="0"/>
    <n v="0"/>
    <n v="0"/>
    <n v="0"/>
    <n v="0"/>
    <n v="0"/>
    <n v="0"/>
    <n v="0"/>
    <n v="0"/>
    <n v="0"/>
    <n v="0"/>
    <n v="50"/>
    <n v="50"/>
    <s v="1 PG"/>
  </r>
  <r>
    <n v="4675"/>
    <s v="VIETNAM"/>
    <x v="0"/>
    <x v="7"/>
    <x v="34"/>
    <x v="88"/>
    <x v="10"/>
    <x v="1"/>
    <x v="0"/>
    <x v="181"/>
    <x v="2"/>
    <n v="320"/>
    <n v="144"/>
    <n v="122"/>
    <m/>
    <n v="34.56"/>
    <n v="26"/>
    <n v="0"/>
    <n v="25.344000000000001"/>
    <n v="14"/>
    <n v="0"/>
    <n v="0.53846153846153844"/>
    <n v="0.24"/>
    <n v="0.3044496487119438"/>
    <n v="0"/>
    <n v="268"/>
    <n v="0.7"/>
    <n v="14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76"/>
    <s v="VIETNAM"/>
    <x v="1"/>
    <x v="7"/>
    <x v="34"/>
    <x v="88"/>
    <x v="2"/>
    <x v="0"/>
    <x v="5"/>
    <x v="335"/>
    <x v="1"/>
    <n v="1200"/>
    <n v="336"/>
    <n v="336"/>
    <m/>
    <n v="134.4"/>
    <n v="59"/>
    <n v="0"/>
    <n v="88.703999999999994"/>
    <n v="10.875"/>
    <n v="25"/>
    <n v="0.66779661016949154"/>
    <n v="0.4"/>
    <n v="0.25085034013605445"/>
    <n v="0"/>
    <n v="336"/>
    <n v="0.7"/>
    <n v="24.9"/>
    <n v="0"/>
    <n v="0"/>
    <n v="29"/>
    <n v="0"/>
    <n v="0"/>
    <n v="0"/>
    <n v="0"/>
    <n v="0"/>
    <n v="0"/>
    <n v="0"/>
    <n v="0"/>
    <n v="0"/>
    <n v="0"/>
    <n v="0"/>
    <n v="50"/>
    <n v="50"/>
    <s v="2 PG"/>
  </r>
  <r>
    <n v="4677"/>
    <s v="VIETNAM"/>
    <x v="2"/>
    <x v="7"/>
    <x v="34"/>
    <x v="88"/>
    <x v="3"/>
    <x v="0"/>
    <x v="6"/>
    <x v="24"/>
    <x v="1"/>
    <n v="2700"/>
    <n v="567"/>
    <n v="720"/>
    <m/>
    <n v="226"/>
    <n v="94"/>
    <n v="0"/>
    <n v="147"/>
    <n v="97.8"/>
    <n v="0"/>
    <n v="1.0404255319148936"/>
    <n v="0.4"/>
    <n v="0.18650793650793654"/>
    <n v="0"/>
    <n v="985"/>
    <n v="0.7"/>
    <n v="95.3"/>
    <n v="0"/>
    <n v="0"/>
    <n v="5"/>
    <n v="0"/>
    <n v="0"/>
    <n v="0"/>
    <n v="0"/>
    <n v="0"/>
    <n v="0"/>
    <n v="0"/>
    <n v="0"/>
    <n v="0"/>
    <n v="0"/>
    <n v="0"/>
    <n v="150"/>
    <n v="150"/>
    <s v="2 PG"/>
  </r>
  <r>
    <n v="4678"/>
    <s v="VIETNAM"/>
    <x v="2"/>
    <x v="7"/>
    <x v="34"/>
    <x v="88"/>
    <x v="3"/>
    <x v="0"/>
    <x v="6"/>
    <x v="121"/>
    <x v="1"/>
    <n v="2700"/>
    <n v="567"/>
    <n v="640"/>
    <m/>
    <n v="226"/>
    <n v="83"/>
    <n v="0"/>
    <n v="147"/>
    <n v="61.33"/>
    <n v="0"/>
    <n v="0.73891566265060238"/>
    <n v="0.4"/>
    <n v="0.18526785714285715"/>
    <n v="0"/>
    <n v="967"/>
    <n v="0.7"/>
    <n v="53.83"/>
    <n v="10"/>
    <n v="0"/>
    <n v="10"/>
    <n v="0"/>
    <n v="0"/>
    <n v="0"/>
    <n v="0"/>
    <n v="0"/>
    <n v="0"/>
    <n v="0"/>
    <n v="0"/>
    <n v="0"/>
    <n v="0"/>
    <n v="0"/>
    <n v="150"/>
    <n v="150"/>
    <s v="2 PG"/>
  </r>
  <r>
    <n v="4679"/>
    <s v="VIETNAM"/>
    <x v="2"/>
    <x v="7"/>
    <x v="34"/>
    <x v="88"/>
    <x v="0"/>
    <x v="0"/>
    <x v="6"/>
    <x v="25"/>
    <x v="0"/>
    <n v="1200"/>
    <n v="336"/>
    <n v="448"/>
    <m/>
    <n v="134"/>
    <n v="63"/>
    <n v="0"/>
    <n v="88"/>
    <n v="43"/>
    <n v="0"/>
    <n v="0.68253968253968256"/>
    <n v="0.4"/>
    <n v="0.20089285714285718"/>
    <n v="0"/>
    <n v="795"/>
    <n v="0.7"/>
    <n v="25"/>
    <n v="18"/>
    <n v="0"/>
    <n v="27"/>
    <n v="0"/>
    <n v="0"/>
    <n v="0"/>
    <n v="0"/>
    <n v="0"/>
    <n v="0"/>
    <n v="0"/>
    <n v="0"/>
    <n v="0"/>
    <n v="0"/>
    <n v="0"/>
    <n v="150"/>
    <n v="150"/>
    <s v="2 PG"/>
  </r>
  <r>
    <n v="4680"/>
    <s v="VIETNAM"/>
    <x v="2"/>
    <x v="7"/>
    <x v="34"/>
    <x v="88"/>
    <x v="0"/>
    <x v="0"/>
    <x v="6"/>
    <x v="26"/>
    <x v="0"/>
    <n v="1200"/>
    <n v="336"/>
    <n v="320"/>
    <m/>
    <n v="134"/>
    <n v="34"/>
    <n v="0"/>
    <n v="88"/>
    <n v="50.3"/>
    <n v="0"/>
    <n v="1.4794117647058822"/>
    <n v="0.4"/>
    <n v="0.15178571428571427"/>
    <n v="0"/>
    <n v="620"/>
    <n v="0.7"/>
    <n v="49.8"/>
    <n v="2"/>
    <n v="0"/>
    <n v="0"/>
    <n v="0"/>
    <n v="0"/>
    <n v="0"/>
    <n v="0"/>
    <n v="0"/>
    <n v="0"/>
    <n v="0"/>
    <n v="0"/>
    <n v="0"/>
    <n v="0"/>
    <n v="0"/>
    <n v="150"/>
    <n v="150"/>
    <s v="2 PG"/>
  </r>
  <r>
    <n v="4681"/>
    <s v="VIETNAM"/>
    <x v="2"/>
    <x v="7"/>
    <x v="34"/>
    <x v="88"/>
    <x v="0"/>
    <x v="0"/>
    <x v="6"/>
    <x v="67"/>
    <x v="0"/>
    <n v="1200"/>
    <n v="336"/>
    <n v="288"/>
    <m/>
    <n v="134"/>
    <n v="37"/>
    <n v="0"/>
    <n v="88"/>
    <n v="33"/>
    <n v="0"/>
    <n v="0.89189189189189189"/>
    <n v="0.4"/>
    <n v="0.18353174603174605"/>
    <n v="0"/>
    <n v="326"/>
    <n v="0.7"/>
    <n v="25"/>
    <n v="0"/>
    <n v="0"/>
    <n v="16"/>
    <n v="0"/>
    <n v="0"/>
    <n v="0"/>
    <n v="0"/>
    <n v="0"/>
    <n v="0"/>
    <n v="0"/>
    <n v="0"/>
    <n v="0"/>
    <n v="0"/>
    <n v="0"/>
    <n v="150"/>
    <n v="150"/>
    <s v="1 PG"/>
  </r>
  <r>
    <n v="4683"/>
    <s v="VIETNAM"/>
    <x v="2"/>
    <x v="7"/>
    <x v="34"/>
    <x v="88"/>
    <x v="0"/>
    <x v="0"/>
    <x v="6"/>
    <x v="69"/>
    <x v="0"/>
    <n v="1200"/>
    <n v="240"/>
    <n v="240"/>
    <m/>
    <n v="134"/>
    <n v="28"/>
    <n v="21"/>
    <n v="88"/>
    <n v="28.5"/>
    <n v="16.5"/>
    <n v="0.91836734693877553"/>
    <n v="0.4"/>
    <n v="0.16666666666666666"/>
    <n v="0.125"/>
    <n v="270"/>
    <n v="0.7"/>
    <n v="23"/>
    <n v="0"/>
    <n v="0"/>
    <n v="11"/>
    <n v="0"/>
    <n v="0"/>
    <n v="15"/>
    <n v="0"/>
    <n v="0"/>
    <n v="3"/>
    <n v="0"/>
    <n v="0"/>
    <n v="0"/>
    <n v="0"/>
    <n v="0"/>
    <n v="150"/>
    <n v="150"/>
    <s v="2 PG"/>
  </r>
  <r>
    <n v="4684"/>
    <s v="VIETNAM"/>
    <x v="2"/>
    <x v="7"/>
    <x v="34"/>
    <x v="88"/>
    <x v="0"/>
    <x v="0"/>
    <x v="6"/>
    <x v="28"/>
    <x v="0"/>
    <n v="1200"/>
    <n v="336"/>
    <n v="336"/>
    <m/>
    <n v="96"/>
    <n v="90"/>
    <n v="3"/>
    <n v="88"/>
    <n v="77.25"/>
    <n v="2.5"/>
    <n v="0.85752688172043012"/>
    <n v="0.4"/>
    <n v="0.38265306122448983"/>
    <n v="1.2755102040816327E-2"/>
    <n v="381"/>
    <n v="0.7"/>
    <n v="67"/>
    <n v="11"/>
    <n v="0"/>
    <n v="15"/>
    <n v="0"/>
    <n v="0"/>
    <n v="2.5"/>
    <n v="0"/>
    <n v="0"/>
    <n v="0"/>
    <n v="0"/>
    <n v="0"/>
    <n v="0"/>
    <n v="0"/>
    <n v="0"/>
    <n v="150"/>
    <n v="150"/>
    <s v="1 PG"/>
  </r>
  <r>
    <n v="4685"/>
    <s v="VIETNAM"/>
    <x v="2"/>
    <x v="7"/>
    <x v="34"/>
    <x v="88"/>
    <x v="0"/>
    <x v="0"/>
    <x v="6"/>
    <x v="68"/>
    <x v="0"/>
    <n v="1200"/>
    <n v="240"/>
    <n v="200"/>
    <m/>
    <n v="96"/>
    <n v="20"/>
    <n v="8"/>
    <n v="88"/>
    <n v="21"/>
    <n v="9.1999999999999993"/>
    <n v="1.0785714285714285"/>
    <n v="0.4"/>
    <n v="0.14285714285714285"/>
    <n v="5.7142857142857141E-2"/>
    <n v="280"/>
    <n v="0.7"/>
    <n v="12"/>
    <n v="6"/>
    <n v="0"/>
    <n v="15"/>
    <n v="0"/>
    <n v="0"/>
    <n v="5.2"/>
    <n v="0"/>
    <n v="0"/>
    <n v="8"/>
    <n v="0"/>
    <n v="0"/>
    <n v="0"/>
    <n v="0"/>
    <n v="0"/>
    <n v="150"/>
    <n v="150"/>
    <s v="1 PG"/>
  </r>
  <r>
    <n v="4686"/>
    <s v="VIETNAM"/>
    <x v="2"/>
    <x v="7"/>
    <x v="34"/>
    <x v="88"/>
    <x v="4"/>
    <x v="1"/>
    <x v="6"/>
    <x v="184"/>
    <x v="0"/>
    <n v="1000"/>
    <n v="200"/>
    <n v="200"/>
    <m/>
    <n v="52"/>
    <n v="8"/>
    <n v="22"/>
    <n v="26"/>
    <n v="6.5"/>
    <n v="17.5"/>
    <n v="0.8"/>
    <n v="0.4"/>
    <n v="5.7142857142857141E-2"/>
    <n v="0.15714285714285714"/>
    <n v="261"/>
    <n v="0.7"/>
    <n v="6.5"/>
    <n v="0"/>
    <n v="0"/>
    <n v="0"/>
    <n v="0"/>
    <n v="0"/>
    <n v="17.5"/>
    <n v="0"/>
    <n v="0"/>
    <n v="0"/>
    <n v="0"/>
    <n v="0"/>
    <n v="0"/>
    <n v="0"/>
    <n v="0"/>
    <n v="150"/>
    <n v="150"/>
    <s v="1 PG"/>
  </r>
  <r>
    <n v="4687"/>
    <s v="VIETNAM"/>
    <x v="2"/>
    <x v="7"/>
    <x v="34"/>
    <x v="88"/>
    <x v="4"/>
    <x v="0"/>
    <x v="6"/>
    <x v="78"/>
    <x v="0"/>
    <n v="1000"/>
    <n v="200"/>
    <n v="160"/>
    <m/>
    <n v="52"/>
    <n v="19"/>
    <n v="0"/>
    <n v="26"/>
    <n v="10.5"/>
    <n v="0"/>
    <n v="0.55263157894736847"/>
    <n v="0.4"/>
    <n v="0.16964285714285715"/>
    <n v="0"/>
    <n v="210"/>
    <n v="0.7"/>
    <n v="6.5"/>
    <n v="0"/>
    <n v="0"/>
    <n v="8"/>
    <n v="0"/>
    <n v="0"/>
    <n v="0"/>
    <n v="0"/>
    <n v="0"/>
    <n v="0"/>
    <n v="0"/>
    <n v="0"/>
    <n v="0"/>
    <n v="0"/>
    <n v="0"/>
    <n v="150"/>
    <n v="150"/>
    <s v="1 PG"/>
  </r>
  <r>
    <n v="4688"/>
    <s v="VIETNAM"/>
    <x v="2"/>
    <x v="7"/>
    <x v="34"/>
    <x v="88"/>
    <x v="2"/>
    <x v="0"/>
    <x v="6"/>
    <x v="31"/>
    <x v="1"/>
    <n v="1200"/>
    <n v="336"/>
    <n v="288"/>
    <m/>
    <n v="96"/>
    <n v="33"/>
    <n v="0"/>
    <n v="88"/>
    <n v="33"/>
    <n v="0"/>
    <n v="1"/>
    <n v="0.4"/>
    <n v="0.16369047619047619"/>
    <n v="0"/>
    <n v="405"/>
    <n v="0.65"/>
    <n v="33"/>
    <n v="0"/>
    <n v="0"/>
    <n v="0"/>
    <n v="0"/>
    <n v="0"/>
    <n v="0"/>
    <n v="0"/>
    <n v="0"/>
    <n v="0"/>
    <n v="0"/>
    <n v="0"/>
    <n v="0"/>
    <n v="0"/>
    <n v="0"/>
    <n v="150"/>
    <n v="150"/>
    <s v="2 PG"/>
  </r>
  <r>
    <n v="4689"/>
    <s v="VIETNAM"/>
    <x v="2"/>
    <x v="7"/>
    <x v="34"/>
    <x v="88"/>
    <x v="2"/>
    <x v="0"/>
    <x v="6"/>
    <x v="29"/>
    <x v="1"/>
    <n v="1200"/>
    <n v="336"/>
    <n v="320"/>
    <m/>
    <n v="96"/>
    <n v="53"/>
    <n v="3"/>
    <n v="88"/>
    <n v="51.16"/>
    <n v="1"/>
    <n v="0.93142857142857138"/>
    <n v="0.4"/>
    <n v="0.23660714285714285"/>
    <n v="1.3392857142857142E-2"/>
    <n v="392"/>
    <n v="0.65"/>
    <n v="45.16"/>
    <n v="0"/>
    <n v="0"/>
    <n v="12"/>
    <n v="0"/>
    <n v="0"/>
    <n v="0"/>
    <n v="2"/>
    <n v="0"/>
    <n v="1"/>
    <n v="0"/>
    <n v="0"/>
    <n v="0"/>
    <n v="0"/>
    <n v="0"/>
    <n v="150"/>
    <n v="150"/>
    <s v="2 PG"/>
  </r>
  <r>
    <n v="4690"/>
    <s v="VIETNAM"/>
    <x v="2"/>
    <x v="7"/>
    <x v="34"/>
    <x v="88"/>
    <x v="6"/>
    <x v="0"/>
    <x v="6"/>
    <x v="81"/>
    <x v="1"/>
    <n v="1250"/>
    <n v="250"/>
    <n v="250"/>
    <m/>
    <n v="100"/>
    <n v="22"/>
    <n v="0"/>
    <n v="66"/>
    <n v="35.25"/>
    <n v="0"/>
    <n v="1.6022727272727273"/>
    <n v="0.4"/>
    <n v="0.12571428571428572"/>
    <n v="0"/>
    <n v="317"/>
    <n v="0.65"/>
    <n v="32"/>
    <n v="3"/>
    <n v="0"/>
    <n v="5"/>
    <n v="0"/>
    <n v="0"/>
    <n v="0"/>
    <n v="0"/>
    <n v="0"/>
    <n v="0"/>
    <n v="0"/>
    <n v="0"/>
    <n v="0"/>
    <n v="0"/>
    <n v="0"/>
    <n v="150"/>
    <n v="150"/>
    <s v="1 PG"/>
  </r>
  <r>
    <n v="4691"/>
    <s v="VIETNAM"/>
    <x v="2"/>
    <x v="7"/>
    <x v="34"/>
    <x v="88"/>
    <x v="7"/>
    <x v="0"/>
    <x v="6"/>
    <x v="84"/>
    <x v="0"/>
    <n v="1000"/>
    <n v="200"/>
    <n v="212"/>
    <m/>
    <n v="80"/>
    <n v="19"/>
    <n v="0"/>
    <n v="52"/>
    <n v="19.05"/>
    <n v="0"/>
    <n v="1.0026315789473685"/>
    <n v="0.4"/>
    <n v="0.1280323450134771"/>
    <n v="0"/>
    <n v="486"/>
    <n v="0.65"/>
    <n v="17.3"/>
    <n v="1"/>
    <n v="0"/>
    <n v="3"/>
    <n v="0"/>
    <n v="0"/>
    <n v="0"/>
    <n v="0"/>
    <n v="0"/>
    <n v="0"/>
    <n v="0"/>
    <n v="0"/>
    <n v="0"/>
    <n v="0"/>
    <n v="0"/>
    <n v="150"/>
    <n v="150"/>
    <s v="1 PG"/>
  </r>
  <r>
    <n v="4692"/>
    <s v="VIETNAM"/>
    <x v="2"/>
    <x v="7"/>
    <x v="34"/>
    <x v="88"/>
    <x v="7"/>
    <x v="0"/>
    <x v="6"/>
    <x v="126"/>
    <x v="0"/>
    <n v="1000"/>
    <n v="200"/>
    <n v="200"/>
    <m/>
    <n v="80"/>
    <n v="32"/>
    <n v="0"/>
    <n v="52"/>
    <n v="34.67"/>
    <n v="0"/>
    <n v="1.0834375000000001"/>
    <n v="0.4"/>
    <n v="0.22857142857142856"/>
    <n v="0"/>
    <n v="203"/>
    <n v="0.65"/>
    <n v="34.67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693"/>
    <s v="VIETNAM"/>
    <x v="2"/>
    <x v="7"/>
    <x v="34"/>
    <x v="88"/>
    <x v="7"/>
    <x v="0"/>
    <x v="6"/>
    <x v="89"/>
    <x v="0"/>
    <n v="1000"/>
    <n v="280"/>
    <n v="320"/>
    <m/>
    <n v="112"/>
    <n v="88"/>
    <n v="0"/>
    <n v="73"/>
    <n v="138"/>
    <n v="0"/>
    <n v="1.5681818181818181"/>
    <n v="0.4"/>
    <n v="0.39285714285714285"/>
    <n v="0"/>
    <n v="1028"/>
    <n v="0.65"/>
    <n v="129"/>
    <n v="12"/>
    <n v="0"/>
    <n v="12"/>
    <n v="0"/>
    <n v="0"/>
    <n v="0"/>
    <n v="0"/>
    <n v="0"/>
    <n v="0"/>
    <n v="0"/>
    <n v="0"/>
    <n v="0"/>
    <n v="0"/>
    <n v="0"/>
    <n v="150"/>
    <n v="150"/>
    <s v="1 PG"/>
  </r>
  <r>
    <n v="4694"/>
    <s v="VIETNAM"/>
    <x v="2"/>
    <x v="7"/>
    <x v="34"/>
    <x v="88"/>
    <x v="7"/>
    <x v="0"/>
    <x v="6"/>
    <x v="90"/>
    <x v="0"/>
    <n v="1000"/>
    <n v="200"/>
    <n v="208"/>
    <m/>
    <n v="80"/>
    <n v="27"/>
    <n v="0"/>
    <n v="52"/>
    <n v="28"/>
    <n v="0"/>
    <n v="1.037037037037037"/>
    <n v="0.4"/>
    <n v="0.18543956043956045"/>
    <n v="0"/>
    <n v="510"/>
    <n v="0.65"/>
    <n v="25"/>
    <n v="4"/>
    <n v="0"/>
    <n v="4"/>
    <n v="0"/>
    <n v="0"/>
    <n v="0"/>
    <n v="0"/>
    <n v="0"/>
    <n v="0"/>
    <n v="0"/>
    <n v="0"/>
    <n v="0"/>
    <n v="0"/>
    <n v="0"/>
    <n v="150"/>
    <n v="150"/>
    <s v="1 PG"/>
  </r>
  <r>
    <n v="4695"/>
    <s v="VIETNAM"/>
    <x v="2"/>
    <x v="7"/>
    <x v="34"/>
    <x v="88"/>
    <x v="7"/>
    <x v="0"/>
    <x v="6"/>
    <x v="130"/>
    <x v="0"/>
    <n v="1000"/>
    <n v="280"/>
    <n v="240"/>
    <m/>
    <n v="80"/>
    <n v="41"/>
    <n v="0"/>
    <n v="52"/>
    <n v="39.83"/>
    <n v="0"/>
    <n v="0.97146341463414632"/>
    <n v="0.4"/>
    <n v="0.24404761904761904"/>
    <n v="0"/>
    <n v="378"/>
    <n v="0.65"/>
    <n v="32.83"/>
    <n v="6"/>
    <n v="0"/>
    <n v="11"/>
    <n v="0"/>
    <n v="0"/>
    <n v="0"/>
    <n v="0"/>
    <n v="0"/>
    <n v="0"/>
    <n v="0"/>
    <n v="0"/>
    <n v="0"/>
    <n v="0"/>
    <n v="0"/>
    <n v="150"/>
    <n v="150"/>
    <s v="1 PG"/>
  </r>
  <r>
    <n v="4696"/>
    <s v="VIETNAM"/>
    <x v="2"/>
    <x v="7"/>
    <x v="34"/>
    <x v="88"/>
    <x v="7"/>
    <x v="0"/>
    <x v="6"/>
    <x v="222"/>
    <x v="0"/>
    <n v="1000"/>
    <n v="200"/>
    <n v="200"/>
    <m/>
    <n v="80"/>
    <n v="39"/>
    <n v="0"/>
    <n v="52"/>
    <n v="46.83"/>
    <n v="0"/>
    <n v="1.2007692307692308"/>
    <n v="0.4"/>
    <n v="0.27857142857142858"/>
    <n v="0"/>
    <n v="313"/>
    <n v="0.65"/>
    <n v="46.83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697"/>
    <s v="VIETNAM"/>
    <x v="2"/>
    <x v="7"/>
    <x v="34"/>
    <x v="88"/>
    <x v="7"/>
    <x v="0"/>
    <x v="6"/>
    <x v="131"/>
    <x v="0"/>
    <n v="1000"/>
    <n v="200"/>
    <n v="256"/>
    <m/>
    <n v="80"/>
    <n v="36"/>
    <n v="0"/>
    <n v="52"/>
    <n v="39"/>
    <n v="0"/>
    <n v="1.0833333333333333"/>
    <n v="0.4"/>
    <n v="0.20089285714285715"/>
    <n v="0"/>
    <n v="301"/>
    <n v="0.65"/>
    <n v="36"/>
    <n v="6"/>
    <n v="0"/>
    <n v="3"/>
    <n v="0"/>
    <n v="0"/>
    <n v="0"/>
    <n v="0"/>
    <n v="0"/>
    <n v="0"/>
    <n v="0"/>
    <n v="0"/>
    <n v="0"/>
    <n v="0"/>
    <n v="0"/>
    <n v="150"/>
    <n v="150"/>
    <s v="1 PG"/>
  </r>
  <r>
    <n v="4698"/>
    <s v="VIETNAM"/>
    <x v="2"/>
    <x v="7"/>
    <x v="34"/>
    <x v="88"/>
    <x v="7"/>
    <x v="1"/>
    <x v="6"/>
    <x v="334"/>
    <x v="0"/>
    <n v="1000"/>
    <n v="200"/>
    <n v="200"/>
    <m/>
    <n v="80"/>
    <n v="34"/>
    <n v="0"/>
    <n v="52"/>
    <n v="45.25"/>
    <n v="0"/>
    <n v="1.3308823529411764"/>
    <n v="0.4"/>
    <n v="0.24285714285714285"/>
    <n v="0"/>
    <n v="537"/>
    <n v="0.65"/>
    <n v="43"/>
    <n v="5"/>
    <n v="0"/>
    <n v="2"/>
    <n v="0"/>
    <n v="0"/>
    <n v="0"/>
    <n v="0"/>
    <n v="0"/>
    <n v="0"/>
    <n v="0"/>
    <n v="0"/>
    <n v="0"/>
    <n v="0"/>
    <n v="0"/>
    <n v="150"/>
    <n v="150"/>
    <s v="1 PG"/>
  </r>
  <r>
    <n v="4699"/>
    <s v="VIETNAM"/>
    <x v="2"/>
    <x v="7"/>
    <x v="34"/>
    <x v="88"/>
    <x v="6"/>
    <x v="0"/>
    <x v="9"/>
    <x v="336"/>
    <x v="1"/>
    <n v="1000"/>
    <n v="200"/>
    <n v="288"/>
    <m/>
    <n v="40"/>
    <n v="45"/>
    <n v="0"/>
    <n v="52"/>
    <n v="26.5"/>
    <n v="0"/>
    <n v="0.58888888888888891"/>
    <n v="0.4"/>
    <n v="0.22321428571428573"/>
    <n v="0"/>
    <n v="461"/>
    <n v="0.65"/>
    <n v="17"/>
    <n v="6"/>
    <n v="0"/>
    <n v="16"/>
    <n v="0"/>
    <n v="0"/>
    <n v="0"/>
    <n v="0"/>
    <n v="0"/>
    <n v="0"/>
    <n v="0"/>
    <n v="0"/>
    <n v="0"/>
    <n v="0"/>
    <n v="0"/>
    <n v="150"/>
    <n v="150"/>
    <s v="1 PG"/>
  </r>
  <r>
    <n v="4700"/>
    <s v="VIETNAM"/>
    <x v="2"/>
    <x v="7"/>
    <x v="34"/>
    <x v="88"/>
    <x v="3"/>
    <x v="1"/>
    <x v="9"/>
    <x v="332"/>
    <x v="1"/>
    <n v="2700"/>
    <n v="567"/>
    <n v="544"/>
    <m/>
    <n v="226"/>
    <n v="85"/>
    <n v="0"/>
    <n v="147"/>
    <n v="62.5"/>
    <n v="0"/>
    <n v="0.73529411764705888"/>
    <n v="0.4"/>
    <n v="0.22321428571428575"/>
    <n v="0"/>
    <n v="1011"/>
    <n v="0.65"/>
    <n v="52"/>
    <n v="18"/>
    <n v="0"/>
    <n v="12"/>
    <n v="0"/>
    <n v="0"/>
    <n v="0"/>
    <n v="0"/>
    <n v="0"/>
    <n v="0"/>
    <n v="0"/>
    <n v="0"/>
    <n v="0"/>
    <n v="0"/>
    <n v="0"/>
    <n v="150"/>
    <n v="150"/>
    <s v="2 PG"/>
  </r>
  <r>
    <n v="4701"/>
    <s v="VIETNAM"/>
    <x v="0"/>
    <x v="8"/>
    <x v="35"/>
    <x v="89"/>
    <x v="3"/>
    <x v="0"/>
    <x v="0"/>
    <x v="10"/>
    <x v="1"/>
    <n v="2700"/>
    <n v="567"/>
    <n v="640"/>
    <m/>
    <n v="226.8"/>
    <n v="123"/>
    <n v="0"/>
    <n v="149.68799999999999"/>
    <n v="62.5"/>
    <n v="0"/>
    <n v="0.50813008130081305"/>
    <n v="0.4"/>
    <n v="0.27455357142857145"/>
    <n v="0"/>
    <n v="490"/>
    <n v="0.8"/>
    <n v="47"/>
    <n v="4"/>
    <n v="0"/>
    <n v="29"/>
    <n v="0"/>
    <n v="0"/>
    <n v="0"/>
    <n v="0"/>
    <n v="0"/>
    <n v="0"/>
    <n v="0"/>
    <n v="0"/>
    <n v="0"/>
    <n v="0"/>
    <n v="0"/>
    <n v="100"/>
    <n v="100"/>
    <s v="2 PG"/>
  </r>
  <r>
    <n v="4702"/>
    <s v="VIETNAM"/>
    <x v="0"/>
    <x v="8"/>
    <x v="35"/>
    <x v="89"/>
    <x v="0"/>
    <x v="0"/>
    <x v="0"/>
    <x v="0"/>
    <x v="0"/>
    <n v="1200"/>
    <n v="336"/>
    <n v="376"/>
    <m/>
    <n v="134.4"/>
    <n v="60"/>
    <n v="0"/>
    <n v="88.703999999999994"/>
    <n v="24"/>
    <n v="0"/>
    <n v="0.4"/>
    <n v="0.4"/>
    <n v="0.22796352583586627"/>
    <n v="0"/>
    <n v="387"/>
    <n v="0.75"/>
    <n v="24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703"/>
    <s v="VIETNAM"/>
    <x v="2"/>
    <x v="8"/>
    <x v="35"/>
    <x v="89"/>
    <x v="3"/>
    <x v="0"/>
    <x v="6"/>
    <x v="24"/>
    <x v="1"/>
    <n v="2700"/>
    <n v="567"/>
    <n v="960"/>
    <m/>
    <n v="226"/>
    <n v="152"/>
    <n v="0"/>
    <n v="147"/>
    <n v="166.5"/>
    <n v="0"/>
    <n v="1.0953947368421053"/>
    <n v="0.4"/>
    <n v="0.22619047619047619"/>
    <n v="0"/>
    <n v="1115"/>
    <n v="0.7"/>
    <n v="151"/>
    <n v="0"/>
    <n v="0"/>
    <n v="31"/>
    <n v="0"/>
    <n v="0"/>
    <n v="0"/>
    <n v="0"/>
    <n v="0"/>
    <n v="0"/>
    <n v="0"/>
    <n v="0"/>
    <n v="0"/>
    <n v="0"/>
    <n v="0"/>
    <n v="150"/>
    <n v="150"/>
    <s v="2 PG"/>
  </r>
  <r>
    <n v="4704"/>
    <s v="VIETNAM"/>
    <x v="2"/>
    <x v="8"/>
    <x v="35"/>
    <x v="89"/>
    <x v="0"/>
    <x v="0"/>
    <x v="6"/>
    <x v="67"/>
    <x v="0"/>
    <n v="1200"/>
    <n v="336"/>
    <n v="368"/>
    <m/>
    <n v="134"/>
    <n v="53"/>
    <n v="4"/>
    <n v="88"/>
    <n v="43"/>
    <n v="5"/>
    <n v="0.84210526315789469"/>
    <n v="0.4"/>
    <n v="0.20574534161490685"/>
    <n v="1.5527950310559008E-2"/>
    <n v="432"/>
    <n v="0.7"/>
    <n v="33"/>
    <n v="0"/>
    <n v="0"/>
    <n v="20"/>
    <n v="0"/>
    <n v="0"/>
    <n v="5"/>
    <n v="0"/>
    <n v="0"/>
    <n v="0"/>
    <n v="0"/>
    <n v="0"/>
    <n v="0"/>
    <n v="0"/>
    <n v="0"/>
    <n v="150"/>
    <n v="150"/>
    <s v="2 PG"/>
  </r>
  <r>
    <n v="4705"/>
    <s v="VIETNAM"/>
    <x v="0"/>
    <x v="8"/>
    <x v="35"/>
    <x v="90"/>
    <x v="3"/>
    <x v="0"/>
    <x v="0"/>
    <x v="10"/>
    <x v="1"/>
    <n v="2700"/>
    <n v="567"/>
    <n v="646"/>
    <m/>
    <n v="226.8"/>
    <n v="132"/>
    <n v="0"/>
    <n v="149.68799999999999"/>
    <n v="75"/>
    <n v="0"/>
    <n v="0.56818181818181823"/>
    <n v="0.4"/>
    <n v="0.291906236178682"/>
    <n v="0"/>
    <n v="512"/>
    <n v="0.8"/>
    <n v="65"/>
    <n v="10"/>
    <n v="0"/>
    <n v="15"/>
    <n v="0"/>
    <n v="0"/>
    <n v="0"/>
    <n v="0"/>
    <n v="0"/>
    <n v="0"/>
    <n v="0"/>
    <n v="0"/>
    <n v="0"/>
    <n v="0"/>
    <n v="0"/>
    <n v="100"/>
    <n v="100"/>
    <s v="2 PG"/>
  </r>
  <r>
    <n v="4706"/>
    <s v="VIETNAM"/>
    <x v="0"/>
    <x v="8"/>
    <x v="35"/>
    <x v="90"/>
    <x v="0"/>
    <x v="0"/>
    <x v="0"/>
    <x v="0"/>
    <x v="0"/>
    <n v="1200"/>
    <n v="336"/>
    <n v="365"/>
    <m/>
    <n v="134.4"/>
    <n v="55"/>
    <n v="0"/>
    <n v="88.703999999999994"/>
    <n v="39"/>
    <n v="0"/>
    <n v="0.70909090909090911"/>
    <n v="0.4"/>
    <n v="0.21526418786692761"/>
    <n v="0"/>
    <n v="349"/>
    <n v="0.75"/>
    <n v="39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707"/>
    <s v="VIETNAM"/>
    <x v="2"/>
    <x v="8"/>
    <x v="35"/>
    <x v="90"/>
    <x v="3"/>
    <x v="0"/>
    <x v="6"/>
    <x v="24"/>
    <x v="1"/>
    <n v="2700"/>
    <n v="567"/>
    <n v="480"/>
    <m/>
    <n v="226"/>
    <n v="78"/>
    <n v="0"/>
    <n v="147"/>
    <n v="83.5"/>
    <n v="0"/>
    <n v="1.0705128205128205"/>
    <n v="0.4"/>
    <n v="0.23214285714285715"/>
    <n v="0"/>
    <n v="850"/>
    <n v="0.7"/>
    <n v="70"/>
    <n v="0"/>
    <n v="0"/>
    <n v="27"/>
    <n v="0"/>
    <n v="0"/>
    <n v="0"/>
    <n v="0"/>
    <n v="0"/>
    <n v="0"/>
    <n v="0"/>
    <n v="0"/>
    <n v="0"/>
    <n v="0"/>
    <n v="0"/>
    <n v="150"/>
    <n v="150"/>
    <s v="2 PG"/>
  </r>
  <r>
    <n v="4708"/>
    <s v="VIETNAM"/>
    <x v="2"/>
    <x v="8"/>
    <x v="35"/>
    <x v="90"/>
    <x v="0"/>
    <x v="0"/>
    <x v="6"/>
    <x v="67"/>
    <x v="0"/>
    <n v="1200"/>
    <n v="336"/>
    <n v="320"/>
    <m/>
    <n v="134"/>
    <n v="68"/>
    <n v="3"/>
    <n v="88"/>
    <n v="55.75"/>
    <n v="3"/>
    <n v="0.82746478873239437"/>
    <n v="0.4"/>
    <n v="0.30357142857142855"/>
    <n v="1.3392857142857142E-2"/>
    <n v="347"/>
    <n v="0.7"/>
    <n v="51"/>
    <n v="5"/>
    <n v="0"/>
    <n v="7"/>
    <n v="0"/>
    <n v="0"/>
    <n v="0"/>
    <n v="0"/>
    <n v="0"/>
    <n v="6"/>
    <n v="0"/>
    <n v="0"/>
    <n v="0"/>
    <n v="0"/>
    <n v="0"/>
    <n v="150"/>
    <n v="150"/>
    <s v="2 P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565EB-3D01-4503-9BAA-222ED8E26204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50" firstHeaderRow="0" firstDataRow="1" firstDataCol="1"/>
  <pivotFields count="52">
    <pivotField showAll="0"/>
    <pivotField showAll="0"/>
    <pivotField showAll="0"/>
    <pivotField axis="axisRow" showAll="0">
      <items count="11">
        <item x="8"/>
        <item x="0"/>
        <item x="1"/>
        <item x="2"/>
        <item x="3"/>
        <item x="4"/>
        <item x="5"/>
        <item x="6"/>
        <item x="7"/>
        <item m="1" x="9"/>
        <item t="default"/>
      </items>
    </pivotField>
    <pivotField axis="axisRow" showAll="0">
      <items count="38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"/>
        <item x="4"/>
        <item x="5"/>
        <item x="6"/>
        <item x="7"/>
        <item x="8"/>
        <item m="1" x="36"/>
        <item t="default"/>
      </items>
    </pivotField>
    <pivotField dataField="1" numFmtId="168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numFmtId="167" showAll="0"/>
    <pivotField dataField="1" numFmtId="167" showAll="0"/>
    <pivotField showAll="0"/>
    <pivotField showAll="0"/>
    <pivotField showAll="0"/>
    <pivotField numFmtId="9" showAll="0"/>
    <pivotField dataField="1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3"/>
    <field x="4"/>
  </rowFields>
  <rowItems count="47">
    <i>
      <x/>
    </i>
    <i r="1">
      <x v="29"/>
    </i>
    <i>
      <x v="1"/>
    </i>
    <i r="1">
      <x/>
    </i>
    <i r="1">
      <x v="11"/>
    </i>
    <i r="1">
      <x v="22"/>
    </i>
    <i r="1">
      <x v="30"/>
    </i>
    <i r="1">
      <x v="31"/>
    </i>
    <i>
      <x v="2"/>
    </i>
    <i r="1">
      <x v="32"/>
    </i>
    <i r="1">
      <x v="33"/>
    </i>
    <i r="1">
      <x v="34"/>
    </i>
    <i r="1">
      <x v="35"/>
    </i>
    <i>
      <x v="3"/>
    </i>
    <i r="1">
      <x v="1"/>
    </i>
    <i r="1">
      <x v="2"/>
    </i>
    <i r="1">
      <x v="3"/>
    </i>
    <i r="1">
      <x v="4"/>
    </i>
    <i>
      <x v="4"/>
    </i>
    <i r="1">
      <x v="5"/>
    </i>
    <i r="1">
      <x v="6"/>
    </i>
    <i r="1">
      <x v="7"/>
    </i>
    <i r="1">
      <x v="8"/>
    </i>
    <i r="1">
      <x v="9"/>
    </i>
    <i>
      <x v="5"/>
    </i>
    <i r="1">
      <x v="10"/>
    </i>
    <i r="1">
      <x v="12"/>
    </i>
    <i r="1">
      <x v="13"/>
    </i>
    <i r="1">
      <x v="14"/>
    </i>
    <i>
      <x v="6"/>
    </i>
    <i r="1">
      <x v="15"/>
    </i>
    <i r="1">
      <x v="16"/>
    </i>
    <i r="1">
      <x v="17"/>
    </i>
    <i r="1">
      <x v="18"/>
    </i>
    <i r="1">
      <x v="19"/>
    </i>
    <i>
      <x v="7"/>
    </i>
    <i r="1">
      <x v="19"/>
    </i>
    <i r="1">
      <x v="20"/>
    </i>
    <i r="1">
      <x v="21"/>
    </i>
    <i r="1">
      <x v="23"/>
    </i>
    <i r="1">
      <x v="24"/>
    </i>
    <i>
      <x v="8"/>
    </i>
    <i r="1">
      <x v="25"/>
    </i>
    <i r="1">
      <x v="26"/>
    </i>
    <i r="1">
      <x v="27"/>
    </i>
    <i r="1">
      <x v="2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Count of DAY" fld="5" subtotal="count" baseField="0" baseItem="0"/>
    <dataField name="Sum of TOTAL REACH" fld="25" baseField="4" baseItem="29"/>
    <dataField name="Sum of TRIALS G" fld="13" baseField="0" baseItem="0"/>
    <dataField name="Sum of TRIALS S" fld="14" baseField="0" baseItem="0"/>
    <dataField name="Sum of SALE G" fld="19" baseField="0" baseItem="0"/>
    <dataField name="Sum of SALE S" fld="20" baseField="0" baseItem="0"/>
    <dataField name="Sum of  BUYER G" fld="16" baseField="0" baseItem="0"/>
    <dataField name="Sum of BUYER S" fld="17" baseField="0" baseItem="0"/>
  </dataFields>
  <formats count="2"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?q=263+%C3%94ng+%C3%8Dch+%C4%90%C6%B0%E1%BB%9Dng&amp;entry=gmail&amp;source=g" TargetMode="External"/><Relationship Id="rId7" Type="http://schemas.openxmlformats.org/officeDocument/2006/relationships/hyperlink" Target="https://maps.google.com/?q=38+Tr%E1%BA%A7n+Qu%E1%BB%91c+To%E1%BA%A3n&amp;entry=gmail&amp;source=g" TargetMode="External"/><Relationship Id="rId2" Type="http://schemas.openxmlformats.org/officeDocument/2006/relationships/hyperlink" Target="https://maps.google.com/?q=213+Ho%C3%A0ng+Di%E1%BB%87u&amp;entry=gmail&amp;source=g" TargetMode="External"/><Relationship Id="rId1" Type="http://schemas.openxmlformats.org/officeDocument/2006/relationships/hyperlink" Target="https://maps.google.com/?q=744+L%C3%AA+V%C4%83n+Hi%E1%BA%BFn&amp;entry=gmail&amp;source=g" TargetMode="External"/><Relationship Id="rId6" Type="http://schemas.openxmlformats.org/officeDocument/2006/relationships/hyperlink" Target="https://maps.google.com/?q=53+Phan+%C4%90%C4%83ng+L%C6%B0u&amp;entry=gmail&amp;source=g" TargetMode="External"/><Relationship Id="rId5" Type="http://schemas.openxmlformats.org/officeDocument/2006/relationships/hyperlink" Target="https://maps.google.com/?q=522+N%C3%BAi+Th%C3%A0nh&amp;entry=gmail&amp;source=g" TargetMode="External"/><Relationship Id="rId4" Type="http://schemas.openxmlformats.org/officeDocument/2006/relationships/hyperlink" Target="https://maps.google.com/?q=110+Ti%E1%BB%83u+La&amp;entry=gmail&amp;source=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2DE0-2767-4556-BF3A-9F991792E059}">
  <dimension ref="A1:R14"/>
  <sheetViews>
    <sheetView workbookViewId="0">
      <selection activeCell="B19" sqref="B19"/>
    </sheetView>
  </sheetViews>
  <sheetFormatPr defaultRowHeight="13" x14ac:dyDescent="0.3"/>
  <cols>
    <col min="1" max="1" width="8.7265625" style="1"/>
    <col min="2" max="3" width="12.36328125" style="1" bestFit="1" customWidth="1"/>
    <col min="4" max="4" width="15.36328125" style="1" bestFit="1" customWidth="1"/>
    <col min="5" max="5" width="9.26953125" style="1" bestFit="1" customWidth="1"/>
    <col min="6" max="6" width="7.81640625" style="1" bestFit="1" customWidth="1"/>
    <col min="7" max="7" width="10.1796875" style="1" hidden="1" customWidth="1"/>
    <col min="8" max="8" width="15.7265625" style="1" hidden="1" customWidth="1"/>
    <col min="9" max="9" width="15.36328125" style="1" hidden="1" customWidth="1"/>
    <col min="10" max="13" width="0" style="1" hidden="1" customWidth="1"/>
    <col min="14" max="16384" width="8.7265625" style="1"/>
  </cols>
  <sheetData>
    <row r="1" spans="1:18" ht="26" x14ac:dyDescent="0.6">
      <c r="A1" s="4" t="s">
        <v>31</v>
      </c>
    </row>
    <row r="3" spans="1:18" x14ac:dyDescent="0.3">
      <c r="B3" s="149">
        <v>2020</v>
      </c>
      <c r="C3" s="149"/>
      <c r="D3" s="149"/>
      <c r="E3" s="149"/>
      <c r="F3" s="149"/>
      <c r="N3" s="150">
        <v>2019</v>
      </c>
      <c r="O3" s="150"/>
      <c r="P3" s="150"/>
      <c r="Q3" s="150"/>
      <c r="R3" s="150"/>
    </row>
    <row r="4" spans="1:18" x14ac:dyDescent="0.3">
      <c r="B4" s="5" t="s">
        <v>17</v>
      </c>
      <c r="C4" s="5" t="s">
        <v>16</v>
      </c>
      <c r="D4" s="5" t="s">
        <v>19</v>
      </c>
      <c r="E4" s="5" t="s">
        <v>20</v>
      </c>
      <c r="F4" s="5" t="s">
        <v>21</v>
      </c>
      <c r="G4" s="2" t="s">
        <v>18</v>
      </c>
      <c r="H4" s="2" t="s">
        <v>0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5" t="s">
        <v>17</v>
      </c>
      <c r="O4" s="5" t="s">
        <v>16</v>
      </c>
      <c r="P4" s="5" t="s">
        <v>19</v>
      </c>
      <c r="Q4" s="5" t="s">
        <v>20</v>
      </c>
      <c r="R4" s="5" t="s">
        <v>21</v>
      </c>
    </row>
    <row r="5" spans="1:18" x14ac:dyDescent="0.3">
      <c r="B5" s="5" t="s">
        <v>7</v>
      </c>
      <c r="C5" s="6">
        <v>644</v>
      </c>
      <c r="D5" s="6">
        <f t="shared" ref="D5:D14" si="0">SUM(H5:I5)</f>
        <v>183732</v>
      </c>
      <c r="E5" s="6">
        <f t="shared" ref="E5:E14" si="1">SUM(L5:M5)</f>
        <v>33356</v>
      </c>
      <c r="F5" s="6">
        <f t="shared" ref="F5:F14" si="2">SUM(J5:K5)</f>
        <v>25081.077380952425</v>
      </c>
      <c r="G5" s="1">
        <v>247841.5</v>
      </c>
      <c r="I5" s="1">
        <v>183732</v>
      </c>
      <c r="J5" s="1">
        <v>2995.6666666666665</v>
      </c>
      <c r="K5" s="1">
        <v>22085.410714285757</v>
      </c>
      <c r="L5" s="1">
        <v>3905</v>
      </c>
      <c r="M5" s="1">
        <v>29451</v>
      </c>
      <c r="N5" s="5" t="s">
        <v>22</v>
      </c>
      <c r="O5" s="6">
        <v>8</v>
      </c>
      <c r="P5" s="6">
        <v>4775</v>
      </c>
      <c r="Q5" s="6">
        <v>1031</v>
      </c>
      <c r="R5" s="6">
        <v>1031</v>
      </c>
    </row>
    <row r="6" spans="1:18" x14ac:dyDescent="0.3">
      <c r="B6" s="5" t="s">
        <v>8</v>
      </c>
      <c r="C6" s="6">
        <v>1001</v>
      </c>
      <c r="D6" s="6">
        <f t="shared" si="0"/>
        <v>322250</v>
      </c>
      <c r="E6" s="6">
        <f t="shared" si="1"/>
        <v>56909</v>
      </c>
      <c r="F6" s="6">
        <f t="shared" si="2"/>
        <v>40606.512864250173</v>
      </c>
      <c r="G6" s="1">
        <v>381170</v>
      </c>
      <c r="I6" s="1">
        <v>322250</v>
      </c>
      <c r="J6" s="1">
        <v>7458.1854832977961</v>
      </c>
      <c r="K6" s="1">
        <v>33148.327380952374</v>
      </c>
      <c r="L6" s="1">
        <v>12103</v>
      </c>
      <c r="M6" s="1">
        <v>44806</v>
      </c>
      <c r="N6" s="5" t="s">
        <v>7</v>
      </c>
      <c r="O6" s="6">
        <v>168</v>
      </c>
      <c r="P6" s="6">
        <v>181731</v>
      </c>
      <c r="Q6" s="6">
        <v>24086</v>
      </c>
      <c r="R6" s="6">
        <v>9038.625</v>
      </c>
    </row>
    <row r="7" spans="1:18" x14ac:dyDescent="0.3">
      <c r="B7" s="5" t="s">
        <v>9</v>
      </c>
      <c r="C7" s="6">
        <v>921</v>
      </c>
      <c r="D7" s="6">
        <f t="shared" si="0"/>
        <v>333695</v>
      </c>
      <c r="E7" s="6">
        <f t="shared" si="1"/>
        <v>53831</v>
      </c>
      <c r="F7" s="6">
        <f t="shared" si="2"/>
        <v>42146.416825396809</v>
      </c>
      <c r="G7" s="1">
        <v>383320</v>
      </c>
      <c r="I7" s="1">
        <v>333695</v>
      </c>
      <c r="J7" s="1">
        <v>9146.5061904761933</v>
      </c>
      <c r="K7" s="1">
        <v>32999.910634920619</v>
      </c>
      <c r="L7" s="1">
        <v>12331</v>
      </c>
      <c r="M7" s="1">
        <v>41500</v>
      </c>
      <c r="N7" s="5" t="s">
        <v>23</v>
      </c>
      <c r="O7" s="6">
        <v>388</v>
      </c>
      <c r="P7" s="6">
        <v>201500</v>
      </c>
      <c r="Q7" s="6">
        <v>61238</v>
      </c>
      <c r="R7" s="6">
        <v>21751</v>
      </c>
    </row>
    <row r="8" spans="1:18" x14ac:dyDescent="0.3">
      <c r="B8" s="5" t="s">
        <v>10</v>
      </c>
      <c r="C8" s="6">
        <v>408</v>
      </c>
      <c r="D8" s="6">
        <f t="shared" si="0"/>
        <v>75773</v>
      </c>
      <c r="E8" s="6">
        <f t="shared" si="1"/>
        <v>15561</v>
      </c>
      <c r="F8" s="6">
        <f t="shared" si="2"/>
        <v>13375.856666666677</v>
      </c>
      <c r="G8" s="1">
        <v>96687</v>
      </c>
      <c r="H8" s="1">
        <v>24681</v>
      </c>
      <c r="I8" s="1">
        <v>51092</v>
      </c>
      <c r="J8" s="1">
        <v>4155.2999999999984</v>
      </c>
      <c r="K8" s="1">
        <v>9220.55666666668</v>
      </c>
      <c r="L8" s="1">
        <v>4832</v>
      </c>
      <c r="M8" s="1">
        <v>10729</v>
      </c>
      <c r="N8" s="5" t="s">
        <v>24</v>
      </c>
      <c r="O8" s="6">
        <v>354</v>
      </c>
      <c r="P8" s="6">
        <v>148810</v>
      </c>
      <c r="Q8" s="6">
        <v>55247.357142857138</v>
      </c>
      <c r="R8" s="6">
        <v>20696.342857142856</v>
      </c>
    </row>
    <row r="9" spans="1:18" x14ac:dyDescent="0.3">
      <c r="B9" s="5" t="s">
        <v>11</v>
      </c>
      <c r="C9" s="6">
        <v>344</v>
      </c>
      <c r="D9" s="6">
        <f t="shared" si="0"/>
        <v>86572</v>
      </c>
      <c r="E9" s="6">
        <f t="shared" si="1"/>
        <v>21009</v>
      </c>
      <c r="F9" s="6">
        <f t="shared" si="2"/>
        <v>17278.560003320003</v>
      </c>
      <c r="G9" s="1">
        <v>112684</v>
      </c>
      <c r="H9" s="1">
        <v>15034</v>
      </c>
      <c r="I9" s="1">
        <v>71538</v>
      </c>
      <c r="J9" s="1">
        <v>5297.1283333266692</v>
      </c>
      <c r="K9" s="1">
        <v>11981.431669993335</v>
      </c>
      <c r="L9" s="1">
        <v>7083</v>
      </c>
      <c r="M9" s="1">
        <v>13926</v>
      </c>
      <c r="N9" s="5" t="s">
        <v>25</v>
      </c>
      <c r="O9" s="6">
        <v>568</v>
      </c>
      <c r="P9" s="6">
        <v>219848</v>
      </c>
      <c r="Q9" s="6">
        <v>61225.953463203463</v>
      </c>
      <c r="R9" s="6">
        <v>29074.606493506493</v>
      </c>
    </row>
    <row r="10" spans="1:18" x14ac:dyDescent="0.3">
      <c r="B10" s="5" t="s">
        <v>12</v>
      </c>
      <c r="C10" s="6">
        <v>522</v>
      </c>
      <c r="D10" s="6">
        <f t="shared" si="0"/>
        <v>145644</v>
      </c>
      <c r="E10" s="6">
        <f t="shared" si="1"/>
        <v>40853</v>
      </c>
      <c r="F10" s="6">
        <f t="shared" si="2"/>
        <v>32414.314999999977</v>
      </c>
      <c r="G10" s="1">
        <v>196511</v>
      </c>
      <c r="H10" s="1">
        <v>67558</v>
      </c>
      <c r="I10" s="1">
        <v>78086</v>
      </c>
      <c r="J10" s="1">
        <v>11341.82</v>
      </c>
      <c r="K10" s="1">
        <v>21072.494999999977</v>
      </c>
      <c r="L10" s="1">
        <v>15059</v>
      </c>
      <c r="M10" s="1">
        <v>25794</v>
      </c>
      <c r="N10" s="5" t="s">
        <v>26</v>
      </c>
      <c r="O10" s="6">
        <v>480</v>
      </c>
      <c r="P10" s="6">
        <v>201046</v>
      </c>
      <c r="Q10" s="6">
        <v>44124.357683982686</v>
      </c>
      <c r="R10" s="6">
        <v>116728.92077922076</v>
      </c>
    </row>
    <row r="11" spans="1:18" x14ac:dyDescent="0.3">
      <c r="B11" s="5" t="s">
        <v>13</v>
      </c>
      <c r="C11" s="6">
        <v>466</v>
      </c>
      <c r="D11" s="6">
        <f t="shared" si="0"/>
        <v>135752</v>
      </c>
      <c r="E11" s="6">
        <f t="shared" si="1"/>
        <v>37129</v>
      </c>
      <c r="F11" s="6">
        <f t="shared" si="2"/>
        <v>29990.298333333332</v>
      </c>
      <c r="G11" s="1">
        <v>177310</v>
      </c>
      <c r="H11" s="1">
        <v>109192</v>
      </c>
      <c r="I11" s="1">
        <v>26560</v>
      </c>
      <c r="J11" s="1">
        <v>13375.086666666668</v>
      </c>
      <c r="K11" s="1">
        <v>16615.211666666662</v>
      </c>
      <c r="L11" s="1">
        <v>17132</v>
      </c>
      <c r="M11" s="1">
        <v>19997</v>
      </c>
      <c r="N11" s="5" t="s">
        <v>27</v>
      </c>
      <c r="O11" s="6">
        <v>464</v>
      </c>
      <c r="P11" s="6">
        <v>230620</v>
      </c>
      <c r="Q11" s="6">
        <v>52199.766466866466</v>
      </c>
      <c r="R11" s="6">
        <v>29177.527272727279</v>
      </c>
    </row>
    <row r="12" spans="1:18" x14ac:dyDescent="0.3">
      <c r="B12" s="5" t="s">
        <v>14</v>
      </c>
      <c r="C12" s="6">
        <v>398</v>
      </c>
      <c r="D12" s="6">
        <f t="shared" si="0"/>
        <v>130298</v>
      </c>
      <c r="E12" s="6">
        <f t="shared" si="1"/>
        <v>28948</v>
      </c>
      <c r="F12" s="6">
        <f t="shared" si="2"/>
        <v>22306.544000000005</v>
      </c>
      <c r="G12" s="1">
        <v>170717</v>
      </c>
      <c r="H12" s="1">
        <v>130298</v>
      </c>
      <c r="J12" s="1">
        <v>18052.734000000004</v>
      </c>
      <c r="K12" s="1">
        <v>4253.8100000000013</v>
      </c>
      <c r="L12" s="1">
        <v>23585</v>
      </c>
      <c r="M12" s="1">
        <v>5363</v>
      </c>
      <c r="N12" s="5" t="s">
        <v>28</v>
      </c>
      <c r="O12" s="6">
        <v>310</v>
      </c>
      <c r="P12" s="6">
        <v>164372</v>
      </c>
      <c r="Q12" s="6">
        <v>31483.121238685555</v>
      </c>
      <c r="R12" s="6">
        <v>17893.313863636366</v>
      </c>
    </row>
    <row r="13" spans="1:18" x14ac:dyDescent="0.3">
      <c r="B13" s="5" t="s">
        <v>6</v>
      </c>
      <c r="C13" s="6">
        <v>8</v>
      </c>
      <c r="D13" s="6">
        <f>SUM(H13:I13)</f>
        <v>4155</v>
      </c>
      <c r="E13" s="6">
        <f>SUM(L13:M13)</f>
        <v>728</v>
      </c>
      <c r="F13" s="6">
        <f>SUM(J13:K13)</f>
        <v>557.25</v>
      </c>
      <c r="G13" s="1">
        <v>4482</v>
      </c>
      <c r="H13" s="1">
        <v>4155</v>
      </c>
      <c r="J13" s="1">
        <v>549.25</v>
      </c>
      <c r="K13" s="1">
        <v>8</v>
      </c>
      <c r="L13" s="1">
        <v>721</v>
      </c>
      <c r="M13" s="1">
        <v>7</v>
      </c>
      <c r="N13" s="5" t="s">
        <v>29</v>
      </c>
      <c r="O13" s="6">
        <v>167</v>
      </c>
      <c r="P13" s="6">
        <v>94983.489999999991</v>
      </c>
      <c r="Q13" s="6">
        <v>20095.715151515153</v>
      </c>
      <c r="R13" s="6">
        <v>9931.7027272727282</v>
      </c>
    </row>
    <row r="14" spans="1:18" x14ac:dyDescent="0.3">
      <c r="B14" s="7" t="s">
        <v>15</v>
      </c>
      <c r="C14" s="8">
        <v>4712</v>
      </c>
      <c r="D14" s="8">
        <f t="shared" si="0"/>
        <v>1417871</v>
      </c>
      <c r="E14" s="8">
        <f t="shared" si="1"/>
        <v>288324</v>
      </c>
      <c r="F14" s="8">
        <f t="shared" si="2"/>
        <v>223756.83107391995</v>
      </c>
      <c r="G14" s="3">
        <v>1770722.5</v>
      </c>
      <c r="H14" s="3">
        <v>350918</v>
      </c>
      <c r="I14" s="3">
        <v>1066953</v>
      </c>
      <c r="J14" s="3">
        <v>72371.677340433947</v>
      </c>
      <c r="K14" s="3">
        <v>151385.15373348599</v>
      </c>
      <c r="L14" s="3">
        <v>96751</v>
      </c>
      <c r="M14" s="3">
        <v>191573</v>
      </c>
      <c r="N14" s="7" t="s">
        <v>30</v>
      </c>
      <c r="O14" s="8">
        <f>SUM(O5:O13)</f>
        <v>2907</v>
      </c>
      <c r="P14" s="8">
        <f t="shared" ref="P14:R14" si="3">SUM(P5:P13)</f>
        <v>1447685.49</v>
      </c>
      <c r="Q14" s="8">
        <f t="shared" si="3"/>
        <v>350731.2711471105</v>
      </c>
      <c r="R14" s="8">
        <f t="shared" si="3"/>
        <v>255323.03899350649</v>
      </c>
    </row>
  </sheetData>
  <mergeCells count="2">
    <mergeCell ref="B3:F3"/>
    <mergeCell ref="N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B20A-FC82-4937-8CE2-071F9C2BD511}">
  <dimension ref="A1:JV222"/>
  <sheetViews>
    <sheetView topLeftCell="A8" zoomScale="89" zoomScaleNormal="89" workbookViewId="0">
      <selection activeCell="AI57" sqref="AI57"/>
    </sheetView>
  </sheetViews>
  <sheetFormatPr defaultColWidth="11.453125" defaultRowHeight="13" x14ac:dyDescent="0.35"/>
  <cols>
    <col min="1" max="1" width="6.1796875" style="27" customWidth="1"/>
    <col min="2" max="2" width="9.81640625" style="27" customWidth="1"/>
    <col min="3" max="3" width="21.81640625" style="19" customWidth="1"/>
    <col min="4" max="4" width="14" style="27" hidden="1" customWidth="1"/>
    <col min="5" max="5" width="12.81640625" style="27" hidden="1" customWidth="1"/>
    <col min="6" max="6" width="13.453125" style="27" hidden="1" customWidth="1"/>
    <col min="7" max="8" width="12.81640625" style="27" hidden="1" customWidth="1"/>
    <col min="9" max="11" width="10.81640625" style="27" hidden="1" customWidth="1"/>
    <col min="12" max="16" width="8.1796875" style="136" customWidth="1"/>
    <col min="17" max="17" width="11" style="136" customWidth="1"/>
    <col min="18" max="61" width="8.1796875" style="12" customWidth="1"/>
    <col min="62" max="62" width="9.81640625" style="12" customWidth="1"/>
    <col min="63" max="70" width="8.1796875" style="12" customWidth="1"/>
    <col min="71" max="71" width="8.81640625" style="12" customWidth="1"/>
    <col min="72" max="73" width="8.1796875" style="12" customWidth="1"/>
    <col min="74" max="74" width="9.453125" style="12" customWidth="1"/>
    <col min="75" max="82" width="8.1796875" style="12" customWidth="1"/>
    <col min="83" max="83" width="10.54296875" style="12" customWidth="1"/>
    <col min="84" max="85" width="8.1796875" style="12" customWidth="1"/>
    <col min="86" max="86" width="10.453125" style="12" customWidth="1"/>
    <col min="87" max="88" width="8.1796875" style="12" customWidth="1"/>
    <col min="89" max="89" width="9.1796875" style="12" customWidth="1"/>
    <col min="90" max="91" width="8.1796875" style="12" customWidth="1"/>
    <col min="92" max="92" width="9.453125" style="12" customWidth="1"/>
    <col min="93" max="93" width="7.54296875" style="12" customWidth="1"/>
    <col min="94" max="95" width="8.81640625" style="12" customWidth="1"/>
    <col min="96" max="96" width="11" style="12" customWidth="1"/>
    <col min="97" max="97" width="12.81640625" style="12" customWidth="1"/>
    <col min="98" max="99" width="11" style="12" customWidth="1"/>
    <col min="100" max="100" width="12.81640625" style="12" customWidth="1"/>
    <col min="101" max="102" width="11" style="12" customWidth="1"/>
    <col min="103" max="103" width="12.81640625" style="12" customWidth="1"/>
    <col min="104" max="104" width="11" style="12" customWidth="1"/>
    <col min="105" max="109" width="8.1796875" style="12" customWidth="1"/>
    <col min="110" max="110" width="9.54296875" style="12" bestFit="1" customWidth="1"/>
    <col min="111" max="111" width="8.81640625" style="12" customWidth="1"/>
    <col min="112" max="112" width="8.1796875" style="12" customWidth="1"/>
    <col min="113" max="113" width="10" style="12" customWidth="1"/>
    <col min="114" max="114" width="9.54296875" style="12" customWidth="1"/>
    <col min="115" max="115" width="8.1796875" style="12" customWidth="1"/>
    <col min="116" max="116" width="10" style="12" customWidth="1"/>
    <col min="117" max="124" width="11.453125" style="12"/>
    <col min="125" max="125" width="13.6328125" style="12" customWidth="1"/>
    <col min="126" max="126" width="13.81640625" style="12" customWidth="1"/>
    <col min="127" max="260" width="11.453125" style="12"/>
    <col min="261" max="263" width="9.81640625" style="12" bestFit="1" customWidth="1"/>
    <col min="264" max="264" width="11.453125" style="12"/>
    <col min="265" max="267" width="9.81640625" style="12" bestFit="1" customWidth="1"/>
    <col min="268" max="376" width="11.453125" style="12"/>
    <col min="377" max="377" width="6.1796875" style="12" customWidth="1"/>
    <col min="378" max="378" width="31.453125" style="12" customWidth="1"/>
    <col min="379" max="512" width="0" style="12" hidden="1" customWidth="1"/>
    <col min="513" max="515" width="9.81640625" style="12" bestFit="1" customWidth="1"/>
    <col min="516" max="516" width="11.453125" style="12"/>
    <col min="517" max="519" width="9.81640625" style="12" bestFit="1" customWidth="1"/>
    <col min="520" max="632" width="11.453125" style="12"/>
    <col min="633" max="633" width="6.1796875" style="12" customWidth="1"/>
    <col min="634" max="634" width="31.453125" style="12" customWidth="1"/>
    <col min="635" max="768" width="0" style="12" hidden="1" customWidth="1"/>
    <col min="769" max="771" width="9.81640625" style="12" bestFit="1" customWidth="1"/>
    <col min="772" max="772" width="11.453125" style="12"/>
    <col min="773" max="775" width="9.81640625" style="12" bestFit="1" customWidth="1"/>
    <col min="776" max="888" width="11.453125" style="12"/>
    <col min="889" max="889" width="6.1796875" style="12" customWidth="1"/>
    <col min="890" max="890" width="31.453125" style="12" customWidth="1"/>
    <col min="891" max="1024" width="0" style="12" hidden="1" customWidth="1"/>
    <col min="1025" max="1027" width="9.81640625" style="12" bestFit="1" customWidth="1"/>
    <col min="1028" max="1028" width="11.453125" style="12"/>
    <col min="1029" max="1031" width="9.81640625" style="12" bestFit="1" customWidth="1"/>
    <col min="1032" max="1144" width="11.453125" style="12"/>
    <col min="1145" max="1145" width="6.1796875" style="12" customWidth="1"/>
    <col min="1146" max="1146" width="31.453125" style="12" customWidth="1"/>
    <col min="1147" max="1280" width="0" style="12" hidden="1" customWidth="1"/>
    <col min="1281" max="1283" width="9.81640625" style="12" bestFit="1" customWidth="1"/>
    <col min="1284" max="1284" width="11.453125" style="12"/>
    <col min="1285" max="1287" width="9.81640625" style="12" bestFit="1" customWidth="1"/>
    <col min="1288" max="1400" width="11.453125" style="12"/>
    <col min="1401" max="1401" width="6.1796875" style="12" customWidth="1"/>
    <col min="1402" max="1402" width="31.453125" style="12" customWidth="1"/>
    <col min="1403" max="1536" width="0" style="12" hidden="1" customWidth="1"/>
    <col min="1537" max="1539" width="9.81640625" style="12" bestFit="1" customWidth="1"/>
    <col min="1540" max="1540" width="11.453125" style="12"/>
    <col min="1541" max="1543" width="9.81640625" style="12" bestFit="1" customWidth="1"/>
    <col min="1544" max="1656" width="11.453125" style="12"/>
    <col min="1657" max="1657" width="6.1796875" style="12" customWidth="1"/>
    <col min="1658" max="1658" width="31.453125" style="12" customWidth="1"/>
    <col min="1659" max="1792" width="0" style="12" hidden="1" customWidth="1"/>
    <col min="1793" max="1795" width="9.81640625" style="12" bestFit="1" customWidth="1"/>
    <col min="1796" max="1796" width="11.453125" style="12"/>
    <col min="1797" max="1799" width="9.81640625" style="12" bestFit="1" customWidth="1"/>
    <col min="1800" max="1912" width="11.453125" style="12"/>
    <col min="1913" max="1913" width="6.1796875" style="12" customWidth="1"/>
    <col min="1914" max="1914" width="31.453125" style="12" customWidth="1"/>
    <col min="1915" max="2048" width="0" style="12" hidden="1" customWidth="1"/>
    <col min="2049" max="2051" width="9.81640625" style="12" bestFit="1" customWidth="1"/>
    <col min="2052" max="2052" width="11.453125" style="12"/>
    <col min="2053" max="2055" width="9.81640625" style="12" bestFit="1" customWidth="1"/>
    <col min="2056" max="2168" width="11.453125" style="12"/>
    <col min="2169" max="2169" width="6.1796875" style="12" customWidth="1"/>
    <col min="2170" max="2170" width="31.453125" style="12" customWidth="1"/>
    <col min="2171" max="2304" width="0" style="12" hidden="1" customWidth="1"/>
    <col min="2305" max="2307" width="9.81640625" style="12" bestFit="1" customWidth="1"/>
    <col min="2308" max="2308" width="11.453125" style="12"/>
    <col min="2309" max="2311" width="9.81640625" style="12" bestFit="1" customWidth="1"/>
    <col min="2312" max="2424" width="11.453125" style="12"/>
    <col min="2425" max="2425" width="6.1796875" style="12" customWidth="1"/>
    <col min="2426" max="2426" width="31.453125" style="12" customWidth="1"/>
    <col min="2427" max="2560" width="0" style="12" hidden="1" customWidth="1"/>
    <col min="2561" max="2563" width="9.81640625" style="12" bestFit="1" customWidth="1"/>
    <col min="2564" max="2564" width="11.453125" style="12"/>
    <col min="2565" max="2567" width="9.81640625" style="12" bestFit="1" customWidth="1"/>
    <col min="2568" max="2680" width="11.453125" style="12"/>
    <col min="2681" max="2681" width="6.1796875" style="12" customWidth="1"/>
    <col min="2682" max="2682" width="31.453125" style="12" customWidth="1"/>
    <col min="2683" max="2816" width="0" style="12" hidden="1" customWidth="1"/>
    <col min="2817" max="2819" width="9.81640625" style="12" bestFit="1" customWidth="1"/>
    <col min="2820" max="2820" width="11.453125" style="12"/>
    <col min="2821" max="2823" width="9.81640625" style="12" bestFit="1" customWidth="1"/>
    <col min="2824" max="2936" width="11.453125" style="12"/>
    <col min="2937" max="2937" width="6.1796875" style="12" customWidth="1"/>
    <col min="2938" max="2938" width="31.453125" style="12" customWidth="1"/>
    <col min="2939" max="3072" width="0" style="12" hidden="1" customWidth="1"/>
    <col min="3073" max="3075" width="9.81640625" style="12" bestFit="1" customWidth="1"/>
    <col min="3076" max="3076" width="11.453125" style="12"/>
    <col min="3077" max="3079" width="9.81640625" style="12" bestFit="1" customWidth="1"/>
    <col min="3080" max="3192" width="11.453125" style="12"/>
    <col min="3193" max="3193" width="6.1796875" style="12" customWidth="1"/>
    <col min="3194" max="3194" width="31.453125" style="12" customWidth="1"/>
    <col min="3195" max="3328" width="0" style="12" hidden="1" customWidth="1"/>
    <col min="3329" max="3331" width="9.81640625" style="12" bestFit="1" customWidth="1"/>
    <col min="3332" max="3332" width="11.453125" style="12"/>
    <col min="3333" max="3335" width="9.81640625" style="12" bestFit="1" customWidth="1"/>
    <col min="3336" max="3448" width="11.453125" style="12"/>
    <col min="3449" max="3449" width="6.1796875" style="12" customWidth="1"/>
    <col min="3450" max="3450" width="31.453125" style="12" customWidth="1"/>
    <col min="3451" max="3584" width="0" style="12" hidden="1" customWidth="1"/>
    <col min="3585" max="3587" width="9.81640625" style="12" bestFit="1" customWidth="1"/>
    <col min="3588" max="3588" width="11.453125" style="12"/>
    <col min="3589" max="3591" width="9.81640625" style="12" bestFit="1" customWidth="1"/>
    <col min="3592" max="3704" width="11.453125" style="12"/>
    <col min="3705" max="3705" width="6.1796875" style="12" customWidth="1"/>
    <col min="3706" max="3706" width="31.453125" style="12" customWidth="1"/>
    <col min="3707" max="3840" width="0" style="12" hidden="1" customWidth="1"/>
    <col min="3841" max="3843" width="9.81640625" style="12" bestFit="1" customWidth="1"/>
    <col min="3844" max="3844" width="11.453125" style="12"/>
    <col min="3845" max="3847" width="9.81640625" style="12" bestFit="1" customWidth="1"/>
    <col min="3848" max="3960" width="11.453125" style="12"/>
    <col min="3961" max="3961" width="6.1796875" style="12" customWidth="1"/>
    <col min="3962" max="3962" width="31.453125" style="12" customWidth="1"/>
    <col min="3963" max="4096" width="0" style="12" hidden="1" customWidth="1"/>
    <col min="4097" max="4099" width="9.81640625" style="12" bestFit="1" customWidth="1"/>
    <col min="4100" max="4100" width="11.453125" style="12"/>
    <col min="4101" max="4103" width="9.81640625" style="12" bestFit="1" customWidth="1"/>
    <col min="4104" max="4216" width="11.453125" style="12"/>
    <col min="4217" max="4217" width="6.1796875" style="12" customWidth="1"/>
    <col min="4218" max="4218" width="31.453125" style="12" customWidth="1"/>
    <col min="4219" max="4352" width="0" style="12" hidden="1" customWidth="1"/>
    <col min="4353" max="4355" width="9.81640625" style="12" bestFit="1" customWidth="1"/>
    <col min="4356" max="4356" width="11.453125" style="12"/>
    <col min="4357" max="4359" width="9.81640625" style="12" bestFit="1" customWidth="1"/>
    <col min="4360" max="4472" width="11.453125" style="12"/>
    <col min="4473" max="4473" width="6.1796875" style="12" customWidth="1"/>
    <col min="4474" max="4474" width="31.453125" style="12" customWidth="1"/>
    <col min="4475" max="4608" width="0" style="12" hidden="1" customWidth="1"/>
    <col min="4609" max="4611" width="9.81640625" style="12" bestFit="1" customWidth="1"/>
    <col min="4612" max="4612" width="11.453125" style="12"/>
    <col min="4613" max="4615" width="9.81640625" style="12" bestFit="1" customWidth="1"/>
    <col min="4616" max="4728" width="11.453125" style="12"/>
    <col min="4729" max="4729" width="6.1796875" style="12" customWidth="1"/>
    <col min="4730" max="4730" width="31.453125" style="12" customWidth="1"/>
    <col min="4731" max="4864" width="0" style="12" hidden="1" customWidth="1"/>
    <col min="4865" max="4867" width="9.81640625" style="12" bestFit="1" customWidth="1"/>
    <col min="4868" max="4868" width="11.453125" style="12"/>
    <col min="4869" max="4871" width="9.81640625" style="12" bestFit="1" customWidth="1"/>
    <col min="4872" max="4984" width="11.453125" style="12"/>
    <col min="4985" max="4985" width="6.1796875" style="12" customWidth="1"/>
    <col min="4986" max="4986" width="31.453125" style="12" customWidth="1"/>
    <col min="4987" max="5120" width="0" style="12" hidden="1" customWidth="1"/>
    <col min="5121" max="5123" width="9.81640625" style="12" bestFit="1" customWidth="1"/>
    <col min="5124" max="5124" width="11.453125" style="12"/>
    <col min="5125" max="5127" width="9.81640625" style="12" bestFit="1" customWidth="1"/>
    <col min="5128" max="5240" width="11.453125" style="12"/>
    <col min="5241" max="5241" width="6.1796875" style="12" customWidth="1"/>
    <col min="5242" max="5242" width="31.453125" style="12" customWidth="1"/>
    <col min="5243" max="5376" width="0" style="12" hidden="1" customWidth="1"/>
    <col min="5377" max="5379" width="9.81640625" style="12" bestFit="1" customWidth="1"/>
    <col min="5380" max="5380" width="11.453125" style="12"/>
    <col min="5381" max="5383" width="9.81640625" style="12" bestFit="1" customWidth="1"/>
    <col min="5384" max="5496" width="11.453125" style="12"/>
    <col min="5497" max="5497" width="6.1796875" style="12" customWidth="1"/>
    <col min="5498" max="5498" width="31.453125" style="12" customWidth="1"/>
    <col min="5499" max="5632" width="0" style="12" hidden="1" customWidth="1"/>
    <col min="5633" max="5635" width="9.81640625" style="12" bestFit="1" customWidth="1"/>
    <col min="5636" max="5636" width="11.453125" style="12"/>
    <col min="5637" max="5639" width="9.81640625" style="12" bestFit="1" customWidth="1"/>
    <col min="5640" max="5752" width="11.453125" style="12"/>
    <col min="5753" max="5753" width="6.1796875" style="12" customWidth="1"/>
    <col min="5754" max="5754" width="31.453125" style="12" customWidth="1"/>
    <col min="5755" max="5888" width="0" style="12" hidden="1" customWidth="1"/>
    <col min="5889" max="5891" width="9.81640625" style="12" bestFit="1" customWidth="1"/>
    <col min="5892" max="5892" width="11.453125" style="12"/>
    <col min="5893" max="5895" width="9.81640625" style="12" bestFit="1" customWidth="1"/>
    <col min="5896" max="6008" width="11.453125" style="12"/>
    <col min="6009" max="6009" width="6.1796875" style="12" customWidth="1"/>
    <col min="6010" max="6010" width="31.453125" style="12" customWidth="1"/>
    <col min="6011" max="6144" width="0" style="12" hidden="1" customWidth="1"/>
    <col min="6145" max="6147" width="9.81640625" style="12" bestFit="1" customWidth="1"/>
    <col min="6148" max="6148" width="11.453125" style="12"/>
    <col min="6149" max="6151" width="9.81640625" style="12" bestFit="1" customWidth="1"/>
    <col min="6152" max="6264" width="11.453125" style="12"/>
    <col min="6265" max="6265" width="6.1796875" style="12" customWidth="1"/>
    <col min="6266" max="6266" width="31.453125" style="12" customWidth="1"/>
    <col min="6267" max="6400" width="0" style="12" hidden="1" customWidth="1"/>
    <col min="6401" max="6403" width="9.81640625" style="12" bestFit="1" customWidth="1"/>
    <col min="6404" max="6404" width="11.453125" style="12"/>
    <col min="6405" max="6407" width="9.81640625" style="12" bestFit="1" customWidth="1"/>
    <col min="6408" max="6520" width="11.453125" style="12"/>
    <col min="6521" max="6521" width="6.1796875" style="12" customWidth="1"/>
    <col min="6522" max="6522" width="31.453125" style="12" customWidth="1"/>
    <col min="6523" max="6656" width="0" style="12" hidden="1" customWidth="1"/>
    <col min="6657" max="6659" width="9.81640625" style="12" bestFit="1" customWidth="1"/>
    <col min="6660" max="6660" width="11.453125" style="12"/>
    <col min="6661" max="6663" width="9.81640625" style="12" bestFit="1" customWidth="1"/>
    <col min="6664" max="6776" width="11.453125" style="12"/>
    <col min="6777" max="6777" width="6.1796875" style="12" customWidth="1"/>
    <col min="6778" max="6778" width="31.453125" style="12" customWidth="1"/>
    <col min="6779" max="6912" width="0" style="12" hidden="1" customWidth="1"/>
    <col min="6913" max="6915" width="9.81640625" style="12" bestFit="1" customWidth="1"/>
    <col min="6916" max="6916" width="11.453125" style="12"/>
    <col min="6917" max="6919" width="9.81640625" style="12" bestFit="1" customWidth="1"/>
    <col min="6920" max="7032" width="11.453125" style="12"/>
    <col min="7033" max="7033" width="6.1796875" style="12" customWidth="1"/>
    <col min="7034" max="7034" width="31.453125" style="12" customWidth="1"/>
    <col min="7035" max="7168" width="0" style="12" hidden="1" customWidth="1"/>
    <col min="7169" max="7171" width="9.81640625" style="12" bestFit="1" customWidth="1"/>
    <col min="7172" max="7172" width="11.453125" style="12"/>
    <col min="7173" max="7175" width="9.81640625" style="12" bestFit="1" customWidth="1"/>
    <col min="7176" max="7288" width="11.453125" style="12"/>
    <col min="7289" max="7289" width="6.1796875" style="12" customWidth="1"/>
    <col min="7290" max="7290" width="31.453125" style="12" customWidth="1"/>
    <col min="7291" max="7424" width="0" style="12" hidden="1" customWidth="1"/>
    <col min="7425" max="7427" width="9.81640625" style="12" bestFit="1" customWidth="1"/>
    <col min="7428" max="7428" width="11.453125" style="12"/>
    <col min="7429" max="7431" width="9.81640625" style="12" bestFit="1" customWidth="1"/>
    <col min="7432" max="7544" width="11.453125" style="12"/>
    <col min="7545" max="7545" width="6.1796875" style="12" customWidth="1"/>
    <col min="7546" max="7546" width="31.453125" style="12" customWidth="1"/>
    <col min="7547" max="7680" width="0" style="12" hidden="1" customWidth="1"/>
    <col min="7681" max="7683" width="9.81640625" style="12" bestFit="1" customWidth="1"/>
    <col min="7684" max="7684" width="11.453125" style="12"/>
    <col min="7685" max="7687" width="9.81640625" style="12" bestFit="1" customWidth="1"/>
    <col min="7688" max="7800" width="11.453125" style="12"/>
    <col min="7801" max="7801" width="6.1796875" style="12" customWidth="1"/>
    <col min="7802" max="7802" width="31.453125" style="12" customWidth="1"/>
    <col min="7803" max="7936" width="0" style="12" hidden="1" customWidth="1"/>
    <col min="7937" max="7939" width="9.81640625" style="12" bestFit="1" customWidth="1"/>
    <col min="7940" max="7940" width="11.453125" style="12"/>
    <col min="7941" max="7943" width="9.81640625" style="12" bestFit="1" customWidth="1"/>
    <col min="7944" max="8056" width="11.453125" style="12"/>
    <col min="8057" max="8057" width="6.1796875" style="12" customWidth="1"/>
    <col min="8058" max="8058" width="31.453125" style="12" customWidth="1"/>
    <col min="8059" max="8192" width="0" style="12" hidden="1" customWidth="1"/>
    <col min="8193" max="8195" width="9.81640625" style="12" bestFit="1" customWidth="1"/>
    <col min="8196" max="8196" width="11.453125" style="12"/>
    <col min="8197" max="8199" width="9.81640625" style="12" bestFit="1" customWidth="1"/>
    <col min="8200" max="8312" width="11.453125" style="12"/>
    <col min="8313" max="8313" width="6.1796875" style="12" customWidth="1"/>
    <col min="8314" max="8314" width="31.453125" style="12" customWidth="1"/>
    <col min="8315" max="8448" width="0" style="12" hidden="1" customWidth="1"/>
    <col min="8449" max="8451" width="9.81640625" style="12" bestFit="1" customWidth="1"/>
    <col min="8452" max="8452" width="11.453125" style="12"/>
    <col min="8453" max="8455" width="9.81640625" style="12" bestFit="1" customWidth="1"/>
    <col min="8456" max="8568" width="11.453125" style="12"/>
    <col min="8569" max="8569" width="6.1796875" style="12" customWidth="1"/>
    <col min="8570" max="8570" width="31.453125" style="12" customWidth="1"/>
    <col min="8571" max="8704" width="0" style="12" hidden="1" customWidth="1"/>
    <col min="8705" max="8707" width="9.81640625" style="12" bestFit="1" customWidth="1"/>
    <col min="8708" max="8708" width="11.453125" style="12"/>
    <col min="8709" max="8711" width="9.81640625" style="12" bestFit="1" customWidth="1"/>
    <col min="8712" max="8824" width="11.453125" style="12"/>
    <col min="8825" max="8825" width="6.1796875" style="12" customWidth="1"/>
    <col min="8826" max="8826" width="31.453125" style="12" customWidth="1"/>
    <col min="8827" max="8960" width="0" style="12" hidden="1" customWidth="1"/>
    <col min="8961" max="8963" width="9.81640625" style="12" bestFit="1" customWidth="1"/>
    <col min="8964" max="8964" width="11.453125" style="12"/>
    <col min="8965" max="8967" width="9.81640625" style="12" bestFit="1" customWidth="1"/>
    <col min="8968" max="9080" width="11.453125" style="12"/>
    <col min="9081" max="9081" width="6.1796875" style="12" customWidth="1"/>
    <col min="9082" max="9082" width="31.453125" style="12" customWidth="1"/>
    <col min="9083" max="9216" width="0" style="12" hidden="1" customWidth="1"/>
    <col min="9217" max="9219" width="9.81640625" style="12" bestFit="1" customWidth="1"/>
    <col min="9220" max="9220" width="11.453125" style="12"/>
    <col min="9221" max="9223" width="9.81640625" style="12" bestFit="1" customWidth="1"/>
    <col min="9224" max="9336" width="11.453125" style="12"/>
    <col min="9337" max="9337" width="6.1796875" style="12" customWidth="1"/>
    <col min="9338" max="9338" width="31.453125" style="12" customWidth="1"/>
    <col min="9339" max="9472" width="0" style="12" hidden="1" customWidth="1"/>
    <col min="9473" max="9475" width="9.81640625" style="12" bestFit="1" customWidth="1"/>
    <col min="9476" max="9476" width="11.453125" style="12"/>
    <col min="9477" max="9479" width="9.81640625" style="12" bestFit="1" customWidth="1"/>
    <col min="9480" max="9592" width="11.453125" style="12"/>
    <col min="9593" max="9593" width="6.1796875" style="12" customWidth="1"/>
    <col min="9594" max="9594" width="31.453125" style="12" customWidth="1"/>
    <col min="9595" max="9728" width="0" style="12" hidden="1" customWidth="1"/>
    <col min="9729" max="9731" width="9.81640625" style="12" bestFit="1" customWidth="1"/>
    <col min="9732" max="9732" width="11.453125" style="12"/>
    <col min="9733" max="9735" width="9.81640625" style="12" bestFit="1" customWidth="1"/>
    <col min="9736" max="9848" width="11.453125" style="12"/>
    <col min="9849" max="9849" width="6.1796875" style="12" customWidth="1"/>
    <col min="9850" max="9850" width="31.453125" style="12" customWidth="1"/>
    <col min="9851" max="9984" width="0" style="12" hidden="1" customWidth="1"/>
    <col min="9985" max="9987" width="9.81640625" style="12" bestFit="1" customWidth="1"/>
    <col min="9988" max="9988" width="11.453125" style="12"/>
    <col min="9989" max="9991" width="9.81640625" style="12" bestFit="1" customWidth="1"/>
    <col min="9992" max="10104" width="11.453125" style="12"/>
    <col min="10105" max="10105" width="6.1796875" style="12" customWidth="1"/>
    <col min="10106" max="10106" width="31.453125" style="12" customWidth="1"/>
    <col min="10107" max="10240" width="0" style="12" hidden="1" customWidth="1"/>
    <col min="10241" max="10243" width="9.81640625" style="12" bestFit="1" customWidth="1"/>
    <col min="10244" max="10244" width="11.453125" style="12"/>
    <col min="10245" max="10247" width="9.81640625" style="12" bestFit="1" customWidth="1"/>
    <col min="10248" max="10360" width="11.453125" style="12"/>
    <col min="10361" max="10361" width="6.1796875" style="12" customWidth="1"/>
    <col min="10362" max="10362" width="31.453125" style="12" customWidth="1"/>
    <col min="10363" max="10496" width="0" style="12" hidden="1" customWidth="1"/>
    <col min="10497" max="10499" width="9.81640625" style="12" bestFit="1" customWidth="1"/>
    <col min="10500" max="10500" width="11.453125" style="12"/>
    <col min="10501" max="10503" width="9.81640625" style="12" bestFit="1" customWidth="1"/>
    <col min="10504" max="10616" width="11.453125" style="12"/>
    <col min="10617" max="10617" width="6.1796875" style="12" customWidth="1"/>
    <col min="10618" max="10618" width="31.453125" style="12" customWidth="1"/>
    <col min="10619" max="10752" width="0" style="12" hidden="1" customWidth="1"/>
    <col min="10753" max="10755" width="9.81640625" style="12" bestFit="1" customWidth="1"/>
    <col min="10756" max="10756" width="11.453125" style="12"/>
    <col min="10757" max="10759" width="9.81640625" style="12" bestFit="1" customWidth="1"/>
    <col min="10760" max="10872" width="11.453125" style="12"/>
    <col min="10873" max="10873" width="6.1796875" style="12" customWidth="1"/>
    <col min="10874" max="10874" width="31.453125" style="12" customWidth="1"/>
    <col min="10875" max="11008" width="0" style="12" hidden="1" customWidth="1"/>
    <col min="11009" max="11011" width="9.81640625" style="12" bestFit="1" customWidth="1"/>
    <col min="11012" max="11012" width="11.453125" style="12"/>
    <col min="11013" max="11015" width="9.81640625" style="12" bestFit="1" customWidth="1"/>
    <col min="11016" max="11128" width="11.453125" style="12"/>
    <col min="11129" max="11129" width="6.1796875" style="12" customWidth="1"/>
    <col min="11130" max="11130" width="31.453125" style="12" customWidth="1"/>
    <col min="11131" max="11264" width="0" style="12" hidden="1" customWidth="1"/>
    <col min="11265" max="11267" width="9.81640625" style="12" bestFit="1" customWidth="1"/>
    <col min="11268" max="11268" width="11.453125" style="12"/>
    <col min="11269" max="11271" width="9.81640625" style="12" bestFit="1" customWidth="1"/>
    <col min="11272" max="11384" width="11.453125" style="12"/>
    <col min="11385" max="11385" width="6.1796875" style="12" customWidth="1"/>
    <col min="11386" max="11386" width="31.453125" style="12" customWidth="1"/>
    <col min="11387" max="11520" width="0" style="12" hidden="1" customWidth="1"/>
    <col min="11521" max="11523" width="9.81640625" style="12" bestFit="1" customWidth="1"/>
    <col min="11524" max="11524" width="11.453125" style="12"/>
    <col min="11525" max="11527" width="9.81640625" style="12" bestFit="1" customWidth="1"/>
    <col min="11528" max="11640" width="11.453125" style="12"/>
    <col min="11641" max="11641" width="6.1796875" style="12" customWidth="1"/>
    <col min="11642" max="11642" width="31.453125" style="12" customWidth="1"/>
    <col min="11643" max="11776" width="0" style="12" hidden="1" customWidth="1"/>
    <col min="11777" max="11779" width="9.81640625" style="12" bestFit="1" customWidth="1"/>
    <col min="11780" max="11780" width="11.453125" style="12"/>
    <col min="11781" max="11783" width="9.81640625" style="12" bestFit="1" customWidth="1"/>
    <col min="11784" max="11896" width="11.453125" style="12"/>
    <col min="11897" max="11897" width="6.1796875" style="12" customWidth="1"/>
    <col min="11898" max="11898" width="31.453125" style="12" customWidth="1"/>
    <col min="11899" max="12032" width="0" style="12" hidden="1" customWidth="1"/>
    <col min="12033" max="12035" width="9.81640625" style="12" bestFit="1" customWidth="1"/>
    <col min="12036" max="12036" width="11.453125" style="12"/>
    <col min="12037" max="12039" width="9.81640625" style="12" bestFit="1" customWidth="1"/>
    <col min="12040" max="12152" width="11.453125" style="12"/>
    <col min="12153" max="12153" width="6.1796875" style="12" customWidth="1"/>
    <col min="12154" max="12154" width="31.453125" style="12" customWidth="1"/>
    <col min="12155" max="12288" width="0" style="12" hidden="1" customWidth="1"/>
    <col min="12289" max="12291" width="9.81640625" style="12" bestFit="1" customWidth="1"/>
    <col min="12292" max="12292" width="11.453125" style="12"/>
    <col min="12293" max="12295" width="9.81640625" style="12" bestFit="1" customWidth="1"/>
    <col min="12296" max="12408" width="11.453125" style="12"/>
    <col min="12409" max="12409" width="6.1796875" style="12" customWidth="1"/>
    <col min="12410" max="12410" width="31.453125" style="12" customWidth="1"/>
    <col min="12411" max="12544" width="0" style="12" hidden="1" customWidth="1"/>
    <col min="12545" max="12547" width="9.81640625" style="12" bestFit="1" customWidth="1"/>
    <col min="12548" max="12548" width="11.453125" style="12"/>
    <col min="12549" max="12551" width="9.81640625" style="12" bestFit="1" customWidth="1"/>
    <col min="12552" max="12664" width="11.453125" style="12"/>
    <col min="12665" max="12665" width="6.1796875" style="12" customWidth="1"/>
    <col min="12666" max="12666" width="31.453125" style="12" customWidth="1"/>
    <col min="12667" max="12800" width="0" style="12" hidden="1" customWidth="1"/>
    <col min="12801" max="12803" width="9.81640625" style="12" bestFit="1" customWidth="1"/>
    <col min="12804" max="12804" width="11.453125" style="12"/>
    <col min="12805" max="12807" width="9.81640625" style="12" bestFit="1" customWidth="1"/>
    <col min="12808" max="12920" width="11.453125" style="12"/>
    <col min="12921" max="12921" width="6.1796875" style="12" customWidth="1"/>
    <col min="12922" max="12922" width="31.453125" style="12" customWidth="1"/>
    <col min="12923" max="13056" width="0" style="12" hidden="1" customWidth="1"/>
    <col min="13057" max="13059" width="9.81640625" style="12" bestFit="1" customWidth="1"/>
    <col min="13060" max="13060" width="11.453125" style="12"/>
    <col min="13061" max="13063" width="9.81640625" style="12" bestFit="1" customWidth="1"/>
    <col min="13064" max="13176" width="11.453125" style="12"/>
    <col min="13177" max="13177" width="6.1796875" style="12" customWidth="1"/>
    <col min="13178" max="13178" width="31.453125" style="12" customWidth="1"/>
    <col min="13179" max="13312" width="0" style="12" hidden="1" customWidth="1"/>
    <col min="13313" max="13315" width="9.81640625" style="12" bestFit="1" customWidth="1"/>
    <col min="13316" max="13316" width="11.453125" style="12"/>
    <col min="13317" max="13319" width="9.81640625" style="12" bestFit="1" customWidth="1"/>
    <col min="13320" max="13432" width="11.453125" style="12"/>
    <col min="13433" max="13433" width="6.1796875" style="12" customWidth="1"/>
    <col min="13434" max="13434" width="31.453125" style="12" customWidth="1"/>
    <col min="13435" max="13568" width="0" style="12" hidden="1" customWidth="1"/>
    <col min="13569" max="13571" width="9.81640625" style="12" bestFit="1" customWidth="1"/>
    <col min="13572" max="13572" width="11.453125" style="12"/>
    <col min="13573" max="13575" width="9.81640625" style="12" bestFit="1" customWidth="1"/>
    <col min="13576" max="13688" width="11.453125" style="12"/>
    <col min="13689" max="13689" width="6.1796875" style="12" customWidth="1"/>
    <col min="13690" max="13690" width="31.453125" style="12" customWidth="1"/>
    <col min="13691" max="13824" width="0" style="12" hidden="1" customWidth="1"/>
    <col min="13825" max="13827" width="9.81640625" style="12" bestFit="1" customWidth="1"/>
    <col min="13828" max="13828" width="11.453125" style="12"/>
    <col min="13829" max="13831" width="9.81640625" style="12" bestFit="1" customWidth="1"/>
    <col min="13832" max="13944" width="11.453125" style="12"/>
    <col min="13945" max="13945" width="6.1796875" style="12" customWidth="1"/>
    <col min="13946" max="13946" width="31.453125" style="12" customWidth="1"/>
    <col min="13947" max="14080" width="0" style="12" hidden="1" customWidth="1"/>
    <col min="14081" max="14083" width="9.81640625" style="12" bestFit="1" customWidth="1"/>
    <col min="14084" max="14084" width="11.453125" style="12"/>
    <col min="14085" max="14087" width="9.81640625" style="12" bestFit="1" customWidth="1"/>
    <col min="14088" max="14200" width="11.453125" style="12"/>
    <col min="14201" max="14201" width="6.1796875" style="12" customWidth="1"/>
    <col min="14202" max="14202" width="31.453125" style="12" customWidth="1"/>
    <col min="14203" max="14336" width="0" style="12" hidden="1" customWidth="1"/>
    <col min="14337" max="14339" width="9.81640625" style="12" bestFit="1" customWidth="1"/>
    <col min="14340" max="14340" width="11.453125" style="12"/>
    <col min="14341" max="14343" width="9.81640625" style="12" bestFit="1" customWidth="1"/>
    <col min="14344" max="14456" width="11.453125" style="12"/>
    <col min="14457" max="14457" width="6.1796875" style="12" customWidth="1"/>
    <col min="14458" max="14458" width="31.453125" style="12" customWidth="1"/>
    <col min="14459" max="14592" width="0" style="12" hidden="1" customWidth="1"/>
    <col min="14593" max="14595" width="9.81640625" style="12" bestFit="1" customWidth="1"/>
    <col min="14596" max="14596" width="11.453125" style="12"/>
    <col min="14597" max="14599" width="9.81640625" style="12" bestFit="1" customWidth="1"/>
    <col min="14600" max="14712" width="11.453125" style="12"/>
    <col min="14713" max="14713" width="6.1796875" style="12" customWidth="1"/>
    <col min="14714" max="14714" width="31.453125" style="12" customWidth="1"/>
    <col min="14715" max="14848" width="0" style="12" hidden="1" customWidth="1"/>
    <col min="14849" max="14851" width="9.81640625" style="12" bestFit="1" customWidth="1"/>
    <col min="14852" max="14852" width="11.453125" style="12"/>
    <col min="14853" max="14855" width="9.81640625" style="12" bestFit="1" customWidth="1"/>
    <col min="14856" max="14968" width="11.453125" style="12"/>
    <col min="14969" max="14969" width="6.1796875" style="12" customWidth="1"/>
    <col min="14970" max="14970" width="31.453125" style="12" customWidth="1"/>
    <col min="14971" max="15104" width="0" style="12" hidden="1" customWidth="1"/>
    <col min="15105" max="15107" width="9.81640625" style="12" bestFit="1" customWidth="1"/>
    <col min="15108" max="15108" width="11.453125" style="12"/>
    <col min="15109" max="15111" width="9.81640625" style="12" bestFit="1" customWidth="1"/>
    <col min="15112" max="15224" width="11.453125" style="12"/>
    <col min="15225" max="15225" width="6.1796875" style="12" customWidth="1"/>
    <col min="15226" max="15226" width="31.453125" style="12" customWidth="1"/>
    <col min="15227" max="15360" width="0" style="12" hidden="1" customWidth="1"/>
    <col min="15361" max="15363" width="9.81640625" style="12" bestFit="1" customWidth="1"/>
    <col min="15364" max="15364" width="11.453125" style="12"/>
    <col min="15365" max="15367" width="9.81640625" style="12" bestFit="1" customWidth="1"/>
    <col min="15368" max="15480" width="11.453125" style="12"/>
    <col min="15481" max="15481" width="6.1796875" style="12" customWidth="1"/>
    <col min="15482" max="15482" width="31.453125" style="12" customWidth="1"/>
    <col min="15483" max="15616" width="0" style="12" hidden="1" customWidth="1"/>
    <col min="15617" max="15619" width="9.81640625" style="12" bestFit="1" customWidth="1"/>
    <col min="15620" max="15620" width="11.453125" style="12"/>
    <col min="15621" max="15623" width="9.81640625" style="12" bestFit="1" customWidth="1"/>
    <col min="15624" max="15736" width="11.453125" style="12"/>
    <col min="15737" max="15737" width="6.1796875" style="12" customWidth="1"/>
    <col min="15738" max="15738" width="31.453125" style="12" customWidth="1"/>
    <col min="15739" max="15872" width="0" style="12" hidden="1" customWidth="1"/>
    <col min="15873" max="15875" width="9.81640625" style="12" bestFit="1" customWidth="1"/>
    <col min="15876" max="15876" width="11.453125" style="12"/>
    <col min="15877" max="15879" width="9.81640625" style="12" bestFit="1" customWidth="1"/>
    <col min="15880" max="15992" width="11.453125" style="12"/>
    <col min="15993" max="15993" width="6.1796875" style="12" customWidth="1"/>
    <col min="15994" max="15994" width="31.453125" style="12" customWidth="1"/>
    <col min="15995" max="16128" width="0" style="12" hidden="1" customWidth="1"/>
    <col min="16129" max="16131" width="9.81640625" style="12" bestFit="1" customWidth="1"/>
    <col min="16132" max="16132" width="11.453125" style="12"/>
    <col min="16133" max="16135" width="9.81640625" style="12" bestFit="1" customWidth="1"/>
    <col min="16136" max="16384" width="11.453125" style="12"/>
  </cols>
  <sheetData>
    <row r="1" spans="1:280" ht="15.75" hidden="1" customHeight="1" x14ac:dyDescent="0.35">
      <c r="A1" s="9"/>
      <c r="B1" s="9"/>
      <c r="C1" s="10" t="s">
        <v>32</v>
      </c>
      <c r="D1" s="11"/>
      <c r="E1" s="11"/>
      <c r="F1" s="11"/>
      <c r="G1" s="11"/>
      <c r="H1" s="11"/>
      <c r="I1" s="11"/>
      <c r="J1" s="11"/>
      <c r="K1" s="11"/>
      <c r="L1" s="12"/>
      <c r="M1" s="13"/>
      <c r="N1" s="14"/>
      <c r="O1" s="15"/>
      <c r="P1" s="16"/>
      <c r="Q1" s="12"/>
      <c r="R1" s="16"/>
      <c r="S1" s="16"/>
      <c r="T1" s="17"/>
    </row>
    <row r="2" spans="1:280" ht="15.75" hidden="1" customHeight="1" x14ac:dyDescent="0.35">
      <c r="A2" s="12"/>
      <c r="B2" s="12"/>
      <c r="C2" s="18" t="s">
        <v>33</v>
      </c>
      <c r="D2" s="18"/>
      <c r="E2" s="18"/>
      <c r="F2" s="18"/>
      <c r="G2" s="18"/>
      <c r="H2" s="18"/>
      <c r="I2" s="18"/>
      <c r="J2" s="18"/>
      <c r="K2" s="18"/>
      <c r="L2" s="12"/>
      <c r="M2" s="13"/>
      <c r="N2" s="14"/>
      <c r="O2" s="15"/>
      <c r="P2" s="16"/>
      <c r="Q2" s="12"/>
      <c r="R2" s="16"/>
      <c r="S2" s="16"/>
      <c r="T2" s="17"/>
    </row>
    <row r="3" spans="1:280" ht="15.75" hidden="1" customHeight="1" x14ac:dyDescent="0.35">
      <c r="A3" s="12"/>
      <c r="B3" s="12"/>
      <c r="C3" s="18" t="s">
        <v>34</v>
      </c>
      <c r="D3" s="18"/>
      <c r="E3" s="18"/>
      <c r="F3" s="18"/>
      <c r="G3" s="18"/>
      <c r="H3" s="18"/>
      <c r="I3" s="18"/>
      <c r="J3" s="18"/>
      <c r="K3" s="18"/>
      <c r="L3" s="12"/>
      <c r="M3" s="13"/>
      <c r="N3" s="14"/>
      <c r="O3" s="15"/>
      <c r="P3" s="16"/>
      <c r="Q3" s="12"/>
      <c r="R3" s="16"/>
      <c r="S3" s="16"/>
      <c r="T3" s="17"/>
    </row>
    <row r="4" spans="1:280" ht="15.75" hidden="1" customHeight="1" x14ac:dyDescent="0.35">
      <c r="A4" s="12"/>
      <c r="B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280" ht="15.75" hidden="1" customHeight="1" x14ac:dyDescent="0.35">
      <c r="A5" s="12"/>
      <c r="B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280" ht="15.75" hidden="1" customHeight="1" x14ac:dyDescent="0.35">
      <c r="A6" s="12"/>
      <c r="B6" s="12"/>
      <c r="C6" s="20" t="s">
        <v>35</v>
      </c>
      <c r="D6" s="21"/>
      <c r="E6" s="21"/>
      <c r="F6" s="21"/>
      <c r="G6" s="21"/>
      <c r="H6" s="21"/>
      <c r="I6" s="21"/>
      <c r="J6" s="21"/>
      <c r="K6" s="21"/>
      <c r="L6" s="12"/>
      <c r="M6" s="12"/>
      <c r="N6" s="12"/>
      <c r="O6" s="12"/>
      <c r="P6" s="12"/>
      <c r="Q6" s="12"/>
    </row>
    <row r="7" spans="1:280" ht="15.75" hidden="1" customHeight="1" x14ac:dyDescent="0.35">
      <c r="A7" s="12"/>
      <c r="B7" s="12"/>
      <c r="C7" s="20" t="s">
        <v>36</v>
      </c>
      <c r="D7" s="21"/>
      <c r="E7" s="21"/>
      <c r="F7" s="21"/>
      <c r="G7" s="21"/>
      <c r="H7" s="21"/>
      <c r="I7" s="21"/>
      <c r="J7" s="21"/>
      <c r="K7" s="21"/>
      <c r="L7" s="12"/>
      <c r="M7" s="12"/>
      <c r="N7" s="12"/>
      <c r="O7" s="12"/>
      <c r="P7" s="12"/>
      <c r="Q7" s="12"/>
    </row>
    <row r="8" spans="1:280" ht="15.75" customHeight="1" x14ac:dyDescent="0.35">
      <c r="A8" s="12"/>
      <c r="B8" s="12"/>
      <c r="C8" s="22"/>
      <c r="D8" s="23"/>
      <c r="E8" s="23"/>
      <c r="F8" s="23"/>
      <c r="G8" s="23"/>
      <c r="H8" s="23"/>
      <c r="I8" s="23"/>
      <c r="J8" s="23"/>
      <c r="K8" s="23"/>
      <c r="L8" s="24" t="s">
        <v>37</v>
      </c>
      <c r="M8" s="25" t="s">
        <v>38</v>
      </c>
      <c r="N8" s="12"/>
      <c r="O8" s="12"/>
      <c r="P8" s="12"/>
      <c r="Q8" s="12"/>
      <c r="IK8" s="26" t="s">
        <v>39</v>
      </c>
    </row>
    <row r="9" spans="1:280" ht="15.75" customHeight="1" x14ac:dyDescent="0.35">
      <c r="A9" s="12"/>
      <c r="B9" s="12"/>
      <c r="D9" s="12"/>
      <c r="E9" s="12"/>
      <c r="F9" s="12"/>
      <c r="G9" s="12"/>
      <c r="H9" s="12"/>
      <c r="I9" s="12"/>
      <c r="J9" s="12"/>
      <c r="K9" s="12"/>
      <c r="L9" s="24" t="s">
        <v>40</v>
      </c>
      <c r="M9" s="25" t="s">
        <v>41</v>
      </c>
      <c r="N9" s="12"/>
      <c r="O9" s="12"/>
      <c r="P9" s="12"/>
      <c r="Q9" s="12"/>
    </row>
    <row r="10" spans="1:280" ht="15.75" customHeight="1" x14ac:dyDescent="0.35">
      <c r="D10" s="12"/>
      <c r="E10" s="12"/>
      <c r="F10" s="12"/>
      <c r="G10" s="12"/>
      <c r="H10" s="12"/>
      <c r="I10" s="12"/>
      <c r="J10" s="12"/>
      <c r="K10" s="12"/>
      <c r="L10" s="166" t="s">
        <v>42</v>
      </c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  <c r="X10" s="167" t="s">
        <v>43</v>
      </c>
      <c r="Y10" s="168"/>
      <c r="Z10" s="168"/>
      <c r="AA10" s="168"/>
      <c r="AB10" s="168"/>
      <c r="AC10" s="168"/>
      <c r="AD10" s="167" t="s">
        <v>44</v>
      </c>
      <c r="AE10" s="168"/>
      <c r="AF10" s="168"/>
      <c r="AG10" s="168"/>
      <c r="AH10" s="168"/>
      <c r="AI10" s="168"/>
      <c r="AJ10" s="167" t="s">
        <v>45</v>
      </c>
      <c r="AK10" s="168"/>
      <c r="AL10" s="168"/>
      <c r="AM10" s="168"/>
      <c r="AN10" s="168"/>
      <c r="AO10" s="168"/>
      <c r="AP10" s="169" t="s">
        <v>46</v>
      </c>
      <c r="AQ10" s="166"/>
      <c r="AR10" s="166"/>
      <c r="AS10" s="166"/>
      <c r="AT10" s="166"/>
      <c r="AU10" s="166"/>
      <c r="AV10" s="166"/>
      <c r="AW10" s="166"/>
      <c r="AX10" s="166"/>
      <c r="AY10" s="166"/>
      <c r="AZ10" s="166"/>
      <c r="BA10" s="166"/>
      <c r="BB10" s="166"/>
      <c r="BC10" s="166"/>
      <c r="BD10" s="166"/>
      <c r="BE10" s="170" t="s">
        <v>47</v>
      </c>
      <c r="BF10" s="171"/>
      <c r="BG10" s="171"/>
      <c r="BH10" s="171"/>
      <c r="BI10" s="171"/>
      <c r="BJ10" s="171"/>
      <c r="BK10" s="163" t="s">
        <v>48</v>
      </c>
      <c r="BL10" s="163"/>
      <c r="BM10" s="163"/>
      <c r="BN10" s="163"/>
      <c r="BO10" s="163"/>
      <c r="BP10" s="163"/>
      <c r="BQ10" s="163" t="s">
        <v>49</v>
      </c>
      <c r="BR10" s="163"/>
      <c r="BS10" s="163"/>
      <c r="BT10" s="163"/>
      <c r="BU10" s="163"/>
      <c r="BV10" s="163"/>
      <c r="BW10" s="163" t="s">
        <v>50</v>
      </c>
      <c r="BX10" s="163"/>
      <c r="BY10" s="163"/>
      <c r="BZ10" s="163"/>
      <c r="CA10" s="163"/>
      <c r="CB10" s="163"/>
      <c r="CC10" s="163" t="s">
        <v>51</v>
      </c>
      <c r="CD10" s="163"/>
      <c r="CE10" s="163"/>
      <c r="CF10" s="163"/>
      <c r="CG10" s="163"/>
      <c r="CH10" s="163"/>
      <c r="CI10" s="163" t="s">
        <v>52</v>
      </c>
      <c r="CJ10" s="163"/>
      <c r="CK10" s="163"/>
      <c r="CL10" s="163"/>
      <c r="CM10" s="163"/>
      <c r="CN10" s="163"/>
      <c r="CO10" s="163" t="s">
        <v>53</v>
      </c>
      <c r="CP10" s="163"/>
      <c r="CQ10" s="163"/>
      <c r="CR10" s="163"/>
      <c r="CS10" s="163"/>
      <c r="CT10" s="163"/>
      <c r="CU10" s="162" t="s">
        <v>54</v>
      </c>
      <c r="CV10" s="163"/>
      <c r="CW10" s="163"/>
      <c r="CX10" s="163"/>
      <c r="CY10" s="163"/>
      <c r="CZ10" s="163"/>
      <c r="DA10" s="162" t="s">
        <v>55</v>
      </c>
      <c r="DB10" s="163"/>
      <c r="DC10" s="163"/>
      <c r="DD10" s="163"/>
      <c r="DE10" s="163"/>
      <c r="DF10" s="163"/>
      <c r="DG10" s="162" t="s">
        <v>56</v>
      </c>
      <c r="DH10" s="163"/>
      <c r="DI10" s="163"/>
      <c r="DJ10" s="163"/>
      <c r="DK10" s="163"/>
      <c r="DL10" s="163"/>
      <c r="DM10" s="162" t="s">
        <v>57</v>
      </c>
      <c r="DN10" s="162"/>
      <c r="DO10" s="163"/>
      <c r="DP10" s="163"/>
      <c r="DQ10" s="163"/>
      <c r="DR10" s="163"/>
      <c r="DS10" s="163"/>
      <c r="DT10" s="163"/>
      <c r="DU10" s="162" t="s">
        <v>58</v>
      </c>
      <c r="DV10" s="162"/>
      <c r="DW10" s="163"/>
      <c r="DX10" s="163"/>
      <c r="DY10" s="163"/>
      <c r="DZ10" s="163"/>
      <c r="EA10" s="163"/>
      <c r="EB10" s="163"/>
      <c r="EC10" s="162" t="s">
        <v>59</v>
      </c>
      <c r="ED10" s="162"/>
      <c r="EE10" s="163"/>
      <c r="EF10" s="163"/>
      <c r="EG10" s="163"/>
      <c r="EH10" s="163"/>
      <c r="EI10" s="163"/>
      <c r="EJ10" s="163"/>
      <c r="EK10" s="162" t="s">
        <v>60</v>
      </c>
      <c r="EL10" s="162"/>
      <c r="EM10" s="163"/>
      <c r="EN10" s="163"/>
      <c r="EO10" s="163"/>
      <c r="EP10" s="163"/>
      <c r="EQ10" s="163"/>
      <c r="ER10" s="163"/>
      <c r="ES10" s="162" t="s">
        <v>61</v>
      </c>
      <c r="ET10" s="162"/>
      <c r="EU10" s="163"/>
      <c r="EV10" s="163"/>
      <c r="EW10" s="163"/>
      <c r="EX10" s="163"/>
      <c r="EY10" s="163"/>
      <c r="EZ10" s="163"/>
      <c r="FA10" s="162" t="s">
        <v>62</v>
      </c>
      <c r="FB10" s="162"/>
      <c r="FC10" s="163"/>
      <c r="FD10" s="163"/>
      <c r="FE10" s="163"/>
      <c r="FF10" s="163"/>
      <c r="FG10" s="163"/>
      <c r="FH10" s="163"/>
      <c r="FI10" s="162" t="s">
        <v>63</v>
      </c>
      <c r="FJ10" s="162"/>
      <c r="FK10" s="163"/>
      <c r="FL10" s="163"/>
      <c r="FM10" s="163"/>
      <c r="FN10" s="163"/>
      <c r="FO10" s="163"/>
      <c r="FP10" s="163"/>
      <c r="FQ10" s="162" t="s">
        <v>64</v>
      </c>
      <c r="FR10" s="162"/>
      <c r="FS10" s="163"/>
      <c r="FT10" s="163"/>
      <c r="FU10" s="163"/>
      <c r="FV10" s="163"/>
      <c r="FW10" s="163"/>
      <c r="FX10" s="163"/>
      <c r="FY10" s="162" t="s">
        <v>65</v>
      </c>
      <c r="FZ10" s="162"/>
      <c r="GA10" s="163"/>
      <c r="GB10" s="163"/>
      <c r="GC10" s="163"/>
      <c r="GD10" s="163"/>
      <c r="GE10" s="163"/>
      <c r="GF10" s="163"/>
      <c r="GG10" s="162" t="s">
        <v>66</v>
      </c>
      <c r="GH10" s="162"/>
      <c r="GI10" s="163"/>
      <c r="GJ10" s="163"/>
      <c r="GK10" s="163"/>
      <c r="GL10" s="163"/>
      <c r="GM10" s="163"/>
      <c r="GN10" s="163"/>
      <c r="GO10" s="162" t="s">
        <v>67</v>
      </c>
      <c r="GP10" s="162"/>
      <c r="GQ10" s="163"/>
      <c r="GR10" s="163"/>
      <c r="GS10" s="163"/>
      <c r="GT10" s="163"/>
      <c r="GU10" s="163"/>
      <c r="GV10" s="163"/>
      <c r="GW10" s="162" t="s">
        <v>68</v>
      </c>
      <c r="GX10" s="162"/>
      <c r="GY10" s="163"/>
      <c r="GZ10" s="163"/>
      <c r="HA10" s="163"/>
      <c r="HB10" s="163"/>
      <c r="HC10" s="163"/>
      <c r="HD10" s="163"/>
      <c r="HE10" s="162" t="s">
        <v>69</v>
      </c>
      <c r="HF10" s="162"/>
      <c r="HG10" s="163"/>
      <c r="HH10" s="163"/>
      <c r="HI10" s="163"/>
      <c r="HJ10" s="163"/>
      <c r="HK10" s="163"/>
      <c r="HL10" s="163"/>
      <c r="HM10" s="162" t="s">
        <v>70</v>
      </c>
      <c r="HN10" s="162"/>
      <c r="HO10" s="163"/>
      <c r="HP10" s="163"/>
      <c r="HQ10" s="163"/>
      <c r="HR10" s="163"/>
      <c r="HS10" s="163"/>
      <c r="HT10" s="163"/>
      <c r="HU10" s="162" t="s">
        <v>71</v>
      </c>
      <c r="HV10" s="162"/>
      <c r="HW10" s="163"/>
      <c r="HX10" s="163"/>
      <c r="HY10" s="163"/>
      <c r="HZ10" s="163"/>
      <c r="IA10" s="163"/>
      <c r="IB10" s="163"/>
      <c r="IC10" s="162" t="s">
        <v>72</v>
      </c>
      <c r="ID10" s="162"/>
      <c r="IE10" s="163"/>
      <c r="IF10" s="163"/>
      <c r="IG10" s="163"/>
      <c r="IH10" s="163"/>
      <c r="II10" s="163"/>
      <c r="IJ10" s="163"/>
      <c r="IK10" s="162" t="s">
        <v>73</v>
      </c>
      <c r="IL10" s="162"/>
      <c r="IM10" s="163"/>
      <c r="IN10" s="163"/>
      <c r="IO10" s="163"/>
      <c r="IP10" s="163"/>
      <c r="IQ10" s="163"/>
      <c r="IR10" s="163"/>
      <c r="IS10" s="162" t="s">
        <v>74</v>
      </c>
      <c r="IT10" s="162"/>
      <c r="IU10" s="163"/>
      <c r="IV10" s="163"/>
      <c r="IW10" s="163"/>
      <c r="IX10" s="163"/>
      <c r="IY10" s="163"/>
      <c r="IZ10" s="163"/>
      <c r="JA10" s="162" t="s">
        <v>75</v>
      </c>
      <c r="JB10" s="162"/>
      <c r="JC10" s="163"/>
      <c r="JD10" s="163"/>
      <c r="JE10" s="163"/>
      <c r="JF10" s="163"/>
      <c r="JG10" s="163"/>
      <c r="JH10" s="163"/>
      <c r="JI10" s="162" t="s">
        <v>76</v>
      </c>
      <c r="JJ10" s="162"/>
      <c r="JK10" s="163"/>
      <c r="JL10" s="163"/>
      <c r="JM10" s="163"/>
      <c r="JN10" s="163"/>
      <c r="JO10" s="163"/>
      <c r="JP10" s="163"/>
      <c r="JQ10" s="164" t="s">
        <v>77</v>
      </c>
      <c r="JR10" s="164"/>
      <c r="JS10" s="164"/>
      <c r="JT10" s="164"/>
    </row>
    <row r="11" spans="1:280" ht="15.75" customHeight="1" x14ac:dyDescent="0.35">
      <c r="A11" s="155" t="s">
        <v>78</v>
      </c>
      <c r="B11" s="157" t="s">
        <v>79</v>
      </c>
      <c r="C11" s="159" t="s">
        <v>80</v>
      </c>
      <c r="D11" s="161" t="s">
        <v>81</v>
      </c>
      <c r="E11" s="161"/>
      <c r="F11" s="161"/>
      <c r="G11" s="161"/>
      <c r="H11" s="161" t="s">
        <v>82</v>
      </c>
      <c r="I11" s="161"/>
      <c r="J11" s="161"/>
      <c r="K11" s="161"/>
      <c r="L11" s="154" t="s">
        <v>38</v>
      </c>
      <c r="M11" s="153"/>
      <c r="N11" s="153"/>
      <c r="O11" s="154" t="s">
        <v>83</v>
      </c>
      <c r="P11" s="153"/>
      <c r="Q11" s="153"/>
      <c r="R11" s="153" t="s">
        <v>84</v>
      </c>
      <c r="S11" s="153"/>
      <c r="T11" s="153"/>
      <c r="U11" s="153">
        <v>43470</v>
      </c>
      <c r="V11" s="153"/>
      <c r="W11" s="153"/>
      <c r="X11" s="153">
        <v>43560</v>
      </c>
      <c r="Y11" s="153"/>
      <c r="Z11" s="153"/>
      <c r="AA11" s="153">
        <v>43590</v>
      </c>
      <c r="AB11" s="153"/>
      <c r="AC11" s="153"/>
      <c r="AD11" s="153">
        <v>43774</v>
      </c>
      <c r="AE11" s="153"/>
      <c r="AF11" s="153"/>
      <c r="AG11" s="153">
        <v>43804</v>
      </c>
      <c r="AH11" s="153"/>
      <c r="AI11" s="153"/>
      <c r="AJ11" s="153" t="s">
        <v>85</v>
      </c>
      <c r="AK11" s="153"/>
      <c r="AL11" s="153"/>
      <c r="AM11" s="153" t="s">
        <v>86</v>
      </c>
      <c r="AN11" s="153"/>
      <c r="AO11" s="153"/>
      <c r="AP11" s="153" t="s">
        <v>87</v>
      </c>
      <c r="AQ11" s="153"/>
      <c r="AR11" s="153"/>
      <c r="AS11" s="153" t="s">
        <v>88</v>
      </c>
      <c r="AT11" s="153"/>
      <c r="AU11" s="153"/>
      <c r="AV11" s="153" t="s">
        <v>89</v>
      </c>
      <c r="AW11" s="153"/>
      <c r="AX11" s="153"/>
      <c r="AY11" s="153" t="s">
        <v>90</v>
      </c>
      <c r="AZ11" s="153"/>
      <c r="BA11" s="153"/>
      <c r="BB11" s="153" t="s">
        <v>91</v>
      </c>
      <c r="BC11" s="153"/>
      <c r="BD11" s="153"/>
      <c r="BE11" s="152">
        <v>43471</v>
      </c>
      <c r="BF11" s="151"/>
      <c r="BG11" s="151"/>
      <c r="BH11" s="152">
        <v>43502</v>
      </c>
      <c r="BI11" s="151"/>
      <c r="BJ11" s="151"/>
      <c r="BK11" s="152">
        <v>43683</v>
      </c>
      <c r="BL11" s="151"/>
      <c r="BM11" s="151"/>
      <c r="BN11" s="152">
        <v>43714</v>
      </c>
      <c r="BO11" s="151"/>
      <c r="BP11" s="151"/>
      <c r="BQ11" s="152" t="s">
        <v>92</v>
      </c>
      <c r="BR11" s="151"/>
      <c r="BS11" s="151"/>
      <c r="BT11" s="152" t="s">
        <v>93</v>
      </c>
      <c r="BU11" s="151"/>
      <c r="BV11" s="151"/>
      <c r="BW11" s="152" t="s">
        <v>94</v>
      </c>
      <c r="BX11" s="151"/>
      <c r="BY11" s="151"/>
      <c r="BZ11" s="152" t="s">
        <v>95</v>
      </c>
      <c r="CA11" s="151"/>
      <c r="CB11" s="151"/>
      <c r="CC11" s="152" t="s">
        <v>96</v>
      </c>
      <c r="CD11" s="151"/>
      <c r="CE11" s="151"/>
      <c r="CF11" s="152" t="s">
        <v>97</v>
      </c>
      <c r="CG11" s="151"/>
      <c r="CH11" s="151"/>
      <c r="CI11" s="152">
        <v>43623</v>
      </c>
      <c r="CJ11" s="151"/>
      <c r="CK11" s="151"/>
      <c r="CL11" s="152">
        <v>43653</v>
      </c>
      <c r="CM11" s="151"/>
      <c r="CN11" s="151"/>
      <c r="CO11" s="152" t="s">
        <v>98</v>
      </c>
      <c r="CP11" s="151"/>
      <c r="CQ11" s="151"/>
      <c r="CR11" s="152" t="s">
        <v>99</v>
      </c>
      <c r="CS11" s="151"/>
      <c r="CT11" s="151"/>
      <c r="CU11" s="151" t="s">
        <v>100</v>
      </c>
      <c r="CV11" s="151"/>
      <c r="CW11" s="151"/>
      <c r="CX11" s="152" t="s">
        <v>101</v>
      </c>
      <c r="CY11" s="151"/>
      <c r="CZ11" s="151"/>
      <c r="DA11" s="151" t="s">
        <v>102</v>
      </c>
      <c r="DB11" s="151"/>
      <c r="DC11" s="151"/>
      <c r="DD11" s="152" t="s">
        <v>103</v>
      </c>
      <c r="DE11" s="151"/>
      <c r="DF11" s="151"/>
      <c r="DG11" s="151">
        <v>43532</v>
      </c>
      <c r="DH11" s="151"/>
      <c r="DI11" s="151"/>
      <c r="DJ11" s="152">
        <v>43563</v>
      </c>
      <c r="DK11" s="151"/>
      <c r="DL11" s="151"/>
      <c r="DM11" s="151">
        <v>43746</v>
      </c>
      <c r="DN11" s="151"/>
      <c r="DO11" s="151"/>
      <c r="DP11" s="151"/>
      <c r="DQ11" s="151">
        <v>43777</v>
      </c>
      <c r="DR11" s="151"/>
      <c r="DS11" s="151"/>
      <c r="DT11" s="151"/>
      <c r="DU11" s="151" t="s">
        <v>104</v>
      </c>
      <c r="DV11" s="151"/>
      <c r="DW11" s="151"/>
      <c r="DX11" s="151"/>
      <c r="DY11" s="151" t="s">
        <v>105</v>
      </c>
      <c r="DZ11" s="151"/>
      <c r="EA11" s="151"/>
      <c r="EB11" s="151"/>
      <c r="EC11" s="151" t="s">
        <v>106</v>
      </c>
      <c r="ED11" s="151"/>
      <c r="EE11" s="151"/>
      <c r="EF11" s="151"/>
      <c r="EG11" s="151" t="s">
        <v>107</v>
      </c>
      <c r="EH11" s="151"/>
      <c r="EI11" s="151"/>
      <c r="EJ11" s="151"/>
      <c r="EK11" s="151" t="s">
        <v>108</v>
      </c>
      <c r="EL11" s="151"/>
      <c r="EM11" s="151"/>
      <c r="EN11" s="151"/>
      <c r="EO11" s="151">
        <v>43474</v>
      </c>
      <c r="EP11" s="151"/>
      <c r="EQ11" s="151"/>
      <c r="ER11" s="151"/>
      <c r="ES11" s="151">
        <v>43655</v>
      </c>
      <c r="ET11" s="151"/>
      <c r="EU11" s="151"/>
      <c r="EV11" s="151"/>
      <c r="EW11" s="151">
        <v>43686</v>
      </c>
      <c r="EX11" s="151"/>
      <c r="EY11" s="151"/>
      <c r="EZ11" s="151"/>
      <c r="FA11" s="151" t="s">
        <v>109</v>
      </c>
      <c r="FB11" s="151"/>
      <c r="FC11" s="151"/>
      <c r="FD11" s="151"/>
      <c r="FE11" s="151" t="s">
        <v>110</v>
      </c>
      <c r="FF11" s="151"/>
      <c r="FG11" s="151"/>
      <c r="FH11" s="151"/>
      <c r="FI11" s="151" t="s">
        <v>111</v>
      </c>
      <c r="FJ11" s="151"/>
      <c r="FK11" s="151"/>
      <c r="FL11" s="151"/>
      <c r="FM11" s="151" t="s">
        <v>112</v>
      </c>
      <c r="FN11" s="151"/>
      <c r="FO11" s="151"/>
      <c r="FP11" s="151"/>
      <c r="FQ11" s="151" t="s">
        <v>113</v>
      </c>
      <c r="FR11" s="151"/>
      <c r="FS11" s="151"/>
      <c r="FT11" s="151"/>
      <c r="FU11" s="151" t="s">
        <v>114</v>
      </c>
      <c r="FV11" s="151"/>
      <c r="FW11" s="151"/>
      <c r="FX11" s="151"/>
      <c r="FY11" s="151">
        <v>43595</v>
      </c>
      <c r="FZ11" s="151"/>
      <c r="GA11" s="151"/>
      <c r="GB11" s="151"/>
      <c r="GC11" s="151">
        <v>43626</v>
      </c>
      <c r="GD11" s="151"/>
      <c r="GE11" s="151"/>
      <c r="GF11" s="151"/>
      <c r="GG11" s="151">
        <v>43809</v>
      </c>
      <c r="GH11" s="151"/>
      <c r="GI11" s="151"/>
      <c r="GJ11" s="151"/>
      <c r="GK11" s="151" t="s">
        <v>115</v>
      </c>
      <c r="GL11" s="151"/>
      <c r="GM11" s="151"/>
      <c r="GN11" s="151"/>
      <c r="GO11" s="151" t="s">
        <v>116</v>
      </c>
      <c r="GP11" s="151"/>
      <c r="GQ11" s="151"/>
      <c r="GR11" s="151"/>
      <c r="GS11" s="151" t="s">
        <v>117</v>
      </c>
      <c r="GT11" s="151"/>
      <c r="GU11" s="151"/>
      <c r="GV11" s="151"/>
      <c r="GW11" s="151" t="s">
        <v>118</v>
      </c>
      <c r="GX11" s="151"/>
      <c r="GY11" s="151"/>
      <c r="GZ11" s="151"/>
      <c r="HA11" s="151" t="s">
        <v>119</v>
      </c>
      <c r="HB11" s="151"/>
      <c r="HC11" s="151"/>
      <c r="HD11" s="151"/>
      <c r="HE11" s="151">
        <v>43507</v>
      </c>
      <c r="HF11" s="151"/>
      <c r="HG11" s="151"/>
      <c r="HH11" s="151"/>
      <c r="HI11" s="151">
        <v>43535</v>
      </c>
      <c r="HJ11" s="151"/>
      <c r="HK11" s="151"/>
      <c r="HL11" s="151"/>
      <c r="HM11" s="151">
        <v>43719</v>
      </c>
      <c r="HN11" s="151"/>
      <c r="HO11" s="151"/>
      <c r="HP11" s="151"/>
      <c r="HQ11" s="151">
        <v>43749</v>
      </c>
      <c r="HR11" s="151"/>
      <c r="HS11" s="151"/>
      <c r="HT11" s="151"/>
      <c r="HU11" s="151" t="s">
        <v>120</v>
      </c>
      <c r="HV11" s="151"/>
      <c r="HW11" s="151"/>
      <c r="HX11" s="151"/>
      <c r="HY11" s="151" t="s">
        <v>121</v>
      </c>
      <c r="HZ11" s="151"/>
      <c r="IA11" s="151"/>
      <c r="IB11" s="151"/>
      <c r="IC11" s="151" t="s">
        <v>122</v>
      </c>
      <c r="ID11" s="151"/>
      <c r="IE11" s="151"/>
      <c r="IF11" s="151"/>
      <c r="IG11" s="151" t="s">
        <v>123</v>
      </c>
      <c r="IH11" s="151"/>
      <c r="II11" s="151"/>
      <c r="IJ11" s="151"/>
      <c r="IK11" s="151">
        <v>43658</v>
      </c>
      <c r="IL11" s="151"/>
      <c r="IM11" s="151"/>
      <c r="IN11" s="151"/>
      <c r="IO11" s="151">
        <v>43689</v>
      </c>
      <c r="IP11" s="151"/>
      <c r="IQ11" s="151"/>
      <c r="IR11" s="151"/>
      <c r="IS11" s="151" t="s">
        <v>124</v>
      </c>
      <c r="IT11" s="151"/>
      <c r="IU11" s="151"/>
      <c r="IV11" s="151"/>
      <c r="IW11" s="151" t="s">
        <v>125</v>
      </c>
      <c r="IX11" s="151"/>
      <c r="IY11" s="151"/>
      <c r="IZ11" s="151"/>
      <c r="JA11" s="151" t="s">
        <v>126</v>
      </c>
      <c r="JB11" s="151"/>
      <c r="JC11" s="151"/>
      <c r="JD11" s="151"/>
      <c r="JE11" s="151" t="s">
        <v>127</v>
      </c>
      <c r="JF11" s="151"/>
      <c r="JG11" s="151"/>
      <c r="JH11" s="151"/>
      <c r="JI11" s="151" t="s">
        <v>128</v>
      </c>
      <c r="JJ11" s="151"/>
      <c r="JK11" s="151"/>
      <c r="JL11" s="151"/>
      <c r="JM11" s="151" t="s">
        <v>129</v>
      </c>
      <c r="JN11" s="151"/>
      <c r="JO11" s="151"/>
      <c r="JP11" s="151"/>
      <c r="JQ11" s="165"/>
      <c r="JR11" s="165"/>
      <c r="JS11" s="165"/>
      <c r="JT11" s="165"/>
    </row>
    <row r="12" spans="1:280" s="33" customFormat="1" ht="28.5" customHeight="1" x14ac:dyDescent="0.35">
      <c r="A12" s="156"/>
      <c r="B12" s="158"/>
      <c r="C12" s="160"/>
      <c r="D12" s="28" t="s">
        <v>130</v>
      </c>
      <c r="E12" s="28" t="s">
        <v>131</v>
      </c>
      <c r="F12" s="28" t="s">
        <v>132</v>
      </c>
      <c r="G12" s="28" t="s">
        <v>133</v>
      </c>
      <c r="H12" s="28" t="s">
        <v>130</v>
      </c>
      <c r="I12" s="28" t="s">
        <v>131</v>
      </c>
      <c r="J12" s="28" t="s">
        <v>132</v>
      </c>
      <c r="K12" s="28" t="s">
        <v>133</v>
      </c>
      <c r="L12" s="29" t="s">
        <v>134</v>
      </c>
      <c r="M12" s="30" t="s">
        <v>135</v>
      </c>
      <c r="N12" s="31" t="s">
        <v>136</v>
      </c>
      <c r="O12" s="29" t="s">
        <v>134</v>
      </c>
      <c r="P12" s="30" t="s">
        <v>135</v>
      </c>
      <c r="Q12" s="31" t="s">
        <v>136</v>
      </c>
      <c r="R12" s="29" t="s">
        <v>134</v>
      </c>
      <c r="S12" s="30" t="s">
        <v>137</v>
      </c>
      <c r="T12" s="31" t="s">
        <v>136</v>
      </c>
      <c r="U12" s="29" t="s">
        <v>134</v>
      </c>
      <c r="V12" s="30" t="s">
        <v>137</v>
      </c>
      <c r="W12" s="31" t="s">
        <v>136</v>
      </c>
      <c r="X12" s="29" t="s">
        <v>134</v>
      </c>
      <c r="Y12" s="30" t="s">
        <v>137</v>
      </c>
      <c r="Z12" s="31" t="s">
        <v>136</v>
      </c>
      <c r="AA12" s="29" t="s">
        <v>134</v>
      </c>
      <c r="AB12" s="30" t="s">
        <v>137</v>
      </c>
      <c r="AC12" s="31" t="s">
        <v>136</v>
      </c>
      <c r="AD12" s="29" t="s">
        <v>134</v>
      </c>
      <c r="AE12" s="30" t="s">
        <v>137</v>
      </c>
      <c r="AF12" s="31" t="s">
        <v>136</v>
      </c>
      <c r="AG12" s="29" t="s">
        <v>134</v>
      </c>
      <c r="AH12" s="30" t="s">
        <v>137</v>
      </c>
      <c r="AI12" s="31" t="s">
        <v>136</v>
      </c>
      <c r="AJ12" s="29" t="s">
        <v>134</v>
      </c>
      <c r="AK12" s="30" t="s">
        <v>137</v>
      </c>
      <c r="AL12" s="31" t="s">
        <v>136</v>
      </c>
      <c r="AM12" s="29" t="s">
        <v>134</v>
      </c>
      <c r="AN12" s="30" t="s">
        <v>137</v>
      </c>
      <c r="AO12" s="31" t="s">
        <v>136</v>
      </c>
      <c r="AP12" s="29" t="s">
        <v>134</v>
      </c>
      <c r="AQ12" s="30" t="s">
        <v>137</v>
      </c>
      <c r="AR12" s="31" t="s">
        <v>136</v>
      </c>
      <c r="AS12" s="29" t="s">
        <v>134</v>
      </c>
      <c r="AT12" s="30" t="s">
        <v>137</v>
      </c>
      <c r="AU12" s="31" t="s">
        <v>136</v>
      </c>
      <c r="AV12" s="29" t="s">
        <v>134</v>
      </c>
      <c r="AW12" s="30" t="s">
        <v>137</v>
      </c>
      <c r="AX12" s="31" t="s">
        <v>136</v>
      </c>
      <c r="AY12" s="29" t="s">
        <v>134</v>
      </c>
      <c r="AZ12" s="30" t="s">
        <v>137</v>
      </c>
      <c r="BA12" s="31" t="s">
        <v>136</v>
      </c>
      <c r="BB12" s="29" t="s">
        <v>134</v>
      </c>
      <c r="BC12" s="30" t="s">
        <v>137</v>
      </c>
      <c r="BD12" s="31" t="s">
        <v>136</v>
      </c>
      <c r="BE12" s="29" t="s">
        <v>134</v>
      </c>
      <c r="BF12" s="30" t="s">
        <v>137</v>
      </c>
      <c r="BG12" s="31" t="s">
        <v>136</v>
      </c>
      <c r="BH12" s="29" t="s">
        <v>134</v>
      </c>
      <c r="BI12" s="30" t="s">
        <v>137</v>
      </c>
      <c r="BJ12" s="31" t="s">
        <v>136</v>
      </c>
      <c r="BK12" s="29" t="s">
        <v>134</v>
      </c>
      <c r="BL12" s="30" t="s">
        <v>137</v>
      </c>
      <c r="BM12" s="31" t="s">
        <v>136</v>
      </c>
      <c r="BN12" s="29" t="s">
        <v>134</v>
      </c>
      <c r="BO12" s="30" t="s">
        <v>137</v>
      </c>
      <c r="BP12" s="31" t="s">
        <v>136</v>
      </c>
      <c r="BQ12" s="29" t="s">
        <v>134</v>
      </c>
      <c r="BR12" s="30" t="s">
        <v>137</v>
      </c>
      <c r="BS12" s="31" t="s">
        <v>136</v>
      </c>
      <c r="BT12" s="29" t="s">
        <v>134</v>
      </c>
      <c r="BU12" s="30" t="s">
        <v>137</v>
      </c>
      <c r="BV12" s="31" t="s">
        <v>136</v>
      </c>
      <c r="BW12" s="29" t="s">
        <v>134</v>
      </c>
      <c r="BX12" s="30" t="s">
        <v>137</v>
      </c>
      <c r="BY12" s="31" t="s">
        <v>136</v>
      </c>
      <c r="BZ12" s="29" t="s">
        <v>134</v>
      </c>
      <c r="CA12" s="30" t="s">
        <v>137</v>
      </c>
      <c r="CB12" s="31" t="s">
        <v>136</v>
      </c>
      <c r="CC12" s="29" t="s">
        <v>134</v>
      </c>
      <c r="CD12" s="30" t="s">
        <v>137</v>
      </c>
      <c r="CE12" s="31" t="s">
        <v>136</v>
      </c>
      <c r="CF12" s="29" t="s">
        <v>134</v>
      </c>
      <c r="CG12" s="30" t="s">
        <v>137</v>
      </c>
      <c r="CH12" s="31" t="s">
        <v>136</v>
      </c>
      <c r="CI12" s="29" t="s">
        <v>134</v>
      </c>
      <c r="CJ12" s="30" t="s">
        <v>137</v>
      </c>
      <c r="CK12" s="31" t="s">
        <v>136</v>
      </c>
      <c r="CL12" s="29" t="s">
        <v>134</v>
      </c>
      <c r="CM12" s="30" t="s">
        <v>137</v>
      </c>
      <c r="CN12" s="31" t="s">
        <v>136</v>
      </c>
      <c r="CO12" s="29" t="s">
        <v>134</v>
      </c>
      <c r="CP12" s="30" t="s">
        <v>137</v>
      </c>
      <c r="CQ12" s="31" t="s">
        <v>136</v>
      </c>
      <c r="CR12" s="29" t="s">
        <v>134</v>
      </c>
      <c r="CS12" s="30" t="s">
        <v>137</v>
      </c>
      <c r="CT12" s="31" t="s">
        <v>136</v>
      </c>
      <c r="CU12" s="29" t="s">
        <v>134</v>
      </c>
      <c r="CV12" s="30" t="s">
        <v>137</v>
      </c>
      <c r="CW12" s="31" t="s">
        <v>136</v>
      </c>
      <c r="CX12" s="29" t="s">
        <v>134</v>
      </c>
      <c r="CY12" s="30" t="s">
        <v>137</v>
      </c>
      <c r="CZ12" s="31" t="s">
        <v>136</v>
      </c>
      <c r="DA12" s="29" t="s">
        <v>134</v>
      </c>
      <c r="DB12" s="30" t="s">
        <v>137</v>
      </c>
      <c r="DC12" s="31" t="s">
        <v>136</v>
      </c>
      <c r="DD12" s="29" t="s">
        <v>134</v>
      </c>
      <c r="DE12" s="30" t="s">
        <v>137</v>
      </c>
      <c r="DF12" s="31" t="s">
        <v>136</v>
      </c>
      <c r="DG12" s="29" t="s">
        <v>134</v>
      </c>
      <c r="DH12" s="30" t="s">
        <v>137</v>
      </c>
      <c r="DI12" s="31" t="s">
        <v>136</v>
      </c>
      <c r="DJ12" s="29" t="s">
        <v>134</v>
      </c>
      <c r="DK12" s="30" t="s">
        <v>137</v>
      </c>
      <c r="DL12" s="31" t="s">
        <v>136</v>
      </c>
      <c r="DM12" s="29" t="s">
        <v>138</v>
      </c>
      <c r="DN12" s="29" t="s">
        <v>139</v>
      </c>
      <c r="DO12" s="30" t="s">
        <v>137</v>
      </c>
      <c r="DP12" s="31" t="s">
        <v>136</v>
      </c>
      <c r="DQ12" s="29" t="s">
        <v>138</v>
      </c>
      <c r="DR12" s="29" t="s">
        <v>139</v>
      </c>
      <c r="DS12" s="30" t="s">
        <v>137</v>
      </c>
      <c r="DT12" s="31" t="s">
        <v>136</v>
      </c>
      <c r="DU12" s="29" t="s">
        <v>138</v>
      </c>
      <c r="DV12" s="29" t="s">
        <v>139</v>
      </c>
      <c r="DW12" s="30" t="s">
        <v>137</v>
      </c>
      <c r="DX12" s="31" t="s">
        <v>136</v>
      </c>
      <c r="DY12" s="29" t="s">
        <v>138</v>
      </c>
      <c r="DZ12" s="29" t="s">
        <v>139</v>
      </c>
      <c r="EA12" s="30" t="s">
        <v>137</v>
      </c>
      <c r="EB12" s="31" t="s">
        <v>136</v>
      </c>
      <c r="EC12" s="29" t="s">
        <v>138</v>
      </c>
      <c r="ED12" s="29" t="s">
        <v>139</v>
      </c>
      <c r="EE12" s="30" t="s">
        <v>137</v>
      </c>
      <c r="EF12" s="31" t="s">
        <v>136</v>
      </c>
      <c r="EG12" s="29" t="s">
        <v>138</v>
      </c>
      <c r="EH12" s="29" t="s">
        <v>139</v>
      </c>
      <c r="EI12" s="30" t="s">
        <v>137</v>
      </c>
      <c r="EJ12" s="31" t="s">
        <v>136</v>
      </c>
      <c r="EK12" s="29" t="s">
        <v>138</v>
      </c>
      <c r="EL12" s="29" t="s">
        <v>139</v>
      </c>
      <c r="EM12" s="30" t="s">
        <v>137</v>
      </c>
      <c r="EN12" s="31" t="s">
        <v>136</v>
      </c>
      <c r="EO12" s="29" t="s">
        <v>138</v>
      </c>
      <c r="EP12" s="29" t="s">
        <v>139</v>
      </c>
      <c r="EQ12" s="30" t="s">
        <v>137</v>
      </c>
      <c r="ER12" s="31" t="s">
        <v>136</v>
      </c>
      <c r="ES12" s="29" t="s">
        <v>138</v>
      </c>
      <c r="ET12" s="29" t="s">
        <v>139</v>
      </c>
      <c r="EU12" s="30" t="s">
        <v>137</v>
      </c>
      <c r="EV12" s="31" t="s">
        <v>136</v>
      </c>
      <c r="EW12" s="29" t="s">
        <v>138</v>
      </c>
      <c r="EX12" s="29" t="s">
        <v>139</v>
      </c>
      <c r="EY12" s="30" t="s">
        <v>137</v>
      </c>
      <c r="EZ12" s="31" t="s">
        <v>136</v>
      </c>
      <c r="FA12" s="29" t="s">
        <v>138</v>
      </c>
      <c r="FB12" s="29" t="s">
        <v>139</v>
      </c>
      <c r="FC12" s="30" t="s">
        <v>137</v>
      </c>
      <c r="FD12" s="31" t="s">
        <v>136</v>
      </c>
      <c r="FE12" s="29" t="s">
        <v>138</v>
      </c>
      <c r="FF12" s="29" t="s">
        <v>139</v>
      </c>
      <c r="FG12" s="30" t="s">
        <v>137</v>
      </c>
      <c r="FH12" s="31" t="s">
        <v>136</v>
      </c>
      <c r="FI12" s="29" t="s">
        <v>138</v>
      </c>
      <c r="FJ12" s="29" t="s">
        <v>139</v>
      </c>
      <c r="FK12" s="30" t="s">
        <v>137</v>
      </c>
      <c r="FL12" s="31" t="s">
        <v>136</v>
      </c>
      <c r="FM12" s="29" t="s">
        <v>138</v>
      </c>
      <c r="FN12" s="29" t="s">
        <v>139</v>
      </c>
      <c r="FO12" s="30" t="s">
        <v>137</v>
      </c>
      <c r="FP12" s="31" t="s">
        <v>136</v>
      </c>
      <c r="FQ12" s="29" t="s">
        <v>138</v>
      </c>
      <c r="FR12" s="29" t="s">
        <v>139</v>
      </c>
      <c r="FS12" s="30" t="s">
        <v>137</v>
      </c>
      <c r="FT12" s="31" t="s">
        <v>136</v>
      </c>
      <c r="FU12" s="29" t="s">
        <v>138</v>
      </c>
      <c r="FV12" s="29" t="s">
        <v>139</v>
      </c>
      <c r="FW12" s="30" t="s">
        <v>137</v>
      </c>
      <c r="FX12" s="31" t="s">
        <v>136</v>
      </c>
      <c r="FY12" s="29" t="s">
        <v>138</v>
      </c>
      <c r="FZ12" s="29" t="s">
        <v>139</v>
      </c>
      <c r="GA12" s="30" t="s">
        <v>137</v>
      </c>
      <c r="GB12" s="31" t="s">
        <v>136</v>
      </c>
      <c r="GC12" s="29" t="s">
        <v>138</v>
      </c>
      <c r="GD12" s="29" t="s">
        <v>139</v>
      </c>
      <c r="GE12" s="30" t="s">
        <v>137</v>
      </c>
      <c r="GF12" s="31" t="s">
        <v>136</v>
      </c>
      <c r="GG12" s="29" t="s">
        <v>138</v>
      </c>
      <c r="GH12" s="29" t="s">
        <v>139</v>
      </c>
      <c r="GI12" s="30" t="s">
        <v>137</v>
      </c>
      <c r="GJ12" s="31" t="s">
        <v>136</v>
      </c>
      <c r="GK12" s="29" t="s">
        <v>138</v>
      </c>
      <c r="GL12" s="29" t="s">
        <v>139</v>
      </c>
      <c r="GM12" s="30" t="s">
        <v>137</v>
      </c>
      <c r="GN12" s="31" t="s">
        <v>136</v>
      </c>
      <c r="GO12" s="29" t="s">
        <v>138</v>
      </c>
      <c r="GP12" s="29" t="s">
        <v>139</v>
      </c>
      <c r="GQ12" s="30" t="s">
        <v>137</v>
      </c>
      <c r="GR12" s="31" t="s">
        <v>136</v>
      </c>
      <c r="GS12" s="29" t="s">
        <v>138</v>
      </c>
      <c r="GT12" s="29" t="s">
        <v>139</v>
      </c>
      <c r="GU12" s="30" t="s">
        <v>137</v>
      </c>
      <c r="GV12" s="31" t="s">
        <v>136</v>
      </c>
      <c r="GW12" s="29" t="s">
        <v>138</v>
      </c>
      <c r="GX12" s="29" t="s">
        <v>139</v>
      </c>
      <c r="GY12" s="30" t="s">
        <v>137</v>
      </c>
      <c r="GZ12" s="31" t="s">
        <v>136</v>
      </c>
      <c r="HA12" s="29" t="s">
        <v>138</v>
      </c>
      <c r="HB12" s="29" t="s">
        <v>139</v>
      </c>
      <c r="HC12" s="30" t="s">
        <v>137</v>
      </c>
      <c r="HD12" s="31" t="s">
        <v>136</v>
      </c>
      <c r="HE12" s="29" t="s">
        <v>138</v>
      </c>
      <c r="HF12" s="29" t="s">
        <v>139</v>
      </c>
      <c r="HG12" s="30" t="s">
        <v>137</v>
      </c>
      <c r="HH12" s="31" t="s">
        <v>136</v>
      </c>
      <c r="HI12" s="29" t="s">
        <v>138</v>
      </c>
      <c r="HJ12" s="29" t="s">
        <v>139</v>
      </c>
      <c r="HK12" s="30" t="s">
        <v>137</v>
      </c>
      <c r="HL12" s="31" t="s">
        <v>136</v>
      </c>
      <c r="HM12" s="29" t="s">
        <v>138</v>
      </c>
      <c r="HN12" s="29" t="s">
        <v>139</v>
      </c>
      <c r="HO12" s="30" t="s">
        <v>137</v>
      </c>
      <c r="HP12" s="31" t="s">
        <v>136</v>
      </c>
      <c r="HQ12" s="29" t="s">
        <v>138</v>
      </c>
      <c r="HR12" s="29" t="s">
        <v>139</v>
      </c>
      <c r="HS12" s="30" t="s">
        <v>137</v>
      </c>
      <c r="HT12" s="31" t="s">
        <v>136</v>
      </c>
      <c r="HU12" s="29" t="s">
        <v>138</v>
      </c>
      <c r="HV12" s="29" t="s">
        <v>139</v>
      </c>
      <c r="HW12" s="30" t="s">
        <v>137</v>
      </c>
      <c r="HX12" s="31" t="s">
        <v>136</v>
      </c>
      <c r="HY12" s="29" t="s">
        <v>138</v>
      </c>
      <c r="HZ12" s="29" t="s">
        <v>139</v>
      </c>
      <c r="IA12" s="30" t="s">
        <v>137</v>
      </c>
      <c r="IB12" s="31" t="s">
        <v>136</v>
      </c>
      <c r="IC12" s="29" t="s">
        <v>138</v>
      </c>
      <c r="ID12" s="29" t="s">
        <v>139</v>
      </c>
      <c r="IE12" s="30" t="s">
        <v>137</v>
      </c>
      <c r="IF12" s="31" t="s">
        <v>136</v>
      </c>
      <c r="IG12" s="29" t="s">
        <v>138</v>
      </c>
      <c r="IH12" s="29" t="s">
        <v>139</v>
      </c>
      <c r="II12" s="30" t="s">
        <v>137</v>
      </c>
      <c r="IJ12" s="31" t="s">
        <v>136</v>
      </c>
      <c r="IK12" s="29" t="s">
        <v>138</v>
      </c>
      <c r="IL12" s="29" t="s">
        <v>139</v>
      </c>
      <c r="IM12" s="30" t="s">
        <v>137</v>
      </c>
      <c r="IN12" s="31" t="s">
        <v>136</v>
      </c>
      <c r="IO12" s="29" t="s">
        <v>138</v>
      </c>
      <c r="IP12" s="29" t="s">
        <v>139</v>
      </c>
      <c r="IQ12" s="30" t="s">
        <v>137</v>
      </c>
      <c r="IR12" s="31" t="s">
        <v>136</v>
      </c>
      <c r="IS12" s="29" t="s">
        <v>138</v>
      </c>
      <c r="IT12" s="29" t="s">
        <v>139</v>
      </c>
      <c r="IU12" s="30" t="s">
        <v>137</v>
      </c>
      <c r="IV12" s="31" t="s">
        <v>136</v>
      </c>
      <c r="IW12" s="29" t="s">
        <v>138</v>
      </c>
      <c r="IX12" s="29" t="s">
        <v>139</v>
      </c>
      <c r="IY12" s="30" t="s">
        <v>137</v>
      </c>
      <c r="IZ12" s="31" t="s">
        <v>136</v>
      </c>
      <c r="JA12" s="29" t="s">
        <v>138</v>
      </c>
      <c r="JB12" s="29" t="s">
        <v>139</v>
      </c>
      <c r="JC12" s="30" t="s">
        <v>137</v>
      </c>
      <c r="JD12" s="31" t="s">
        <v>136</v>
      </c>
      <c r="JE12" s="29" t="s">
        <v>138</v>
      </c>
      <c r="JF12" s="29" t="s">
        <v>139</v>
      </c>
      <c r="JG12" s="30" t="s">
        <v>137</v>
      </c>
      <c r="JH12" s="31" t="s">
        <v>136</v>
      </c>
      <c r="JI12" s="29" t="s">
        <v>138</v>
      </c>
      <c r="JJ12" s="29" t="s">
        <v>139</v>
      </c>
      <c r="JK12" s="30" t="s">
        <v>137</v>
      </c>
      <c r="JL12" s="31" t="s">
        <v>136</v>
      </c>
      <c r="JM12" s="29" t="s">
        <v>138</v>
      </c>
      <c r="JN12" s="29" t="s">
        <v>139</v>
      </c>
      <c r="JO12" s="30" t="s">
        <v>137</v>
      </c>
      <c r="JP12" s="31" t="s">
        <v>136</v>
      </c>
      <c r="JQ12" s="32" t="s">
        <v>138</v>
      </c>
      <c r="JR12" s="32" t="s">
        <v>139</v>
      </c>
      <c r="JS12" s="32" t="s">
        <v>137</v>
      </c>
      <c r="JT12" s="32" t="s">
        <v>136</v>
      </c>
    </row>
    <row r="13" spans="1:280" s="27" customFormat="1" ht="15.75" customHeight="1" x14ac:dyDescent="0.35">
      <c r="A13" s="34">
        <v>1</v>
      </c>
      <c r="B13" s="34" t="s">
        <v>140</v>
      </c>
      <c r="C13" s="35" t="s">
        <v>141</v>
      </c>
      <c r="D13" s="36">
        <f>SUM(L13,O13,R13,U13,X13,AA13,AD13,AG13,AJ13,AM13,AP13,AS13,AV13,AY13,BB13,BE13,BH13,BK13,BN13,BQ13,BT13,BW13,BZ13,CC13,CF13,CI13,CL13,CO13,CR13,CU13,CX13,DA13,DD13,DG13,DJ13)</f>
        <v>2241</v>
      </c>
      <c r="E13" s="36">
        <f t="shared" ref="E13:F28" si="0">SUM(M13,P13,S13,V13,Y13,AB13,AE13,AH13,AK13,AN13,AQ13,AT13,AW13,AZ13,BC13,BF13,BI13,BL13,BO13,BR13,BU13,BX13,CA13,CD13,CG13,CJ13,CM13,CP13,CS13,CV13,CY13,DB13,DE13,DH13,DK13)</f>
        <v>6278</v>
      </c>
      <c r="F13" s="36">
        <f>SUM(N13,Q13,T13,W13,Z13,AC13,AF13,AI13,AL13,AO13,AR13,AU13,AX13,BA13,BD13,BG13,BJ13,BM13,BP13,BS13,BV13,BY13,CB13,CE13,CH13,CK13,CN13,CQ13,CT13,CW13,CZ13,DC13,DF13,DI13,DL13)</f>
        <v>7111</v>
      </c>
      <c r="G13" s="37">
        <f>E13/F13</f>
        <v>0.88285754464913513</v>
      </c>
      <c r="H13" s="36">
        <f>AVERAGE(L13,O13,R13,U13,X13,AA13,AD13,AG13,AJ13,AM13,AP13,AS13,AV13,AY13,BB13,BE13,BH13,BK13,BN13,BQ13,BT13,BW13,BZ13,CC13,CF13,CI13,CL13,CO13,CR13,CU13,CX13,DA13,DD13,DG13,DJ13)</f>
        <v>186.75</v>
      </c>
      <c r="I13" s="36">
        <f t="shared" ref="I13:J28" si="1">AVERAGE(M13,P13,S13,V13,Y13,AB13,AE13,AH13,AK13,AN13,AQ13,AT13,AW13,AZ13,BC13,BF13,BI13,BL13,BO13,BR13,BU13,BX13,CA13,CD13,CG13,CJ13,CM13,CP13,CS13,CV13,CY13,DB13,DE13,DH13,DK13)</f>
        <v>523.16666666666663</v>
      </c>
      <c r="J13" s="36">
        <f t="shared" si="1"/>
        <v>592.58333333333337</v>
      </c>
      <c r="K13" s="37">
        <f>I13/J13</f>
        <v>0.88285754464913502</v>
      </c>
      <c r="L13" s="38"/>
      <c r="M13" s="38"/>
      <c r="N13" s="38"/>
      <c r="O13" s="38"/>
      <c r="P13" s="38"/>
      <c r="Q13" s="38"/>
      <c r="R13" s="39"/>
      <c r="S13" s="38"/>
      <c r="T13" s="38"/>
      <c r="U13" s="38"/>
      <c r="V13" s="38"/>
      <c r="W13" s="38"/>
      <c r="X13" s="40">
        <v>115</v>
      </c>
      <c r="Y13" s="40">
        <v>322</v>
      </c>
      <c r="Z13" s="40">
        <v>701</v>
      </c>
      <c r="AA13" s="40">
        <v>152</v>
      </c>
      <c r="AB13" s="40">
        <v>426</v>
      </c>
      <c r="AC13" s="40">
        <v>710</v>
      </c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0">
        <v>137</v>
      </c>
      <c r="AZ13" s="40">
        <v>384</v>
      </c>
      <c r="BA13" s="40">
        <v>624</v>
      </c>
      <c r="BB13" s="40">
        <v>155</v>
      </c>
      <c r="BC13" s="40">
        <v>434</v>
      </c>
      <c r="BD13" s="40">
        <v>635</v>
      </c>
      <c r="BE13" s="42"/>
      <c r="BF13" s="42"/>
      <c r="BG13" s="42"/>
      <c r="BH13" s="42"/>
      <c r="BI13" s="42"/>
      <c r="BJ13" s="42"/>
      <c r="BK13" s="40">
        <v>110</v>
      </c>
      <c r="BL13" s="40">
        <v>308</v>
      </c>
      <c r="BM13" s="40">
        <v>513</v>
      </c>
      <c r="BN13" s="40">
        <v>96</v>
      </c>
      <c r="BO13" s="40">
        <v>269</v>
      </c>
      <c r="BP13" s="40">
        <v>521</v>
      </c>
      <c r="BQ13" s="40">
        <v>180</v>
      </c>
      <c r="BR13" s="40">
        <v>504</v>
      </c>
      <c r="BS13" s="40">
        <v>543</v>
      </c>
      <c r="BT13" s="40">
        <v>254</v>
      </c>
      <c r="BU13" s="40">
        <v>712</v>
      </c>
      <c r="BV13" s="40">
        <v>601</v>
      </c>
      <c r="BW13" s="42"/>
      <c r="BX13" s="43"/>
      <c r="BY13" s="38"/>
      <c r="BZ13" s="42"/>
      <c r="CA13" s="38"/>
      <c r="CB13" s="38"/>
      <c r="CC13" s="40">
        <v>220</v>
      </c>
      <c r="CD13" s="40">
        <v>616</v>
      </c>
      <c r="CE13" s="40">
        <v>588</v>
      </c>
      <c r="CF13" s="40">
        <v>265</v>
      </c>
      <c r="CG13" s="40">
        <v>742</v>
      </c>
      <c r="CH13" s="40">
        <v>562</v>
      </c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1"/>
      <c r="CV13" s="42"/>
      <c r="CW13" s="42"/>
      <c r="CX13" s="42"/>
      <c r="CY13" s="42"/>
      <c r="CZ13" s="42"/>
      <c r="DA13" s="40">
        <v>258</v>
      </c>
      <c r="DB13" s="40">
        <v>723</v>
      </c>
      <c r="DC13" s="40">
        <v>491</v>
      </c>
      <c r="DD13" s="40">
        <v>299</v>
      </c>
      <c r="DE13" s="40">
        <v>838</v>
      </c>
      <c r="DF13" s="40">
        <v>622</v>
      </c>
      <c r="DG13" s="42"/>
      <c r="DH13" s="42"/>
      <c r="DI13" s="42"/>
      <c r="DJ13" s="42"/>
      <c r="DK13" s="42"/>
      <c r="DL13" s="42"/>
      <c r="DM13" s="27">
        <v>46</v>
      </c>
      <c r="DN13" s="27">
        <v>104</v>
      </c>
      <c r="DO13" s="27">
        <v>375</v>
      </c>
      <c r="DP13" s="27">
        <v>511</v>
      </c>
      <c r="DQ13" s="27">
        <v>41</v>
      </c>
      <c r="DR13" s="27">
        <v>174</v>
      </c>
      <c r="DS13" s="27">
        <v>538</v>
      </c>
      <c r="DT13" s="27">
        <v>521</v>
      </c>
      <c r="EC13" s="44">
        <v>80</v>
      </c>
      <c r="ED13" s="27">
        <v>140</v>
      </c>
      <c r="EE13" s="45">
        <v>366.66666666666669</v>
      </c>
      <c r="EF13" s="27">
        <v>622</v>
      </c>
      <c r="EG13" s="44">
        <v>69</v>
      </c>
      <c r="EH13" s="44">
        <v>167</v>
      </c>
      <c r="EI13" s="45">
        <v>393.33333333333337</v>
      </c>
      <c r="EJ13" s="27">
        <v>622</v>
      </c>
      <c r="ES13" s="45">
        <v>85.090909090909093</v>
      </c>
      <c r="ET13" s="45">
        <v>97.181818181818187</v>
      </c>
      <c r="EU13" s="45">
        <v>303.78787878787887</v>
      </c>
      <c r="EV13" s="45">
        <v>697</v>
      </c>
      <c r="EW13" s="45">
        <v>69.5</v>
      </c>
      <c r="EX13" s="45">
        <v>103.13636363636364</v>
      </c>
      <c r="EY13" s="45">
        <v>287.72727272727275</v>
      </c>
      <c r="EZ13" s="45">
        <v>707</v>
      </c>
      <c r="FI13" s="45">
        <v>82.227272727272734</v>
      </c>
      <c r="FJ13" s="45">
        <v>142.54545454545453</v>
      </c>
      <c r="FK13" s="45">
        <v>374.62121212121212</v>
      </c>
      <c r="FL13" s="45">
        <v>624</v>
      </c>
      <c r="FM13" s="45">
        <v>75</v>
      </c>
      <c r="FN13" s="45">
        <v>169</v>
      </c>
      <c r="FO13" s="45">
        <v>406.66666666666669</v>
      </c>
      <c r="FP13" s="45">
        <v>620</v>
      </c>
      <c r="FY13" s="45">
        <v>75</v>
      </c>
      <c r="FZ13" s="45">
        <v>132</v>
      </c>
      <c r="GA13" s="45">
        <v>287</v>
      </c>
      <c r="GB13" s="45">
        <v>1008</v>
      </c>
      <c r="GC13" s="45">
        <v>72</v>
      </c>
      <c r="GD13" s="45">
        <v>158</v>
      </c>
      <c r="GE13" s="45">
        <v>293</v>
      </c>
      <c r="GF13" s="45">
        <v>734</v>
      </c>
      <c r="GG13" s="46">
        <v>69.704545454545453</v>
      </c>
      <c r="GH13" s="45">
        <v>156.90909090909091</v>
      </c>
      <c r="GI13" s="45">
        <v>302.15151515151513</v>
      </c>
      <c r="GJ13" s="45">
        <v>832</v>
      </c>
      <c r="GK13" s="45">
        <v>82.818181818181813</v>
      </c>
      <c r="GL13" s="45">
        <v>180.97727272727272</v>
      </c>
      <c r="GM13" s="45">
        <v>351.72727272727269</v>
      </c>
      <c r="GN13" s="45">
        <v>950</v>
      </c>
      <c r="GO13" s="45">
        <v>76.477272727272734</v>
      </c>
      <c r="GP13" s="45">
        <v>170.27272727272728</v>
      </c>
      <c r="GQ13" s="45">
        <v>329</v>
      </c>
      <c r="GR13" s="45">
        <v>887</v>
      </c>
      <c r="GS13" s="45">
        <v>83.409090909090907</v>
      </c>
      <c r="GT13" s="45">
        <v>171.52272727272728</v>
      </c>
      <c r="GU13" s="45">
        <v>339.90909090909093</v>
      </c>
      <c r="GV13" s="45">
        <v>896</v>
      </c>
      <c r="GW13" s="45"/>
      <c r="GX13" s="45"/>
      <c r="GY13" s="45"/>
      <c r="GZ13" s="45"/>
      <c r="HA13" s="45"/>
      <c r="HB13" s="45"/>
      <c r="HC13" s="45"/>
      <c r="HD13" s="45"/>
      <c r="HE13" s="44">
        <v>27.127272727272729</v>
      </c>
      <c r="HF13" s="44">
        <v>124.14545454545454</v>
      </c>
      <c r="HG13" s="44">
        <v>216.10389610389609</v>
      </c>
      <c r="HH13" s="44">
        <v>664</v>
      </c>
      <c r="HI13" s="44">
        <v>35.81818181818182</v>
      </c>
      <c r="HJ13" s="44">
        <v>142.4</v>
      </c>
      <c r="HK13" s="44">
        <v>254.59740259740261</v>
      </c>
      <c r="HL13" s="44">
        <v>674</v>
      </c>
      <c r="HM13" s="44">
        <v>42.709090909090904</v>
      </c>
      <c r="HN13" s="44">
        <v>150.54545454545453</v>
      </c>
      <c r="HO13" s="44">
        <v>276.0779220779221</v>
      </c>
      <c r="HP13" s="44">
        <v>731</v>
      </c>
      <c r="HQ13" s="44">
        <v>56.786363636363632</v>
      </c>
      <c r="HR13" s="44">
        <v>153.40454545454546</v>
      </c>
      <c r="HS13" s="44">
        <v>300.27272727272725</v>
      </c>
      <c r="HT13" s="44">
        <v>843</v>
      </c>
      <c r="IC13" s="44">
        <v>66.142727272727271</v>
      </c>
      <c r="ID13" s="44">
        <v>75.022727272727266</v>
      </c>
      <c r="IE13" s="44">
        <v>260.2833333333333</v>
      </c>
      <c r="IF13" s="44">
        <v>881</v>
      </c>
      <c r="IG13" s="44">
        <v>72.845454545454544</v>
      </c>
      <c r="IH13" s="44">
        <v>81.586363636363643</v>
      </c>
      <c r="II13" s="44">
        <v>284.58181818181822</v>
      </c>
      <c r="IJ13" s="44">
        <v>892</v>
      </c>
      <c r="IK13" s="27">
        <v>106.4</v>
      </c>
      <c r="IM13" s="27">
        <v>287</v>
      </c>
      <c r="IN13" s="27">
        <v>854</v>
      </c>
      <c r="IO13" s="27">
        <v>115</v>
      </c>
      <c r="IQ13" s="27">
        <v>312</v>
      </c>
      <c r="IR13" s="27">
        <v>872</v>
      </c>
      <c r="JI13" s="45">
        <v>66.063636363636363</v>
      </c>
      <c r="JJ13" s="45">
        <v>67.118181818181824</v>
      </c>
      <c r="JK13" s="45">
        <v>308.70000000000005</v>
      </c>
      <c r="JL13" s="45">
        <v>813</v>
      </c>
      <c r="JM13" s="45">
        <v>78.602272727272734</v>
      </c>
      <c r="JN13" s="45">
        <v>105.12363636363636</v>
      </c>
      <c r="JO13" s="45">
        <v>688.68666666666672</v>
      </c>
      <c r="JP13" s="45">
        <v>822</v>
      </c>
      <c r="JQ13" s="47">
        <f>SUM(DM13,DQ13,DU13,DY13,EC13,EG13,EK13,EO13,ES13,EW13,FA13,FE13,FM13,FQ13,FU13,FY13,GC13,GG13,GK13,GO13,GS13,GW13,HA13,HE13,HI13,HM13,HQ13,HU13,HY13,IC13,IG13,IK13,IO13,IS13,IW13,JA13,JE13,JI13,JM13)</f>
        <v>1592.4950000000001</v>
      </c>
      <c r="JR13" s="47">
        <f>SUM(DN13,DR13,DV13,DZ13,ED13,EH13,EL13,EP13,ET13,EX13,FB13,FF13,FN13,FR13,FV13,FZ13,GD13,GH13,GL13,GP13,GT13,GX13,HB13,HF13,HJ13,HN13,HR13,HV13,HZ13,ID13,IH13,IL13,IP13,IT13,IX13,L13,O13,R13,U13,X13,AA13,AD13,AG13,AJ13,AM13,AP13,AS13,AV13,AY13,BB13,BE13,BH13,BK13,BN13,BQ13,BT13,BW13,BZ13,CC13,CF13,CI13,CL13,CO13,CR13,CU13,CX13,DA13,DD13,DG13,DJ13)</f>
        <v>4892.1045454545456</v>
      </c>
      <c r="JS13" s="47">
        <f>SUM(DO13,DS13,DW13,EA13,EE13,EI13,EM13,EQ13,EU13,EY13,FC13,FG13,FO13,FS13,FW13,GA13,GE13,GI13,GM13,GQ13,GU13,GY13,HC13,HG13,HK13,HO13,HS13,HW13,IA13,IE13,II13,IM13,IQ13,IU13,IY13,M13,P13,S13,V13,Y13,AB13,AE13,AH13,AK13,AN13,AQ13,AT13,AW13,AZ13,BC13,BF13,BI13,BL13,BO13,BR13,BU13,BX13,CA13,CD13,CG13,CJ13,CM13,CP13,CS13,CV13,CY13,DB13,DE13,DH13,DK13,JC13,JG13,JK13,JO13)</f>
        <v>14040.273463203464</v>
      </c>
      <c r="JT13" s="47">
        <f>SUM(DP13,DT13,DX13,EB13,EF13,EJ13,EN13,ER13,EV13,EZ13,FD13,FH13,FP13,FT13,FX13,GB13,GF13,GJ13,GN13,GR13,GV13,GZ13,HD13,HH13,HL13,HP13,HT13,HX13,IB13,IF13,IJ13,IN13,IR13,IV13,IZ13,N13,Q13,T13,W13,Z13,AC13,AF13,AI13,AL13,AO13,AR13,AU13,AX13,BA13,BD13,BG13,BJ13,BM13,BP13,BS13,BV13,BY13,CB13,CE13,CH13,CK13,CN13,CQ13,CT13,CW13,CZ13,DC13,DF13,DI13,DL13,JD13,JH13,JL13,JP13)</f>
        <v>24764</v>
      </c>
    </row>
    <row r="14" spans="1:280" s="27" customFormat="1" ht="15.75" customHeight="1" x14ac:dyDescent="0.35">
      <c r="A14" s="34">
        <v>2</v>
      </c>
      <c r="B14" s="34" t="s">
        <v>140</v>
      </c>
      <c r="C14" s="48" t="s">
        <v>142</v>
      </c>
      <c r="D14" s="36">
        <f t="shared" ref="D14:F87" si="2">SUM(L14,O14,R14,U14,X14,AA14,AD14,AG14,AJ14,AM14,AP14,AS14,AV14,AY14,BB14,BE14,BH14,BK14,BN14,BQ14,BT14,BW14,BZ14,CC14,CF14,CI14,CL14,CO14,CR14,CU14,CX14,DA14,DD14,DG14,DJ14)</f>
        <v>2020</v>
      </c>
      <c r="E14" s="36">
        <f t="shared" si="0"/>
        <v>5663</v>
      </c>
      <c r="F14" s="36">
        <f t="shared" si="0"/>
        <v>6990</v>
      </c>
      <c r="G14" s="37">
        <f t="shared" ref="G14:G87" si="3">E14/F14</f>
        <v>0.81015736766809732</v>
      </c>
      <c r="H14" s="36">
        <f t="shared" ref="H14:J87" si="4">AVERAGE(L14,O14,R14,U14,X14,AA14,AD14,AG14,AJ14,AM14,AP14,AS14,AV14,AY14,BB14,BE14,BH14,BK14,BN14,BQ14,BT14,BW14,BZ14,CC14,CF14,CI14,CL14,CO14,CR14,CU14,CX14,DA14,DD14,DG14,DJ14)</f>
        <v>168.33333333333334</v>
      </c>
      <c r="I14" s="36">
        <f t="shared" si="1"/>
        <v>471.91666666666669</v>
      </c>
      <c r="J14" s="36">
        <f t="shared" si="1"/>
        <v>582.5</v>
      </c>
      <c r="K14" s="37">
        <f t="shared" ref="K14:K91" si="5">I14/J14</f>
        <v>0.81015736766809732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40">
        <v>108</v>
      </c>
      <c r="Y14" s="40">
        <v>303</v>
      </c>
      <c r="Z14" s="40">
        <v>711</v>
      </c>
      <c r="AA14" s="40">
        <v>181</v>
      </c>
      <c r="AB14" s="40">
        <v>507</v>
      </c>
      <c r="AC14" s="40">
        <v>723</v>
      </c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0">
        <v>74</v>
      </c>
      <c r="AZ14" s="40">
        <v>208</v>
      </c>
      <c r="BA14" s="40">
        <v>631</v>
      </c>
      <c r="BB14" s="40">
        <v>89</v>
      </c>
      <c r="BC14" s="40">
        <v>250</v>
      </c>
      <c r="BD14" s="40">
        <v>624</v>
      </c>
      <c r="BE14" s="42"/>
      <c r="BF14" s="42"/>
      <c r="BG14" s="42"/>
      <c r="BH14" s="42"/>
      <c r="BI14" s="42"/>
      <c r="BJ14" s="42"/>
      <c r="BK14" s="40">
        <v>133</v>
      </c>
      <c r="BL14" s="40">
        <v>373</v>
      </c>
      <c r="BM14" s="40">
        <v>499</v>
      </c>
      <c r="BN14" s="40">
        <v>129</v>
      </c>
      <c r="BO14" s="40">
        <v>362</v>
      </c>
      <c r="BP14" s="40">
        <v>503</v>
      </c>
      <c r="BQ14" s="40">
        <v>174</v>
      </c>
      <c r="BR14" s="40">
        <v>488</v>
      </c>
      <c r="BS14" s="40">
        <v>521</v>
      </c>
      <c r="BT14" s="40">
        <v>281</v>
      </c>
      <c r="BU14" s="40">
        <v>787</v>
      </c>
      <c r="BV14" s="40">
        <v>599</v>
      </c>
      <c r="BW14" s="42"/>
      <c r="BX14" s="42"/>
      <c r="BY14" s="42"/>
      <c r="BZ14" s="42"/>
      <c r="CA14" s="38"/>
      <c r="CB14" s="38"/>
      <c r="CC14" s="40">
        <v>189</v>
      </c>
      <c r="CD14" s="40">
        <v>530</v>
      </c>
      <c r="CE14" s="40">
        <v>579</v>
      </c>
      <c r="CF14" s="40">
        <v>207</v>
      </c>
      <c r="CG14" s="40">
        <v>580</v>
      </c>
      <c r="CH14" s="40">
        <v>549</v>
      </c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1"/>
      <c r="CV14" s="42"/>
      <c r="CW14" s="42"/>
      <c r="CX14" s="42"/>
      <c r="CY14" s="42"/>
      <c r="CZ14" s="42"/>
      <c r="DA14" s="40">
        <v>199</v>
      </c>
      <c r="DB14" s="40">
        <v>558</v>
      </c>
      <c r="DC14" s="40">
        <v>502</v>
      </c>
      <c r="DD14" s="40">
        <v>256</v>
      </c>
      <c r="DE14" s="40">
        <v>717</v>
      </c>
      <c r="DF14" s="40">
        <v>549</v>
      </c>
      <c r="DG14" s="42"/>
      <c r="DH14" s="42"/>
      <c r="DI14" s="42"/>
      <c r="DJ14" s="42"/>
      <c r="DK14" s="42"/>
      <c r="DL14" s="42"/>
      <c r="DM14" s="27">
        <v>30</v>
      </c>
      <c r="DN14" s="27">
        <v>160</v>
      </c>
      <c r="DO14" s="27">
        <v>475</v>
      </c>
      <c r="DP14" s="27">
        <v>524</v>
      </c>
      <c r="DQ14" s="27">
        <v>48</v>
      </c>
      <c r="DR14" s="27">
        <v>171</v>
      </c>
      <c r="DS14" s="27">
        <v>548</v>
      </c>
      <c r="DT14" s="27">
        <v>520</v>
      </c>
      <c r="EC14" s="44">
        <v>90.159090909090907</v>
      </c>
      <c r="ED14" s="27">
        <v>162</v>
      </c>
      <c r="EE14" s="45">
        <v>420.2651515151515</v>
      </c>
      <c r="EF14" s="27">
        <v>643</v>
      </c>
      <c r="EG14" s="44">
        <v>84.772727272727266</v>
      </c>
      <c r="EH14" s="44">
        <v>162.18181818181819</v>
      </c>
      <c r="EI14" s="45">
        <v>411.59090909090912</v>
      </c>
      <c r="EJ14" s="27">
        <v>643</v>
      </c>
      <c r="ES14" s="45">
        <v>73.409090909090907</v>
      </c>
      <c r="ET14" s="45">
        <v>104.97727272727273</v>
      </c>
      <c r="EU14" s="45">
        <v>297.31060606060606</v>
      </c>
      <c r="EV14" s="45">
        <v>678</v>
      </c>
      <c r="EW14" s="45">
        <v>78.977272727272734</v>
      </c>
      <c r="EX14" s="45">
        <v>87.181818181818187</v>
      </c>
      <c r="EY14" s="45">
        <v>276.93181818181824</v>
      </c>
      <c r="EZ14" s="45">
        <v>692</v>
      </c>
      <c r="FI14" s="45">
        <v>87.772727272727266</v>
      </c>
      <c r="FJ14" s="45">
        <v>164.09090909090909</v>
      </c>
      <c r="FK14" s="45">
        <v>419.77272727272725</v>
      </c>
      <c r="FL14" s="45">
        <v>622</v>
      </c>
      <c r="FM14" s="45">
        <v>68.659090909090907</v>
      </c>
      <c r="FN14" s="45">
        <v>169.97727272727272</v>
      </c>
      <c r="FO14" s="45">
        <v>397.72727272727275</v>
      </c>
      <c r="FP14" s="45">
        <v>630</v>
      </c>
      <c r="FY14" s="45">
        <v>77.568181818181813</v>
      </c>
      <c r="FZ14" s="45">
        <v>83.136363636363626</v>
      </c>
      <c r="GA14" s="45">
        <v>328</v>
      </c>
      <c r="GB14" s="45">
        <v>1008</v>
      </c>
      <c r="GC14" s="45">
        <v>86.454545454545453</v>
      </c>
      <c r="GD14" s="45">
        <v>164.34090909090909</v>
      </c>
      <c r="GE14" s="45">
        <v>341</v>
      </c>
      <c r="GF14" s="45">
        <v>710</v>
      </c>
      <c r="GG14" s="46">
        <v>72.38636363636364</v>
      </c>
      <c r="GH14" s="45">
        <v>81.38636363636364</v>
      </c>
      <c r="GI14" s="45">
        <v>192.21590909090909</v>
      </c>
      <c r="GJ14" s="45">
        <v>887</v>
      </c>
      <c r="GK14" s="45">
        <v>78.659090909090907</v>
      </c>
      <c r="GL14" s="45">
        <v>170.97727272727272</v>
      </c>
      <c r="GM14" s="45">
        <v>312.0454545454545</v>
      </c>
      <c r="GN14" s="45">
        <v>966</v>
      </c>
      <c r="GO14" s="45">
        <v>78.159090909090907</v>
      </c>
      <c r="GP14" s="45">
        <v>136.68181818181819</v>
      </c>
      <c r="GQ14" s="45">
        <v>268.55113636363637</v>
      </c>
      <c r="GR14" s="45">
        <v>840</v>
      </c>
      <c r="GS14" s="45">
        <v>75.931818181818187</v>
      </c>
      <c r="GT14" s="45">
        <v>136.09090909090909</v>
      </c>
      <c r="GU14" s="45">
        <v>265.02840909090907</v>
      </c>
      <c r="GV14" s="45">
        <v>842</v>
      </c>
      <c r="GW14" s="45">
        <v>89.568181818181813</v>
      </c>
      <c r="GX14" s="45">
        <v>135.80000000000001</v>
      </c>
      <c r="GY14" s="45">
        <v>321.9545454545455</v>
      </c>
      <c r="GZ14" s="45">
        <v>686</v>
      </c>
      <c r="HA14" s="45">
        <v>116.58181818181819</v>
      </c>
      <c r="HB14" s="45">
        <v>173.40909090909091</v>
      </c>
      <c r="HC14" s="45">
        <v>414.27272727272731</v>
      </c>
      <c r="HD14" s="45">
        <v>755</v>
      </c>
      <c r="HE14" s="44">
        <v>64</v>
      </c>
      <c r="HF14" s="44">
        <v>87.199999999999989</v>
      </c>
      <c r="HG14" s="44">
        <v>216</v>
      </c>
      <c r="HH14" s="44">
        <v>646</v>
      </c>
      <c r="HI14" s="44">
        <v>79.039999999999992</v>
      </c>
      <c r="HJ14" s="44">
        <v>115.52000000000001</v>
      </c>
      <c r="HK14" s="44">
        <v>296.76190476190482</v>
      </c>
      <c r="HL14" s="44">
        <v>674</v>
      </c>
      <c r="HM14" s="44"/>
      <c r="HN14" s="44"/>
      <c r="HO14" s="44"/>
      <c r="HP14" s="44"/>
      <c r="HQ14" s="44"/>
      <c r="HR14" s="44"/>
      <c r="HS14" s="44"/>
      <c r="HT14" s="44"/>
      <c r="HU14" s="44">
        <v>71.663636363636357</v>
      </c>
      <c r="HV14" s="44">
        <v>131.97818181818181</v>
      </c>
      <c r="HW14" s="44">
        <v>290.91688311688313</v>
      </c>
      <c r="HX14" s="44">
        <v>834</v>
      </c>
      <c r="HY14" s="44">
        <v>77.592727272727274</v>
      </c>
      <c r="HZ14" s="44">
        <v>95.510909090909095</v>
      </c>
      <c r="IA14" s="44">
        <v>247.29090909090911</v>
      </c>
      <c r="IB14" s="44">
        <v>834</v>
      </c>
      <c r="IC14" s="44"/>
      <c r="ID14" s="44"/>
      <c r="IE14" s="44"/>
      <c r="IF14" s="44"/>
      <c r="IG14" s="44"/>
      <c r="IH14" s="44"/>
      <c r="II14" s="44"/>
      <c r="IJ14" s="44"/>
      <c r="IS14" s="27">
        <v>83.44</v>
      </c>
      <c r="IU14" s="27">
        <v>203</v>
      </c>
      <c r="IV14" s="27">
        <v>714</v>
      </c>
      <c r="IW14" s="27">
        <v>83.44</v>
      </c>
      <c r="IY14" s="27">
        <v>203</v>
      </c>
      <c r="IZ14" s="27">
        <v>714</v>
      </c>
      <c r="JI14" s="45">
        <v>72.381818181818176</v>
      </c>
      <c r="JJ14" s="45">
        <v>74.686363636363637</v>
      </c>
      <c r="JK14" s="45">
        <v>372.6</v>
      </c>
      <c r="JL14" s="45">
        <v>784</v>
      </c>
      <c r="JM14" s="45">
        <v>84.943181818181813</v>
      </c>
      <c r="JN14" s="45">
        <v>73.236363636363635</v>
      </c>
      <c r="JO14" s="45">
        <v>335.5</v>
      </c>
      <c r="JP14" s="45">
        <v>767</v>
      </c>
      <c r="JQ14" s="47">
        <f t="shared" ref="JQ14:JQ77" si="6">SUM(DM14,DQ14,DU14,DY14,EC14,EG14,EK14,EO14,ES14,EW14,FA14,FE14,FM14,FQ14,FU14,FY14,GC14,GG14,GK14,GO14,GS14,GW14,HA14,HE14,HI14,HM14,HQ14,HU14,HY14,IC14,IG14,IK14,IO14,IS14,IW14,JA14,JE14,JI14,JM14)</f>
        <v>1765.7877272727271</v>
      </c>
      <c r="JR14" s="47">
        <f t="shared" ref="JR14:JR77" si="7">SUM(DN14,DR14,DV14,DZ14,ED14,EH14,EL14,EP14,ET14,EX14,FB14,FF14,FN14,FR14,FV14,FZ14,GD14,GH14,GL14,GP14,GT14,GX14,HB14,HF14,HJ14,HN14,HR14,HV14,HZ14,ID14,IH14,IL14,IP14,IT14,IX14,L14,O14,R14,U14,X14,AA14,AD14,AG14,AJ14,AM14,AP14,AS14,AV14,AY14,BB14,BE14,BH14,BK14,BN14,BQ14,BT14,BW14,BZ14,CC14,CF14,CI14,CL14,CO14,CR14,CU14,CX14,DA14,DD14,DG14,DJ14)</f>
        <v>4549.3500000000004</v>
      </c>
      <c r="JS14" s="47">
        <f t="shared" ref="JS14:JT77" si="8">SUM(DO14,DS14,DW14,EA14,EE14,EI14,EM14,EQ14,EU14,EY14,FC14,FG14,FO14,FS14,FW14,GA14,GE14,GI14,GM14,GQ14,GU14,GY14,HC14,HG14,HK14,HO14,HS14,HW14,IA14,IE14,II14,IM14,IQ14,IU14,IY14,M14,P14,S14,V14,Y14,AB14,AE14,AH14,AK14,AN14,AQ14,AT14,AW14,AZ14,BC14,BF14,BI14,BL14,BO14,BR14,BU14,BX14,CA14,CD14,CG14,CJ14,CM14,CP14,CS14,CV14,CY14,DB14,DE14,DH14,DK14,JC14,JG14,JK14,JO14)</f>
        <v>13097.963636363636</v>
      </c>
      <c r="JT14" s="47">
        <f t="shared" si="8"/>
        <v>23981</v>
      </c>
    </row>
    <row r="15" spans="1:280" s="56" customFormat="1" ht="15.75" customHeight="1" x14ac:dyDescent="0.35">
      <c r="A15" s="49">
        <v>3</v>
      </c>
      <c r="B15" s="49" t="s">
        <v>143</v>
      </c>
      <c r="C15" s="50" t="s">
        <v>144</v>
      </c>
      <c r="D15" s="51">
        <f t="shared" si="2"/>
        <v>94</v>
      </c>
      <c r="E15" s="51">
        <f t="shared" si="0"/>
        <v>264</v>
      </c>
      <c r="F15" s="51">
        <f t="shared" si="0"/>
        <v>1034</v>
      </c>
      <c r="G15" s="52">
        <f t="shared" si="3"/>
        <v>0.25531914893617019</v>
      </c>
      <c r="H15" s="51">
        <f t="shared" si="4"/>
        <v>47</v>
      </c>
      <c r="I15" s="51">
        <f t="shared" si="1"/>
        <v>132</v>
      </c>
      <c r="J15" s="51">
        <f t="shared" si="1"/>
        <v>517</v>
      </c>
      <c r="K15" s="52">
        <f t="shared" si="5"/>
        <v>0.25531914893617019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  <c r="Y15" s="55"/>
      <c r="Z15" s="54"/>
      <c r="AA15" s="54"/>
      <c r="AB15" s="55"/>
      <c r="AC15" s="54"/>
      <c r="AD15" s="54"/>
      <c r="AE15" s="55"/>
      <c r="AF15" s="54"/>
      <c r="AG15" s="54"/>
      <c r="AH15" s="55"/>
      <c r="AI15" s="54"/>
      <c r="AJ15" s="54">
        <v>43</v>
      </c>
      <c r="AK15" s="54">
        <v>121</v>
      </c>
      <c r="AL15" s="54">
        <v>513</v>
      </c>
      <c r="AM15" s="54">
        <v>51</v>
      </c>
      <c r="AN15" s="54">
        <v>143</v>
      </c>
      <c r="AO15" s="54">
        <v>521</v>
      </c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3"/>
      <c r="BM15" s="53"/>
      <c r="BN15" s="54"/>
      <c r="BO15" s="53"/>
      <c r="BP15" s="53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3"/>
      <c r="CB15" s="53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EC15" s="57"/>
      <c r="EE15" s="58"/>
      <c r="EG15" s="57"/>
      <c r="EH15" s="57"/>
      <c r="EI15" s="58"/>
      <c r="FI15" s="58"/>
      <c r="FJ15" s="58"/>
      <c r="FK15" s="58"/>
      <c r="FL15" s="58"/>
      <c r="FM15" s="58"/>
      <c r="FN15" s="58"/>
      <c r="FO15" s="58"/>
      <c r="FP15" s="58"/>
      <c r="FY15" s="58"/>
      <c r="FZ15" s="58"/>
      <c r="GA15" s="58"/>
      <c r="GB15" s="58"/>
      <c r="GC15" s="58"/>
      <c r="GD15" s="58"/>
      <c r="GE15" s="58"/>
      <c r="GF15" s="58"/>
      <c r="GG15" s="59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JI15" s="58"/>
      <c r="JJ15" s="58"/>
      <c r="JK15" s="58">
        <v>0</v>
      </c>
      <c r="JL15" s="58"/>
      <c r="JM15" s="58"/>
      <c r="JN15" s="58"/>
      <c r="JO15" s="58">
        <v>0</v>
      </c>
      <c r="JP15" s="58"/>
      <c r="JQ15" s="60">
        <f t="shared" si="6"/>
        <v>0</v>
      </c>
      <c r="JR15" s="60">
        <f t="shared" si="7"/>
        <v>94</v>
      </c>
      <c r="JS15" s="60">
        <f t="shared" si="8"/>
        <v>264</v>
      </c>
      <c r="JT15" s="60">
        <f t="shared" si="8"/>
        <v>1034</v>
      </c>
    </row>
    <row r="16" spans="1:280" s="56" customFormat="1" ht="15.75" customHeight="1" x14ac:dyDescent="0.35">
      <c r="A16" s="49">
        <v>4</v>
      </c>
      <c r="B16" s="49" t="s">
        <v>143</v>
      </c>
      <c r="C16" s="50" t="s">
        <v>145</v>
      </c>
      <c r="D16" s="51">
        <f t="shared" si="2"/>
        <v>36</v>
      </c>
      <c r="E16" s="51">
        <f t="shared" si="0"/>
        <v>101</v>
      </c>
      <c r="F16" s="51">
        <f t="shared" si="0"/>
        <v>1002</v>
      </c>
      <c r="G16" s="52">
        <f t="shared" si="3"/>
        <v>0.10079840319361277</v>
      </c>
      <c r="H16" s="51">
        <f t="shared" si="4"/>
        <v>18</v>
      </c>
      <c r="I16" s="51">
        <f t="shared" si="1"/>
        <v>50.5</v>
      </c>
      <c r="J16" s="51">
        <f t="shared" si="1"/>
        <v>501</v>
      </c>
      <c r="K16" s="52">
        <f t="shared" si="5"/>
        <v>0.10079840319361277</v>
      </c>
      <c r="L16" s="53"/>
      <c r="M16" s="53"/>
      <c r="N16" s="53"/>
      <c r="O16" s="53"/>
      <c r="P16" s="53"/>
      <c r="Q16" s="53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>
        <v>15</v>
      </c>
      <c r="AK16" s="54">
        <v>42</v>
      </c>
      <c r="AL16" s="54">
        <v>499</v>
      </c>
      <c r="AM16" s="54">
        <v>21</v>
      </c>
      <c r="AN16" s="54">
        <v>59</v>
      </c>
      <c r="AO16" s="54">
        <v>503</v>
      </c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61"/>
      <c r="CD16" s="61"/>
      <c r="CE16" s="61"/>
      <c r="CF16" s="61"/>
      <c r="CG16" s="61"/>
      <c r="CH16" s="61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EC16" s="57"/>
      <c r="EE16" s="58"/>
      <c r="EG16" s="57"/>
      <c r="EH16" s="57"/>
      <c r="EI16" s="58"/>
      <c r="FI16" s="58"/>
      <c r="FJ16" s="58"/>
      <c r="FK16" s="58"/>
      <c r="FL16" s="58"/>
      <c r="FM16" s="58"/>
      <c r="FN16" s="58"/>
      <c r="FO16" s="58"/>
      <c r="FP16" s="58"/>
      <c r="FY16" s="58"/>
      <c r="FZ16" s="58"/>
      <c r="GA16" s="58"/>
      <c r="GB16" s="58"/>
      <c r="GC16" s="58"/>
      <c r="GD16" s="58"/>
      <c r="GE16" s="58"/>
      <c r="GF16" s="58"/>
      <c r="GG16" s="59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JI16" s="58"/>
      <c r="JJ16" s="58"/>
      <c r="JK16" s="58">
        <v>0</v>
      </c>
      <c r="JL16" s="58"/>
      <c r="JM16" s="58"/>
      <c r="JN16" s="58"/>
      <c r="JO16" s="58">
        <v>0</v>
      </c>
      <c r="JP16" s="58"/>
      <c r="JQ16" s="60">
        <f t="shared" si="6"/>
        <v>0</v>
      </c>
      <c r="JR16" s="60">
        <f t="shared" si="7"/>
        <v>36</v>
      </c>
      <c r="JS16" s="60">
        <f t="shared" si="8"/>
        <v>101</v>
      </c>
      <c r="JT16" s="60">
        <f t="shared" si="8"/>
        <v>1002</v>
      </c>
    </row>
    <row r="17" spans="1:280" s="27" customFormat="1" ht="15.75" customHeight="1" x14ac:dyDescent="0.35">
      <c r="A17" s="34">
        <v>5</v>
      </c>
      <c r="B17" s="34" t="s">
        <v>143</v>
      </c>
      <c r="C17" s="48" t="s">
        <v>146</v>
      </c>
      <c r="D17" s="36">
        <f t="shared" si="2"/>
        <v>29</v>
      </c>
      <c r="E17" s="36">
        <f t="shared" si="0"/>
        <v>82</v>
      </c>
      <c r="F17" s="36">
        <f t="shared" si="0"/>
        <v>938</v>
      </c>
      <c r="G17" s="37">
        <f t="shared" si="3"/>
        <v>8.7420042643923238E-2</v>
      </c>
      <c r="H17" s="36">
        <f t="shared" si="4"/>
        <v>14.5</v>
      </c>
      <c r="I17" s="36">
        <f t="shared" si="1"/>
        <v>41</v>
      </c>
      <c r="J17" s="36">
        <f t="shared" si="1"/>
        <v>469</v>
      </c>
      <c r="K17" s="37">
        <f t="shared" si="5"/>
        <v>8.7420042643923238E-2</v>
      </c>
      <c r="L17" s="38"/>
      <c r="M17" s="38"/>
      <c r="N17" s="38"/>
      <c r="O17" s="38"/>
      <c r="P17" s="38"/>
      <c r="Q17" s="38"/>
      <c r="R17" s="42"/>
      <c r="S17" s="42"/>
      <c r="T17" s="42"/>
      <c r="U17" s="42"/>
      <c r="V17" s="42"/>
      <c r="W17" s="42"/>
      <c r="X17" s="42"/>
      <c r="Y17" s="62"/>
      <c r="Z17" s="42"/>
      <c r="AA17" s="42"/>
      <c r="AB17" s="62"/>
      <c r="AC17" s="42"/>
      <c r="AD17" s="41"/>
      <c r="AE17" s="63"/>
      <c r="AF17" s="41"/>
      <c r="AG17" s="41"/>
      <c r="AH17" s="63"/>
      <c r="AI17" s="41"/>
      <c r="AJ17" s="40">
        <v>12</v>
      </c>
      <c r="AK17" s="40">
        <v>34</v>
      </c>
      <c r="AL17" s="40">
        <v>450</v>
      </c>
      <c r="AM17" s="40">
        <v>17</v>
      </c>
      <c r="AN17" s="40">
        <v>48</v>
      </c>
      <c r="AO17" s="40">
        <v>488</v>
      </c>
      <c r="AP17" s="41"/>
      <c r="AQ17" s="41"/>
      <c r="AR17" s="41"/>
      <c r="AS17" s="41"/>
      <c r="AT17" s="41"/>
      <c r="AU17" s="41"/>
      <c r="AV17" s="41"/>
      <c r="AW17" s="41"/>
      <c r="AX17" s="41"/>
      <c r="AY17" s="42"/>
      <c r="AZ17" s="42"/>
      <c r="BA17" s="42"/>
      <c r="BB17" s="42"/>
      <c r="BC17" s="42"/>
      <c r="BD17" s="42"/>
      <c r="BE17" s="42"/>
      <c r="BF17" s="38"/>
      <c r="BG17" s="38"/>
      <c r="BH17" s="38"/>
      <c r="BI17" s="38"/>
      <c r="BJ17" s="38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1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EC17" s="44"/>
      <c r="EE17" s="45"/>
      <c r="EG17" s="44"/>
      <c r="EH17" s="44"/>
      <c r="EI17" s="45"/>
      <c r="FI17" s="45"/>
      <c r="FJ17" s="45"/>
      <c r="FK17" s="45"/>
      <c r="FL17" s="45"/>
      <c r="FM17" s="45"/>
      <c r="FN17" s="45"/>
      <c r="FO17" s="45"/>
      <c r="FP17" s="45"/>
      <c r="FY17" s="45"/>
      <c r="FZ17" s="45"/>
      <c r="GA17" s="45"/>
      <c r="GB17" s="45"/>
      <c r="GC17" s="45"/>
      <c r="GD17" s="45"/>
      <c r="GE17" s="45"/>
      <c r="GF17" s="45"/>
      <c r="GG17" s="46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JI17" s="45"/>
      <c r="JJ17" s="45"/>
      <c r="JK17" s="45">
        <v>0</v>
      </c>
      <c r="JL17" s="45"/>
      <c r="JM17" s="45"/>
      <c r="JN17" s="45"/>
      <c r="JO17" s="45">
        <v>0</v>
      </c>
      <c r="JP17" s="45"/>
      <c r="JQ17" s="47">
        <f t="shared" si="6"/>
        <v>0</v>
      </c>
      <c r="JR17" s="47">
        <f t="shared" si="7"/>
        <v>29</v>
      </c>
      <c r="JS17" s="47">
        <f t="shared" si="8"/>
        <v>82</v>
      </c>
      <c r="JT17" s="47">
        <f t="shared" si="8"/>
        <v>938</v>
      </c>
    </row>
    <row r="18" spans="1:280" s="27" customFormat="1" ht="15.75" customHeight="1" x14ac:dyDescent="0.35">
      <c r="A18" s="34">
        <v>6</v>
      </c>
      <c r="B18" s="34" t="s">
        <v>140</v>
      </c>
      <c r="C18" s="64" t="s">
        <v>147</v>
      </c>
      <c r="D18" s="36">
        <f t="shared" si="2"/>
        <v>855</v>
      </c>
      <c r="E18" s="36">
        <f t="shared" si="0"/>
        <v>2397</v>
      </c>
      <c r="F18" s="36">
        <f t="shared" si="0"/>
        <v>6359</v>
      </c>
      <c r="G18" s="37">
        <f t="shared" si="3"/>
        <v>0.37694606070136816</v>
      </c>
      <c r="H18" s="36">
        <f t="shared" si="4"/>
        <v>71.25</v>
      </c>
      <c r="I18" s="36">
        <f t="shared" si="1"/>
        <v>199.75</v>
      </c>
      <c r="J18" s="36">
        <f t="shared" si="1"/>
        <v>529.91666666666663</v>
      </c>
      <c r="K18" s="37">
        <f t="shared" si="5"/>
        <v>0.37694606070136816</v>
      </c>
      <c r="L18" s="38"/>
      <c r="M18" s="38"/>
      <c r="N18" s="38"/>
      <c r="O18" s="38"/>
      <c r="P18" s="38"/>
      <c r="Q18" s="38"/>
      <c r="R18" s="42"/>
      <c r="S18" s="42"/>
      <c r="T18" s="42"/>
      <c r="U18" s="42"/>
      <c r="V18" s="42"/>
      <c r="W18" s="42"/>
      <c r="X18" s="42"/>
      <c r="Y18" s="62"/>
      <c r="Z18" s="42"/>
      <c r="AA18" s="42"/>
      <c r="AB18" s="62"/>
      <c r="AC18" s="42"/>
      <c r="AD18" s="40">
        <v>45</v>
      </c>
      <c r="AE18" s="40">
        <v>126</v>
      </c>
      <c r="AF18" s="40">
        <v>566</v>
      </c>
      <c r="AG18" s="40">
        <v>47</v>
      </c>
      <c r="AH18" s="40">
        <v>132</v>
      </c>
      <c r="AI18" s="40">
        <v>558</v>
      </c>
      <c r="AJ18" s="40">
        <v>46</v>
      </c>
      <c r="AK18" s="40">
        <v>129</v>
      </c>
      <c r="AL18" s="40">
        <v>522</v>
      </c>
      <c r="AM18" s="40">
        <v>52</v>
      </c>
      <c r="AN18" s="40">
        <v>146</v>
      </c>
      <c r="AO18" s="40">
        <v>514</v>
      </c>
      <c r="AP18" s="41"/>
      <c r="AQ18" s="41"/>
      <c r="AR18" s="41"/>
      <c r="AS18" s="41"/>
      <c r="AT18" s="41"/>
      <c r="AU18" s="41"/>
      <c r="AV18" s="41"/>
      <c r="AW18" s="41"/>
      <c r="AX18" s="41"/>
      <c r="AY18" s="40">
        <v>70</v>
      </c>
      <c r="AZ18" s="40">
        <v>196</v>
      </c>
      <c r="BA18" s="40">
        <v>601</v>
      </c>
      <c r="BB18" s="40">
        <v>78</v>
      </c>
      <c r="BC18" s="40">
        <v>219</v>
      </c>
      <c r="BD18" s="40">
        <v>607</v>
      </c>
      <c r="BE18" s="42"/>
      <c r="BF18" s="42"/>
      <c r="BG18" s="42"/>
      <c r="BH18" s="42"/>
      <c r="BI18" s="42"/>
      <c r="BJ18" s="42"/>
      <c r="BK18" s="40">
        <v>59</v>
      </c>
      <c r="BL18" s="40">
        <v>166</v>
      </c>
      <c r="BM18" s="40">
        <v>450</v>
      </c>
      <c r="BN18" s="40">
        <v>76</v>
      </c>
      <c r="BO18" s="40">
        <v>213</v>
      </c>
      <c r="BP18" s="40">
        <v>488</v>
      </c>
      <c r="BQ18" s="42"/>
      <c r="BR18" s="42"/>
      <c r="BS18" s="42"/>
      <c r="BT18" s="42"/>
      <c r="BU18" s="42"/>
      <c r="BV18" s="42"/>
      <c r="BW18" s="40">
        <v>75</v>
      </c>
      <c r="BX18" s="40">
        <v>210</v>
      </c>
      <c r="BY18" s="40">
        <v>511</v>
      </c>
      <c r="BZ18" s="40">
        <v>135</v>
      </c>
      <c r="CA18" s="40">
        <v>378</v>
      </c>
      <c r="CB18" s="40">
        <v>522</v>
      </c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1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0">
        <v>81</v>
      </c>
      <c r="DH18" s="40">
        <v>227</v>
      </c>
      <c r="DI18" s="40">
        <v>511</v>
      </c>
      <c r="DJ18" s="40">
        <v>91</v>
      </c>
      <c r="DK18" s="40">
        <v>255</v>
      </c>
      <c r="DL18" s="40">
        <v>509</v>
      </c>
      <c r="EC18" s="44">
        <v>27.5</v>
      </c>
      <c r="ED18" s="27">
        <v>66</v>
      </c>
      <c r="EE18" s="45">
        <v>155.83333333333334</v>
      </c>
      <c r="EF18" s="27">
        <v>528</v>
      </c>
      <c r="EG18" s="44">
        <v>29.09090909090909</v>
      </c>
      <c r="EH18" s="44">
        <v>84.295454545454547</v>
      </c>
      <c r="EI18" s="45">
        <v>188.97727272727275</v>
      </c>
      <c r="EJ18" s="27">
        <v>528</v>
      </c>
      <c r="EK18" s="44">
        <v>20.59090909090909</v>
      </c>
      <c r="EL18" s="44">
        <v>43.295454545454547</v>
      </c>
      <c r="EM18" s="45">
        <v>106.47727272727275</v>
      </c>
      <c r="EN18" s="45">
        <v>499</v>
      </c>
      <c r="EO18" s="44">
        <v>22.386363636363637</v>
      </c>
      <c r="EP18" s="44">
        <v>38.18181818181818</v>
      </c>
      <c r="EQ18" s="45">
        <v>100.94696969696969</v>
      </c>
      <c r="ER18" s="45">
        <v>478</v>
      </c>
      <c r="FI18" s="45">
        <v>24.022727272727273</v>
      </c>
      <c r="FJ18" s="45">
        <v>63.36363636363636</v>
      </c>
      <c r="FK18" s="45">
        <v>145.64393939393941</v>
      </c>
      <c r="FL18" s="45">
        <v>541</v>
      </c>
      <c r="FM18" s="45">
        <v>39.295454545454547</v>
      </c>
      <c r="FN18" s="45">
        <v>70.181818181818187</v>
      </c>
      <c r="FO18" s="45">
        <v>182.46212121212125</v>
      </c>
      <c r="FP18" s="45">
        <v>511</v>
      </c>
      <c r="FQ18" s="45">
        <v>28.34090909090909</v>
      </c>
      <c r="FR18" s="45">
        <v>42.159090909090907</v>
      </c>
      <c r="FS18" s="45">
        <v>117.5</v>
      </c>
      <c r="FT18" s="45">
        <v>541</v>
      </c>
      <c r="FU18" s="45">
        <v>33.022727272727273</v>
      </c>
      <c r="FV18" s="45">
        <v>40.18181818181818</v>
      </c>
      <c r="FW18" s="45">
        <v>122.00757575757575</v>
      </c>
      <c r="FX18" s="45">
        <v>551</v>
      </c>
      <c r="FY18" s="45"/>
      <c r="FZ18" s="45"/>
      <c r="GA18" s="45"/>
      <c r="GB18" s="45"/>
      <c r="GC18" s="45"/>
      <c r="GD18" s="45"/>
      <c r="GE18" s="45"/>
      <c r="GF18" s="45"/>
      <c r="GG18" s="46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>
        <v>17.272727272727273</v>
      </c>
      <c r="ID18" s="44">
        <v>31.468181818181819</v>
      </c>
      <c r="IE18" s="44">
        <v>91.724242424242419</v>
      </c>
      <c r="IF18" s="44">
        <v>694</v>
      </c>
      <c r="IG18" s="44">
        <v>38.634090909090908</v>
      </c>
      <c r="IH18" s="44">
        <v>38.868181818181817</v>
      </c>
      <c r="II18" s="44">
        <v>142.12651515151515</v>
      </c>
      <c r="IJ18" s="44">
        <v>662</v>
      </c>
      <c r="JA18" s="27">
        <v>21.85</v>
      </c>
      <c r="JC18" s="27">
        <v>79</v>
      </c>
      <c r="JD18" s="27">
        <v>614</v>
      </c>
      <c r="JE18" s="27">
        <v>32.159999999999997</v>
      </c>
      <c r="JG18" s="27">
        <v>82</v>
      </c>
      <c r="JH18" s="27">
        <v>712</v>
      </c>
      <c r="JI18" s="45"/>
      <c r="JJ18" s="45"/>
      <c r="JK18" s="45">
        <v>0</v>
      </c>
      <c r="JL18" s="45"/>
      <c r="JM18" s="45"/>
      <c r="JN18" s="45"/>
      <c r="JO18" s="45">
        <v>0</v>
      </c>
      <c r="JP18" s="45"/>
      <c r="JQ18" s="47">
        <f t="shared" si="6"/>
        <v>310.14409090909101</v>
      </c>
      <c r="JR18" s="47">
        <f t="shared" si="7"/>
        <v>1309.6318181818183</v>
      </c>
      <c r="JS18" s="47">
        <f t="shared" si="8"/>
        <v>3766.0553030303031</v>
      </c>
      <c r="JT18" s="47">
        <f t="shared" si="8"/>
        <v>12677</v>
      </c>
    </row>
    <row r="19" spans="1:280" s="27" customFormat="1" ht="15.75" customHeight="1" x14ac:dyDescent="0.35">
      <c r="A19" s="34">
        <v>7</v>
      </c>
      <c r="B19" s="34" t="s">
        <v>148</v>
      </c>
      <c r="C19" s="64" t="s">
        <v>149</v>
      </c>
      <c r="D19" s="36">
        <f t="shared" si="2"/>
        <v>545</v>
      </c>
      <c r="E19" s="36">
        <f t="shared" si="0"/>
        <v>1529</v>
      </c>
      <c r="F19" s="36">
        <f t="shared" si="0"/>
        <v>4873</v>
      </c>
      <c r="G19" s="37">
        <f t="shared" si="3"/>
        <v>0.31376975169300225</v>
      </c>
      <c r="H19" s="36">
        <f t="shared" si="4"/>
        <v>54.5</v>
      </c>
      <c r="I19" s="36">
        <f t="shared" si="1"/>
        <v>152.9</v>
      </c>
      <c r="J19" s="36">
        <f t="shared" si="1"/>
        <v>487.3</v>
      </c>
      <c r="K19" s="37">
        <f t="shared" si="5"/>
        <v>0.31376975169300225</v>
      </c>
      <c r="L19" s="38"/>
      <c r="M19" s="38"/>
      <c r="N19" s="38"/>
      <c r="O19" s="38"/>
      <c r="P19" s="38"/>
      <c r="Q19" s="38"/>
      <c r="R19" s="42"/>
      <c r="S19" s="42"/>
      <c r="T19" s="42"/>
      <c r="U19" s="42"/>
      <c r="V19" s="42"/>
      <c r="W19" s="42"/>
      <c r="X19" s="42"/>
      <c r="Y19" s="62"/>
      <c r="Z19" s="42"/>
      <c r="AA19" s="42"/>
      <c r="AB19" s="62"/>
      <c r="AC19" s="42"/>
      <c r="AD19" s="41"/>
      <c r="AE19" s="63"/>
      <c r="AF19" s="41"/>
      <c r="AG19" s="41"/>
      <c r="AH19" s="63"/>
      <c r="AI19" s="41"/>
      <c r="AJ19" s="40">
        <v>50</v>
      </c>
      <c r="AK19" s="40">
        <v>140</v>
      </c>
      <c r="AL19" s="40">
        <v>531</v>
      </c>
      <c r="AM19" s="40">
        <v>55</v>
      </c>
      <c r="AN19" s="40">
        <v>154</v>
      </c>
      <c r="AO19" s="40">
        <v>529</v>
      </c>
      <c r="AP19" s="41"/>
      <c r="AQ19" s="41"/>
      <c r="AR19" s="41"/>
      <c r="AS19" s="41"/>
      <c r="AT19" s="41"/>
      <c r="AU19" s="41"/>
      <c r="AV19" s="41"/>
      <c r="AW19" s="41"/>
      <c r="AX19" s="41"/>
      <c r="AY19" s="42"/>
      <c r="AZ19" s="42"/>
      <c r="BA19" s="42"/>
      <c r="BB19" s="42"/>
      <c r="BC19" s="42"/>
      <c r="BD19" s="42"/>
      <c r="BE19" s="40">
        <v>49</v>
      </c>
      <c r="BF19" s="40">
        <v>138</v>
      </c>
      <c r="BG19" s="40">
        <v>513</v>
      </c>
      <c r="BH19" s="40">
        <v>63</v>
      </c>
      <c r="BI19" s="40">
        <v>177</v>
      </c>
      <c r="BJ19" s="40">
        <v>521</v>
      </c>
      <c r="BK19" s="42"/>
      <c r="BL19" s="42"/>
      <c r="BM19" s="42"/>
      <c r="BN19" s="42"/>
      <c r="BO19" s="42"/>
      <c r="BP19" s="42"/>
      <c r="BQ19" s="40">
        <v>47</v>
      </c>
      <c r="BR19" s="40">
        <v>132</v>
      </c>
      <c r="BS19" s="40">
        <v>421</v>
      </c>
      <c r="BT19" s="40">
        <v>55</v>
      </c>
      <c r="BU19" s="40">
        <v>154</v>
      </c>
      <c r="BV19" s="40">
        <v>442</v>
      </c>
      <c r="BW19" s="42"/>
      <c r="BX19" s="42"/>
      <c r="BY19" s="42"/>
      <c r="BZ19" s="42"/>
      <c r="CA19" s="42"/>
      <c r="CB19" s="42"/>
      <c r="CC19" s="40">
        <v>69</v>
      </c>
      <c r="CD19" s="40">
        <v>194</v>
      </c>
      <c r="CE19" s="40">
        <v>528</v>
      </c>
      <c r="CF19" s="40">
        <v>82</v>
      </c>
      <c r="CG19" s="40">
        <v>230</v>
      </c>
      <c r="CH19" s="40">
        <v>520</v>
      </c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1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0">
        <v>35</v>
      </c>
      <c r="DH19" s="40">
        <v>98</v>
      </c>
      <c r="DI19" s="40">
        <v>435</v>
      </c>
      <c r="DJ19" s="40">
        <v>40</v>
      </c>
      <c r="DK19" s="40">
        <v>112</v>
      </c>
      <c r="DL19" s="40">
        <v>433</v>
      </c>
      <c r="DU19" s="27">
        <v>14</v>
      </c>
      <c r="DV19" s="27">
        <v>31</v>
      </c>
      <c r="DW19" s="27">
        <v>127</v>
      </c>
      <c r="DX19" s="27">
        <v>499</v>
      </c>
      <c r="DY19" s="27">
        <v>16</v>
      </c>
      <c r="DZ19" s="27">
        <v>39</v>
      </c>
      <c r="EA19" s="27">
        <v>155</v>
      </c>
      <c r="EB19" s="27">
        <v>501</v>
      </c>
      <c r="EK19" s="44">
        <v>19.386363636363637</v>
      </c>
      <c r="EL19" s="44">
        <v>45.977272727272727</v>
      </c>
      <c r="EM19" s="45">
        <v>108.93939393939394</v>
      </c>
      <c r="EN19" s="45">
        <v>485</v>
      </c>
      <c r="EO19" s="44">
        <v>25.704545454545453</v>
      </c>
      <c r="EP19" s="44">
        <v>41.545454545454547</v>
      </c>
      <c r="EQ19" s="45">
        <v>112.08333333333334</v>
      </c>
      <c r="ER19" s="45">
        <v>459</v>
      </c>
      <c r="FA19" s="44">
        <v>17.704545454545453</v>
      </c>
      <c r="FB19" s="44">
        <v>33.18181818181818</v>
      </c>
      <c r="FC19" s="44">
        <v>84.810606060606062</v>
      </c>
      <c r="FD19" s="44">
        <v>374</v>
      </c>
      <c r="FE19" s="44">
        <v>19.5</v>
      </c>
      <c r="FF19" s="44">
        <v>28.18181818181818</v>
      </c>
      <c r="FG19" s="44">
        <v>79.469696969696969</v>
      </c>
      <c r="FH19" s="44">
        <v>403</v>
      </c>
      <c r="FI19" s="45"/>
      <c r="FJ19" s="45"/>
      <c r="FK19" s="45"/>
      <c r="FL19" s="45"/>
      <c r="FM19" s="45"/>
      <c r="FN19" s="45"/>
      <c r="FO19" s="45"/>
      <c r="FP19" s="45"/>
      <c r="FQ19" s="45">
        <v>20.022727272727273</v>
      </c>
      <c r="FR19" s="45">
        <v>35.18181818181818</v>
      </c>
      <c r="FS19" s="45">
        <v>92.007575757575751</v>
      </c>
      <c r="FT19" s="45">
        <v>502</v>
      </c>
      <c r="FU19" s="45">
        <v>19.18181818181818</v>
      </c>
      <c r="FV19" s="45">
        <v>33.18181818181818</v>
      </c>
      <c r="FW19" s="45">
        <v>87.27272727272728</v>
      </c>
      <c r="FX19" s="45">
        <v>511</v>
      </c>
      <c r="FY19" s="45">
        <v>20.227272727272727</v>
      </c>
      <c r="FZ19" s="45">
        <v>22.454545454545453</v>
      </c>
      <c r="GA19" s="45">
        <v>149</v>
      </c>
      <c r="GB19" s="45">
        <v>441</v>
      </c>
      <c r="GC19" s="45">
        <v>27.863636363636363</v>
      </c>
      <c r="GD19" s="45">
        <v>36.704545454545453</v>
      </c>
      <c r="GE19" s="45">
        <v>140</v>
      </c>
      <c r="GF19" s="45">
        <v>475</v>
      </c>
      <c r="GG19" s="46"/>
      <c r="GH19" s="45"/>
      <c r="GI19" s="45"/>
      <c r="GJ19" s="45"/>
      <c r="GK19" s="45"/>
      <c r="GL19" s="45"/>
      <c r="GM19" s="45"/>
      <c r="GN19" s="45"/>
      <c r="GO19" s="45">
        <v>27.34090909090909</v>
      </c>
      <c r="GP19" s="45">
        <v>39.090909090909093</v>
      </c>
      <c r="GQ19" s="45">
        <v>110.71969696969697</v>
      </c>
      <c r="GR19" s="45">
        <v>500</v>
      </c>
      <c r="GS19" s="45">
        <v>17.06818181818182</v>
      </c>
      <c r="GT19" s="45">
        <v>44.340909090909093</v>
      </c>
      <c r="GU19" s="45">
        <v>102.34848484848486</v>
      </c>
      <c r="GV19" s="45">
        <v>512</v>
      </c>
      <c r="GW19" s="45">
        <v>45.18181818181818</v>
      </c>
      <c r="GX19" s="45">
        <v>61.536363636363646</v>
      </c>
      <c r="GY19" s="45">
        <v>177.86363636363637</v>
      </c>
      <c r="GZ19" s="45">
        <v>478</v>
      </c>
      <c r="HA19" s="45">
        <v>35.986363636363635</v>
      </c>
      <c r="HB19" s="45">
        <v>47.027272727272724</v>
      </c>
      <c r="HC19" s="45">
        <v>138.35606060606059</v>
      </c>
      <c r="HD19" s="45">
        <v>517</v>
      </c>
      <c r="HE19" s="44">
        <v>9.1154545454545453</v>
      </c>
      <c r="HF19" s="44">
        <v>43.031818181818181</v>
      </c>
      <c r="HG19" s="44">
        <v>74.496103896103904</v>
      </c>
      <c r="HH19" s="44">
        <v>417</v>
      </c>
      <c r="HI19" s="44">
        <v>14.314090909090911</v>
      </c>
      <c r="HJ19" s="44">
        <v>51.2</v>
      </c>
      <c r="HK19" s="44">
        <v>101.77103896103898</v>
      </c>
      <c r="HL19" s="44">
        <v>394</v>
      </c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>
        <v>28.95</v>
      </c>
      <c r="ID19" s="44">
        <v>20.472727272727273</v>
      </c>
      <c r="IE19" s="44">
        <v>89.195454545454538</v>
      </c>
      <c r="IF19" s="44">
        <v>591</v>
      </c>
      <c r="IG19" s="44">
        <v>37.468181818181819</v>
      </c>
      <c r="IH19" s="44">
        <v>20.790909090909089</v>
      </c>
      <c r="II19" s="44">
        <v>104.02878787878788</v>
      </c>
      <c r="IJ19" s="44">
        <v>556</v>
      </c>
      <c r="JI19" s="45">
        <v>13.834090909090911</v>
      </c>
      <c r="JJ19" s="45">
        <v>21.391363636363636</v>
      </c>
      <c r="JK19" s="45">
        <v>90.926666666666677</v>
      </c>
      <c r="JL19" s="45">
        <v>512</v>
      </c>
      <c r="JM19" s="45">
        <v>20.552272727272729</v>
      </c>
      <c r="JN19" s="45">
        <v>13.834090909090911</v>
      </c>
      <c r="JO19" s="45">
        <v>84.76666666666668</v>
      </c>
      <c r="JP19" s="45">
        <v>571</v>
      </c>
      <c r="JQ19" s="47">
        <f t="shared" si="6"/>
        <v>449.4022727272727</v>
      </c>
      <c r="JR19" s="47">
        <f t="shared" si="7"/>
        <v>1218.9000000000001</v>
      </c>
      <c r="JS19" s="47">
        <f t="shared" si="8"/>
        <v>3739.0559307359308</v>
      </c>
      <c r="JT19" s="47">
        <f t="shared" si="8"/>
        <v>14571</v>
      </c>
    </row>
    <row r="20" spans="1:280" s="27" customFormat="1" ht="15.75" customHeight="1" x14ac:dyDescent="0.35">
      <c r="A20" s="34">
        <v>8</v>
      </c>
      <c r="B20" s="34" t="s">
        <v>148</v>
      </c>
      <c r="C20" s="64" t="s">
        <v>150</v>
      </c>
      <c r="D20" s="36">
        <f t="shared" si="2"/>
        <v>589</v>
      </c>
      <c r="E20" s="36">
        <f t="shared" si="0"/>
        <v>1652</v>
      </c>
      <c r="F20" s="36">
        <f t="shared" si="0"/>
        <v>4812</v>
      </c>
      <c r="G20" s="37">
        <f t="shared" si="3"/>
        <v>0.34330839567747301</v>
      </c>
      <c r="H20" s="36">
        <f t="shared" si="4"/>
        <v>58.9</v>
      </c>
      <c r="I20" s="36">
        <f t="shared" si="1"/>
        <v>165.2</v>
      </c>
      <c r="J20" s="36">
        <f t="shared" si="1"/>
        <v>481.2</v>
      </c>
      <c r="K20" s="37">
        <f t="shared" si="5"/>
        <v>0.34330839567747296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42"/>
      <c r="Y20" s="62"/>
      <c r="Z20" s="42"/>
      <c r="AA20" s="42"/>
      <c r="AB20" s="62"/>
      <c r="AC20" s="42"/>
      <c r="AD20" s="41"/>
      <c r="AE20" s="63"/>
      <c r="AF20" s="41"/>
      <c r="AG20" s="41"/>
      <c r="AH20" s="63"/>
      <c r="AI20" s="41"/>
      <c r="AJ20" s="40">
        <v>42</v>
      </c>
      <c r="AK20" s="40">
        <v>118</v>
      </c>
      <c r="AL20" s="40">
        <v>512</v>
      </c>
      <c r="AM20" s="40">
        <v>45</v>
      </c>
      <c r="AN20" s="40">
        <v>126</v>
      </c>
      <c r="AO20" s="40">
        <v>518</v>
      </c>
      <c r="AP20" s="41"/>
      <c r="AQ20" s="41"/>
      <c r="AR20" s="41"/>
      <c r="AS20" s="41"/>
      <c r="AT20" s="41"/>
      <c r="AU20" s="41"/>
      <c r="AV20" s="41"/>
      <c r="AW20" s="41"/>
      <c r="AX20" s="41"/>
      <c r="AY20" s="42"/>
      <c r="AZ20" s="42"/>
      <c r="BA20" s="42"/>
      <c r="BB20" s="42"/>
      <c r="BC20" s="42"/>
      <c r="BD20" s="42"/>
      <c r="BE20" s="40">
        <v>57</v>
      </c>
      <c r="BF20" s="40">
        <v>160</v>
      </c>
      <c r="BG20" s="40">
        <v>499</v>
      </c>
      <c r="BH20" s="40">
        <v>57</v>
      </c>
      <c r="BI20" s="40">
        <v>160</v>
      </c>
      <c r="BJ20" s="40">
        <v>503</v>
      </c>
      <c r="BK20" s="42"/>
      <c r="BL20" s="42"/>
      <c r="BM20" s="42"/>
      <c r="BN20" s="42"/>
      <c r="BO20" s="42"/>
      <c r="BP20" s="42"/>
      <c r="BQ20" s="40">
        <v>45</v>
      </c>
      <c r="BR20" s="40">
        <v>126</v>
      </c>
      <c r="BS20" s="40">
        <v>433</v>
      </c>
      <c r="BT20" s="40">
        <v>79</v>
      </c>
      <c r="BU20" s="40">
        <v>222</v>
      </c>
      <c r="BV20" s="40">
        <v>466</v>
      </c>
      <c r="BW20" s="42"/>
      <c r="BX20" s="42"/>
      <c r="BY20" s="42"/>
      <c r="BZ20" s="42"/>
      <c r="CA20" s="42"/>
      <c r="CB20" s="42"/>
      <c r="CC20" s="40">
        <v>75</v>
      </c>
      <c r="CD20" s="40">
        <v>210</v>
      </c>
      <c r="CE20" s="40">
        <v>511</v>
      </c>
      <c r="CF20" s="40">
        <v>93</v>
      </c>
      <c r="CG20" s="40">
        <v>261</v>
      </c>
      <c r="CH20" s="40">
        <v>519</v>
      </c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1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0">
        <v>45</v>
      </c>
      <c r="DH20" s="40">
        <v>126</v>
      </c>
      <c r="DI20" s="40">
        <v>430</v>
      </c>
      <c r="DJ20" s="40">
        <v>51</v>
      </c>
      <c r="DK20" s="40">
        <v>143</v>
      </c>
      <c r="DL20" s="40">
        <v>421</v>
      </c>
      <c r="DU20" s="27">
        <v>19</v>
      </c>
      <c r="DV20" s="27">
        <v>22</v>
      </c>
      <c r="DW20" s="27">
        <v>116</v>
      </c>
      <c r="DX20" s="27">
        <v>489</v>
      </c>
      <c r="DY20" s="27">
        <v>14</v>
      </c>
      <c r="DZ20" s="27">
        <v>26</v>
      </c>
      <c r="EA20" s="27">
        <v>113</v>
      </c>
      <c r="EB20" s="27">
        <v>471</v>
      </c>
      <c r="EK20" s="44">
        <v>14.795454545454545</v>
      </c>
      <c r="EL20" s="44">
        <v>51.386363636363633</v>
      </c>
      <c r="EM20" s="45">
        <v>110.3030303030303</v>
      </c>
      <c r="EN20" s="45">
        <v>462</v>
      </c>
      <c r="EO20" s="44">
        <v>20.636363636363637</v>
      </c>
      <c r="EP20" s="44">
        <v>47.545454545454547</v>
      </c>
      <c r="EQ20" s="45">
        <v>113.63636363636365</v>
      </c>
      <c r="ER20" s="45">
        <v>488</v>
      </c>
      <c r="FA20" s="44">
        <v>19.022727272727273</v>
      </c>
      <c r="FB20" s="44">
        <v>29.227272727272727</v>
      </c>
      <c r="FC20" s="44">
        <v>80.416666666666671</v>
      </c>
      <c r="FD20" s="44">
        <v>387</v>
      </c>
      <c r="FE20" s="44">
        <v>20.863636363636363</v>
      </c>
      <c r="FF20" s="44">
        <v>32.704545454545453</v>
      </c>
      <c r="FG20" s="44">
        <v>89.280303030303031</v>
      </c>
      <c r="FH20" s="44">
        <v>439</v>
      </c>
      <c r="FI20" s="45"/>
      <c r="FJ20" s="45"/>
      <c r="FK20" s="45"/>
      <c r="FL20" s="45"/>
      <c r="FM20" s="45"/>
      <c r="FN20" s="45"/>
      <c r="FO20" s="45"/>
      <c r="FP20" s="45"/>
      <c r="FQ20" s="45">
        <v>13.59090909090909</v>
      </c>
      <c r="FR20" s="45">
        <v>17.227272727272727</v>
      </c>
      <c r="FS20" s="45">
        <v>51.36363636363636</v>
      </c>
      <c r="FT20" s="45">
        <v>387</v>
      </c>
      <c r="FU20" s="45">
        <v>16.227272727272727</v>
      </c>
      <c r="FV20" s="45">
        <v>26.386363636363637</v>
      </c>
      <c r="FW20" s="45">
        <v>71.02272727272728</v>
      </c>
      <c r="FX20" s="45">
        <v>390</v>
      </c>
      <c r="FY20" s="45">
        <v>16.113636363636363</v>
      </c>
      <c r="FZ20" s="45">
        <v>17.227272727272727</v>
      </c>
      <c r="GA20" s="45">
        <v>125</v>
      </c>
      <c r="GB20" s="45">
        <v>447</v>
      </c>
      <c r="GC20" s="45">
        <v>21.795454545454547</v>
      </c>
      <c r="GD20" s="45">
        <v>43.863636363636367</v>
      </c>
      <c r="GE20" s="45">
        <v>110</v>
      </c>
      <c r="GF20" s="45">
        <v>483</v>
      </c>
      <c r="GG20" s="46">
        <v>22.90909090909091</v>
      </c>
      <c r="GH20" s="45">
        <v>35.272727272727273</v>
      </c>
      <c r="GI20" s="45">
        <v>116.36363636363637</v>
      </c>
      <c r="GJ20" s="45">
        <v>469</v>
      </c>
      <c r="GK20" s="45">
        <v>37.340909090909093</v>
      </c>
      <c r="GL20" s="45">
        <v>60.18181818181818</v>
      </c>
      <c r="GM20" s="45">
        <v>195.04545454545456</v>
      </c>
      <c r="GN20" s="45">
        <v>496</v>
      </c>
      <c r="GO20" s="45">
        <v>32</v>
      </c>
      <c r="GP20" s="45">
        <v>56</v>
      </c>
      <c r="GQ20" s="45">
        <v>125.71428571428572</v>
      </c>
      <c r="GR20" s="45">
        <v>479</v>
      </c>
      <c r="GS20" s="45">
        <v>32</v>
      </c>
      <c r="GT20" s="45">
        <v>45</v>
      </c>
      <c r="GU20" s="45">
        <v>110</v>
      </c>
      <c r="GV20" s="45">
        <v>482</v>
      </c>
      <c r="GW20" s="45"/>
      <c r="GX20" s="45"/>
      <c r="GY20" s="45"/>
      <c r="GZ20" s="45"/>
      <c r="HA20" s="45"/>
      <c r="HB20" s="45"/>
      <c r="HC20" s="45"/>
      <c r="HD20" s="45"/>
      <c r="HE20" s="44">
        <v>41.590909090909093</v>
      </c>
      <c r="HF20" s="44">
        <v>50.06818181818182</v>
      </c>
      <c r="HG20" s="44">
        <v>130.94155844155847</v>
      </c>
      <c r="HH20" s="44">
        <v>407</v>
      </c>
      <c r="HI20" s="44">
        <v>39.672727272727272</v>
      </c>
      <c r="HJ20" s="44">
        <v>51.2</v>
      </c>
      <c r="HK20" s="44">
        <v>139.26406926406929</v>
      </c>
      <c r="HL20" s="44">
        <v>400</v>
      </c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JI20" s="45"/>
      <c r="JJ20" s="45"/>
      <c r="JK20" s="45">
        <v>0</v>
      </c>
      <c r="JL20" s="45"/>
      <c r="JM20" s="45"/>
      <c r="JN20" s="45"/>
      <c r="JO20" s="45">
        <v>0</v>
      </c>
      <c r="JP20" s="45"/>
      <c r="JQ20" s="47">
        <f t="shared" si="6"/>
        <v>381.55909090909091</v>
      </c>
      <c r="JR20" s="47">
        <f t="shared" si="7"/>
        <v>1200.2909090909093</v>
      </c>
      <c r="JS20" s="47">
        <f t="shared" si="8"/>
        <v>3449.3517316017314</v>
      </c>
      <c r="JT20" s="47">
        <f t="shared" si="8"/>
        <v>11988</v>
      </c>
    </row>
    <row r="21" spans="1:280" s="27" customFormat="1" ht="15.75" customHeight="1" x14ac:dyDescent="0.35">
      <c r="A21" s="34">
        <v>9</v>
      </c>
      <c r="B21" s="34" t="s">
        <v>148</v>
      </c>
      <c r="C21" s="64" t="s">
        <v>151</v>
      </c>
      <c r="D21" s="36">
        <f t="shared" si="2"/>
        <v>469</v>
      </c>
      <c r="E21" s="36">
        <f t="shared" si="0"/>
        <v>1317</v>
      </c>
      <c r="F21" s="36">
        <f t="shared" si="0"/>
        <v>4798</v>
      </c>
      <c r="G21" s="37">
        <f t="shared" si="3"/>
        <v>0.27448937057107126</v>
      </c>
      <c r="H21" s="36">
        <f t="shared" si="4"/>
        <v>46.9</v>
      </c>
      <c r="I21" s="36">
        <f t="shared" si="1"/>
        <v>131.69999999999999</v>
      </c>
      <c r="J21" s="36">
        <f t="shared" si="1"/>
        <v>479.8</v>
      </c>
      <c r="K21" s="37">
        <f t="shared" si="5"/>
        <v>0.27448937057107126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42"/>
      <c r="Y21" s="62"/>
      <c r="Z21" s="42"/>
      <c r="AA21" s="42"/>
      <c r="AB21" s="62"/>
      <c r="AC21" s="42"/>
      <c r="AD21" s="41"/>
      <c r="AE21" s="63"/>
      <c r="AF21" s="41"/>
      <c r="AG21" s="41"/>
      <c r="AH21" s="63"/>
      <c r="AI21" s="41"/>
      <c r="AJ21" s="40">
        <v>29</v>
      </c>
      <c r="AK21" s="40">
        <v>82</v>
      </c>
      <c r="AL21" s="40">
        <v>507</v>
      </c>
      <c r="AM21" s="40">
        <v>32</v>
      </c>
      <c r="AN21" s="40">
        <v>90</v>
      </c>
      <c r="AO21" s="40">
        <v>521</v>
      </c>
      <c r="AP21" s="41"/>
      <c r="AQ21" s="41"/>
      <c r="AR21" s="41"/>
      <c r="AS21" s="41"/>
      <c r="AT21" s="41"/>
      <c r="AU21" s="41"/>
      <c r="AV21" s="41"/>
      <c r="AW21" s="41"/>
      <c r="AX21" s="41"/>
      <c r="AY21" s="42"/>
      <c r="AZ21" s="42"/>
      <c r="BA21" s="42"/>
      <c r="BB21" s="42"/>
      <c r="BC21" s="42"/>
      <c r="BD21" s="42"/>
      <c r="BE21" s="40">
        <v>20</v>
      </c>
      <c r="BF21" s="40">
        <v>56</v>
      </c>
      <c r="BG21" s="40">
        <v>450</v>
      </c>
      <c r="BH21" s="40">
        <v>30</v>
      </c>
      <c r="BI21" s="40">
        <v>84</v>
      </c>
      <c r="BJ21" s="40">
        <v>488</v>
      </c>
      <c r="BK21" s="42"/>
      <c r="BL21" s="38"/>
      <c r="BM21" s="38"/>
      <c r="BN21" s="42"/>
      <c r="BO21" s="38"/>
      <c r="BP21" s="38"/>
      <c r="BQ21" s="40">
        <v>72</v>
      </c>
      <c r="BR21" s="40">
        <v>202</v>
      </c>
      <c r="BS21" s="40">
        <v>459</v>
      </c>
      <c r="BT21" s="40">
        <v>82</v>
      </c>
      <c r="BU21" s="40">
        <v>230</v>
      </c>
      <c r="BV21" s="40">
        <v>501</v>
      </c>
      <c r="BW21" s="42"/>
      <c r="BX21" s="42"/>
      <c r="BY21" s="42"/>
      <c r="BZ21" s="42"/>
      <c r="CA21" s="42"/>
      <c r="CB21" s="42"/>
      <c r="CC21" s="40">
        <v>53</v>
      </c>
      <c r="CD21" s="40">
        <v>149</v>
      </c>
      <c r="CE21" s="40">
        <v>528</v>
      </c>
      <c r="CF21" s="40">
        <v>67</v>
      </c>
      <c r="CG21" s="40">
        <v>188</v>
      </c>
      <c r="CH21" s="40">
        <v>504</v>
      </c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1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0">
        <v>37</v>
      </c>
      <c r="DH21" s="40">
        <v>104</v>
      </c>
      <c r="DI21" s="40">
        <v>421</v>
      </c>
      <c r="DJ21" s="40">
        <v>47</v>
      </c>
      <c r="DK21" s="40">
        <v>132</v>
      </c>
      <c r="DL21" s="40">
        <v>419</v>
      </c>
      <c r="DU21" s="27">
        <v>17</v>
      </c>
      <c r="DV21" s="27">
        <v>39</v>
      </c>
      <c r="DW21" s="27">
        <v>158</v>
      </c>
      <c r="DX21" s="27">
        <v>457</v>
      </c>
      <c r="DY21" s="27">
        <v>15</v>
      </c>
      <c r="DZ21" s="27">
        <v>47</v>
      </c>
      <c r="EA21" s="27">
        <v>174</v>
      </c>
      <c r="EB21" s="27">
        <v>444</v>
      </c>
      <c r="EK21" s="44">
        <v>15</v>
      </c>
      <c r="EL21" s="44">
        <v>48.31818181818182</v>
      </c>
      <c r="EM21" s="45">
        <v>105.53030303030303</v>
      </c>
      <c r="EN21" s="45">
        <v>481</v>
      </c>
      <c r="EO21" s="44">
        <v>22</v>
      </c>
      <c r="EP21" s="44">
        <v>48</v>
      </c>
      <c r="EQ21" s="45">
        <v>116.66666666666667</v>
      </c>
      <c r="ER21" s="45">
        <v>471</v>
      </c>
      <c r="FA21" s="44">
        <v>21.545454545454547</v>
      </c>
      <c r="FB21" s="44">
        <v>26.34090909090909</v>
      </c>
      <c r="FC21" s="44">
        <v>79.810606060606062</v>
      </c>
      <c r="FD21" s="44">
        <v>400</v>
      </c>
      <c r="FE21" s="44">
        <v>23.34090909090909</v>
      </c>
      <c r="FF21" s="44">
        <v>25.022727272727273</v>
      </c>
      <c r="FG21" s="44">
        <v>80.606060606060609</v>
      </c>
      <c r="FH21" s="44">
        <v>401</v>
      </c>
      <c r="FI21" s="45"/>
      <c r="FJ21" s="45"/>
      <c r="FK21" s="45"/>
      <c r="FL21" s="45"/>
      <c r="FM21" s="45"/>
      <c r="FN21" s="45"/>
      <c r="FO21" s="45"/>
      <c r="FP21" s="45"/>
      <c r="FQ21" s="45">
        <v>15.59090909090909</v>
      </c>
      <c r="FR21" s="45">
        <v>19.545454545454547</v>
      </c>
      <c r="FS21" s="45">
        <v>58.560606060606062</v>
      </c>
      <c r="FT21" s="45">
        <v>352</v>
      </c>
      <c r="FU21" s="45">
        <v>23.34090909090909</v>
      </c>
      <c r="FV21" s="45">
        <v>25.022727272727273</v>
      </c>
      <c r="FW21" s="45">
        <v>80.606060606060609</v>
      </c>
      <c r="FX21" s="45">
        <v>352</v>
      </c>
      <c r="FY21" s="45">
        <v>20.636363636363637</v>
      </c>
      <c r="FZ21" s="45">
        <v>21.272727272727298</v>
      </c>
      <c r="GA21" s="45">
        <v>106</v>
      </c>
      <c r="GB21" s="45">
        <v>419</v>
      </c>
      <c r="GC21" s="45">
        <v>24.06818181818182</v>
      </c>
      <c r="GD21" s="45">
        <v>49.75</v>
      </c>
      <c r="GE21" s="45">
        <v>105</v>
      </c>
      <c r="GF21" s="45">
        <v>500</v>
      </c>
      <c r="GG21" s="46"/>
      <c r="GH21" s="45"/>
      <c r="GI21" s="45"/>
      <c r="GJ21" s="45"/>
      <c r="GK21" s="45"/>
      <c r="GL21" s="45"/>
      <c r="GM21" s="45"/>
      <c r="GN21" s="45"/>
      <c r="GO21" s="45">
        <v>28.75</v>
      </c>
      <c r="GP21" s="45">
        <v>16.75</v>
      </c>
      <c r="GQ21" s="45">
        <v>75.833333333333343</v>
      </c>
      <c r="GR21" s="45">
        <v>439</v>
      </c>
      <c r="GS21" s="45">
        <v>18.59090909090909</v>
      </c>
      <c r="GT21" s="45">
        <v>27.34090909090909</v>
      </c>
      <c r="GU21" s="45">
        <v>76.553030303030312</v>
      </c>
      <c r="GV21" s="45">
        <v>442</v>
      </c>
      <c r="GW21" s="45">
        <v>24</v>
      </c>
      <c r="GX21" s="45">
        <v>45</v>
      </c>
      <c r="GY21" s="45">
        <v>138</v>
      </c>
      <c r="GZ21" s="45">
        <v>488</v>
      </c>
      <c r="HA21" s="45">
        <v>40.6</v>
      </c>
      <c r="HB21" s="45">
        <v>29.4</v>
      </c>
      <c r="HC21" s="45">
        <v>140</v>
      </c>
      <c r="HD21" s="45">
        <v>461</v>
      </c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>
        <v>22.4</v>
      </c>
      <c r="HV21" s="44">
        <v>16</v>
      </c>
      <c r="HW21" s="44">
        <v>54.857142857142861</v>
      </c>
      <c r="HX21" s="44">
        <v>386</v>
      </c>
      <c r="HY21" s="44">
        <v>44.8</v>
      </c>
      <c r="HZ21" s="44">
        <v>25.6</v>
      </c>
      <c r="IA21" s="44">
        <v>111.23809523809524</v>
      </c>
      <c r="IB21" s="44">
        <v>444</v>
      </c>
      <c r="IC21" s="44"/>
      <c r="ID21" s="44"/>
      <c r="IE21" s="44"/>
      <c r="IF21" s="44"/>
      <c r="IG21" s="44"/>
      <c r="IH21" s="44"/>
      <c r="II21" s="44"/>
      <c r="IJ21" s="44"/>
      <c r="JA21" s="27">
        <v>13.6</v>
      </c>
      <c r="JC21" s="27">
        <v>23</v>
      </c>
      <c r="JD21" s="27">
        <v>429</v>
      </c>
      <c r="JE21" s="27">
        <v>17</v>
      </c>
      <c r="JG21" s="27">
        <v>28</v>
      </c>
      <c r="JH21" s="27">
        <v>432</v>
      </c>
      <c r="JI21" s="45"/>
      <c r="JJ21" s="45"/>
      <c r="JK21" s="45">
        <v>0</v>
      </c>
      <c r="JL21" s="45"/>
      <c r="JM21" s="45"/>
      <c r="JN21" s="45"/>
      <c r="JO21" s="45">
        <v>0</v>
      </c>
      <c r="JP21" s="45"/>
      <c r="JQ21" s="47">
        <f t="shared" si="6"/>
        <v>407.26363636363641</v>
      </c>
      <c r="JR21" s="47">
        <f t="shared" si="7"/>
        <v>978.36363636363637</v>
      </c>
      <c r="JS21" s="47">
        <f t="shared" si="8"/>
        <v>3029.2619047619046</v>
      </c>
      <c r="JT21" s="47">
        <f t="shared" si="8"/>
        <v>12596</v>
      </c>
    </row>
    <row r="22" spans="1:280" s="27" customFormat="1" ht="15.75" customHeight="1" x14ac:dyDescent="0.35">
      <c r="A22" s="34">
        <v>10</v>
      </c>
      <c r="B22" s="34" t="s">
        <v>148</v>
      </c>
      <c r="C22" s="64" t="s">
        <v>152</v>
      </c>
      <c r="D22" s="36">
        <f t="shared" si="2"/>
        <v>844</v>
      </c>
      <c r="E22" s="36">
        <f t="shared" si="0"/>
        <v>2369</v>
      </c>
      <c r="F22" s="36">
        <f t="shared" si="0"/>
        <v>6097</v>
      </c>
      <c r="G22" s="37">
        <f t="shared" si="3"/>
        <v>0.38855174676070198</v>
      </c>
      <c r="H22" s="36">
        <f t="shared" si="4"/>
        <v>70.333333333333329</v>
      </c>
      <c r="I22" s="36">
        <f t="shared" si="1"/>
        <v>197.41666666666666</v>
      </c>
      <c r="J22" s="36">
        <f t="shared" si="1"/>
        <v>508.08333333333331</v>
      </c>
      <c r="K22" s="37">
        <f t="shared" si="5"/>
        <v>0.38855174676070198</v>
      </c>
      <c r="L22" s="38"/>
      <c r="M22" s="38"/>
      <c r="N22" s="38"/>
      <c r="O22" s="38"/>
      <c r="P22" s="38"/>
      <c r="Q22" s="38"/>
      <c r="R22" s="40">
        <v>79</v>
      </c>
      <c r="S22" s="40">
        <v>222</v>
      </c>
      <c r="T22" s="40">
        <v>600</v>
      </c>
      <c r="U22" s="40">
        <v>90</v>
      </c>
      <c r="V22" s="40">
        <v>252</v>
      </c>
      <c r="W22" s="40">
        <v>623</v>
      </c>
      <c r="X22" s="42"/>
      <c r="Y22" s="62"/>
      <c r="Z22" s="42"/>
      <c r="AA22" s="42"/>
      <c r="AB22" s="62"/>
      <c r="AC22" s="42"/>
      <c r="AD22" s="41"/>
      <c r="AE22" s="63"/>
      <c r="AF22" s="41"/>
      <c r="AG22" s="41"/>
      <c r="AH22" s="63"/>
      <c r="AI22" s="41"/>
      <c r="AJ22" s="40">
        <v>29</v>
      </c>
      <c r="AK22" s="40">
        <v>82</v>
      </c>
      <c r="AL22" s="40">
        <v>511</v>
      </c>
      <c r="AM22" s="40">
        <v>39</v>
      </c>
      <c r="AN22" s="40">
        <v>110</v>
      </c>
      <c r="AO22" s="40">
        <v>499</v>
      </c>
      <c r="AP22" s="41"/>
      <c r="AQ22" s="41"/>
      <c r="AR22" s="41"/>
      <c r="AS22" s="41"/>
      <c r="AT22" s="41"/>
      <c r="AU22" s="41"/>
      <c r="AV22" s="41"/>
      <c r="AW22" s="41"/>
      <c r="AX22" s="41"/>
      <c r="AY22" s="42"/>
      <c r="AZ22" s="42"/>
      <c r="BA22" s="42"/>
      <c r="BB22" s="42"/>
      <c r="BC22" s="42"/>
      <c r="BD22" s="42"/>
      <c r="BE22" s="40">
        <v>40</v>
      </c>
      <c r="BF22" s="40">
        <v>112</v>
      </c>
      <c r="BG22" s="40">
        <v>522</v>
      </c>
      <c r="BH22" s="40">
        <v>61</v>
      </c>
      <c r="BI22" s="40">
        <v>171</v>
      </c>
      <c r="BJ22" s="40">
        <v>514</v>
      </c>
      <c r="BK22" s="42"/>
      <c r="BL22" s="38"/>
      <c r="BM22" s="38"/>
      <c r="BN22" s="42"/>
      <c r="BO22" s="38"/>
      <c r="BP22" s="38"/>
      <c r="BQ22" s="40">
        <v>44</v>
      </c>
      <c r="BR22" s="40">
        <v>124</v>
      </c>
      <c r="BS22" s="40">
        <v>432</v>
      </c>
      <c r="BT22" s="40">
        <v>59</v>
      </c>
      <c r="BU22" s="40">
        <v>166</v>
      </c>
      <c r="BV22" s="40">
        <v>442</v>
      </c>
      <c r="BW22" s="42"/>
      <c r="BX22" s="42"/>
      <c r="BY22" s="42"/>
      <c r="BZ22" s="42"/>
      <c r="CA22" s="42"/>
      <c r="CB22" s="42"/>
      <c r="CC22" s="40">
        <v>82</v>
      </c>
      <c r="CD22" s="40">
        <v>230</v>
      </c>
      <c r="CE22" s="40">
        <v>519</v>
      </c>
      <c r="CF22" s="40">
        <v>137</v>
      </c>
      <c r="CG22" s="40">
        <v>384</v>
      </c>
      <c r="CH22" s="40">
        <v>516</v>
      </c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1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0">
        <v>95</v>
      </c>
      <c r="DH22" s="40">
        <v>266</v>
      </c>
      <c r="DI22" s="40">
        <v>459</v>
      </c>
      <c r="DJ22" s="40">
        <v>89</v>
      </c>
      <c r="DK22" s="40">
        <v>250</v>
      </c>
      <c r="DL22" s="40">
        <v>460</v>
      </c>
      <c r="DU22" s="27">
        <v>27</v>
      </c>
      <c r="DV22" s="27">
        <v>57</v>
      </c>
      <c r="DW22" s="27">
        <v>236</v>
      </c>
      <c r="DX22" s="27">
        <v>461</v>
      </c>
      <c r="DY22" s="27">
        <v>24</v>
      </c>
      <c r="DZ22" s="27">
        <v>66</v>
      </c>
      <c r="EA22" s="27">
        <v>253</v>
      </c>
      <c r="EB22" s="27">
        <v>451</v>
      </c>
      <c r="EK22" s="44">
        <v>19</v>
      </c>
      <c r="EL22" s="44">
        <v>35</v>
      </c>
      <c r="EM22" s="45">
        <v>90</v>
      </c>
      <c r="EN22" s="45">
        <v>498</v>
      </c>
      <c r="EO22" s="44">
        <v>19</v>
      </c>
      <c r="EP22" s="44">
        <v>34</v>
      </c>
      <c r="EQ22" s="45">
        <v>88.333333333333343</v>
      </c>
      <c r="ER22" s="45">
        <v>486</v>
      </c>
      <c r="FA22" s="44">
        <v>26.704545454545453</v>
      </c>
      <c r="FB22" s="44">
        <v>26.863636363636363</v>
      </c>
      <c r="FC22" s="44">
        <v>89.280303030303031</v>
      </c>
      <c r="FD22" s="44">
        <v>411</v>
      </c>
      <c r="FE22" s="44">
        <v>24.022727272727273</v>
      </c>
      <c r="FF22" s="44">
        <v>40.022727272727273</v>
      </c>
      <c r="FG22" s="44">
        <v>106.74242424242425</v>
      </c>
      <c r="FH22" s="44">
        <v>431</v>
      </c>
      <c r="FI22" s="45"/>
      <c r="FJ22" s="45"/>
      <c r="FK22" s="45"/>
      <c r="FL22" s="45"/>
      <c r="FM22" s="45"/>
      <c r="FN22" s="45"/>
      <c r="FO22" s="45"/>
      <c r="FP22" s="45"/>
      <c r="FQ22" s="45">
        <v>20.636363636363637</v>
      </c>
      <c r="FR22" s="45">
        <v>141.11363636363637</v>
      </c>
      <c r="FS22" s="45">
        <v>269.58333333333337</v>
      </c>
      <c r="FT22" s="45">
        <v>512</v>
      </c>
      <c r="FU22" s="45">
        <v>27.954545454545453</v>
      </c>
      <c r="FV22" s="45">
        <v>130.75</v>
      </c>
      <c r="FW22" s="45">
        <v>264.50757575757575</v>
      </c>
      <c r="FX22" s="45">
        <v>522</v>
      </c>
      <c r="FY22" s="45">
        <v>36.113636363636367</v>
      </c>
      <c r="FZ22" s="45">
        <v>37.227272727272734</v>
      </c>
      <c r="GA22" s="45">
        <v>142</v>
      </c>
      <c r="GB22" s="45">
        <v>443</v>
      </c>
      <c r="GC22" s="45">
        <v>21.75</v>
      </c>
      <c r="GD22" s="45">
        <v>37.386363636363633</v>
      </c>
      <c r="GE22" s="45">
        <v>123</v>
      </c>
      <c r="GF22" s="45">
        <v>495</v>
      </c>
      <c r="GG22" s="46"/>
      <c r="GH22" s="45"/>
      <c r="GI22" s="45"/>
      <c r="GJ22" s="45"/>
      <c r="GK22" s="45"/>
      <c r="GL22" s="45"/>
      <c r="GM22" s="45"/>
      <c r="GN22" s="45"/>
      <c r="GO22" s="45">
        <v>33.545454545454547</v>
      </c>
      <c r="GP22" s="45">
        <v>44.977272727272727</v>
      </c>
      <c r="GQ22" s="45">
        <v>112.17532467532467</v>
      </c>
      <c r="GR22" s="45">
        <v>505</v>
      </c>
      <c r="GS22" s="45">
        <v>29.34090909090909</v>
      </c>
      <c r="GT22" s="45">
        <v>42.340909090909093</v>
      </c>
      <c r="GU22" s="45">
        <v>102.40259740259742</v>
      </c>
      <c r="GV22" s="45">
        <v>532</v>
      </c>
      <c r="GW22" s="45">
        <v>38</v>
      </c>
      <c r="GX22" s="45">
        <v>51</v>
      </c>
      <c r="GY22" s="45">
        <v>148.33333333333334</v>
      </c>
      <c r="GZ22" s="45">
        <v>522</v>
      </c>
      <c r="HA22" s="45">
        <v>21</v>
      </c>
      <c r="HB22" s="45">
        <v>37.799999999999997</v>
      </c>
      <c r="HC22" s="45">
        <v>98</v>
      </c>
      <c r="HD22" s="45">
        <v>495</v>
      </c>
      <c r="HE22" s="44">
        <v>27.668181818181822</v>
      </c>
      <c r="HF22" s="44">
        <v>39.599999999999994</v>
      </c>
      <c r="HG22" s="44">
        <v>96.097402597402606</v>
      </c>
      <c r="HH22" s="44">
        <v>414</v>
      </c>
      <c r="HI22" s="44">
        <v>32.945454545454545</v>
      </c>
      <c r="HJ22" s="44">
        <v>22.4</v>
      </c>
      <c r="HK22" s="44">
        <v>86.909090909090907</v>
      </c>
      <c r="HL22" s="44">
        <v>367</v>
      </c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>
        <v>28.834090909090911</v>
      </c>
      <c r="ID22" s="44">
        <v>15.752272727272725</v>
      </c>
      <c r="IE22" s="44">
        <v>79.561363636363637</v>
      </c>
      <c r="IF22" s="44">
        <v>581</v>
      </c>
      <c r="IG22" s="44">
        <v>38.234090909090909</v>
      </c>
      <c r="IH22" s="44">
        <v>19.356818181818184</v>
      </c>
      <c r="II22" s="44">
        <v>102.43712121212121</v>
      </c>
      <c r="IJ22" s="44">
        <v>552</v>
      </c>
      <c r="JI22" s="45">
        <v>11.986363636363638</v>
      </c>
      <c r="JJ22" s="45">
        <v>39.345454545454544</v>
      </c>
      <c r="JK22" s="45">
        <v>146.6</v>
      </c>
      <c r="JL22" s="45">
        <v>495</v>
      </c>
      <c r="JM22" s="45">
        <v>17.600000000000001</v>
      </c>
      <c r="JN22" s="45">
        <v>32</v>
      </c>
      <c r="JO22" s="45">
        <v>93.333333333333343</v>
      </c>
      <c r="JP22" s="45">
        <v>612</v>
      </c>
      <c r="JQ22" s="47">
        <f t="shared" si="6"/>
        <v>525.33636363636367</v>
      </c>
      <c r="JR22" s="47">
        <f t="shared" si="7"/>
        <v>1722.590909090909</v>
      </c>
      <c r="JS22" s="47">
        <f t="shared" si="8"/>
        <v>5097.296536796538</v>
      </c>
      <c r="JT22" s="47">
        <f t="shared" si="8"/>
        <v>15882</v>
      </c>
    </row>
    <row r="23" spans="1:280" s="27" customFormat="1" ht="15.75" customHeight="1" x14ac:dyDescent="0.35">
      <c r="A23" s="34">
        <v>11</v>
      </c>
      <c r="B23" s="34" t="s">
        <v>148</v>
      </c>
      <c r="C23" s="64" t="s">
        <v>153</v>
      </c>
      <c r="D23" s="36">
        <f t="shared" si="2"/>
        <v>408</v>
      </c>
      <c r="E23" s="36">
        <f t="shared" si="0"/>
        <v>1146</v>
      </c>
      <c r="F23" s="36">
        <f t="shared" si="0"/>
        <v>4894</v>
      </c>
      <c r="G23" s="37">
        <f t="shared" si="3"/>
        <v>0.2341642827952595</v>
      </c>
      <c r="H23" s="36">
        <f t="shared" si="4"/>
        <v>40.799999999999997</v>
      </c>
      <c r="I23" s="36">
        <f t="shared" si="1"/>
        <v>114.6</v>
      </c>
      <c r="J23" s="36">
        <f t="shared" si="1"/>
        <v>489.4</v>
      </c>
      <c r="K23" s="37">
        <f t="shared" si="5"/>
        <v>0.2341642827952595</v>
      </c>
      <c r="L23" s="38"/>
      <c r="M23" s="38"/>
      <c r="N23" s="38"/>
      <c r="O23" s="38"/>
      <c r="P23" s="38"/>
      <c r="Q23" s="38"/>
      <c r="R23" s="42"/>
      <c r="S23" s="42"/>
      <c r="T23" s="42"/>
      <c r="U23" s="42"/>
      <c r="V23" s="42"/>
      <c r="W23" s="42"/>
      <c r="X23" s="42"/>
      <c r="Y23" s="62"/>
      <c r="Z23" s="42"/>
      <c r="AA23" s="42"/>
      <c r="AB23" s="62"/>
      <c r="AC23" s="42"/>
      <c r="AD23" s="41"/>
      <c r="AE23" s="63"/>
      <c r="AF23" s="41"/>
      <c r="AG23" s="41"/>
      <c r="AH23" s="63"/>
      <c r="AI23" s="41"/>
      <c r="AJ23" s="40">
        <v>31</v>
      </c>
      <c r="AK23" s="40">
        <v>87</v>
      </c>
      <c r="AL23" s="40">
        <v>534</v>
      </c>
      <c r="AM23" s="40">
        <v>35</v>
      </c>
      <c r="AN23" s="40">
        <v>98</v>
      </c>
      <c r="AO23" s="40">
        <v>514</v>
      </c>
      <c r="AP23" s="41"/>
      <c r="AQ23" s="41"/>
      <c r="AR23" s="41"/>
      <c r="AS23" s="41"/>
      <c r="AT23" s="41"/>
      <c r="AU23" s="41"/>
      <c r="AV23" s="41"/>
      <c r="AW23" s="41"/>
      <c r="AX23" s="41"/>
      <c r="AY23" s="42"/>
      <c r="AZ23" s="42"/>
      <c r="BA23" s="42"/>
      <c r="BB23" s="42"/>
      <c r="BC23" s="42"/>
      <c r="BD23" s="42"/>
      <c r="BE23" s="40">
        <v>33</v>
      </c>
      <c r="BF23" s="40">
        <v>93</v>
      </c>
      <c r="BG23" s="40">
        <v>531</v>
      </c>
      <c r="BH23" s="40">
        <v>34</v>
      </c>
      <c r="BI23" s="40">
        <v>96</v>
      </c>
      <c r="BJ23" s="40">
        <v>529</v>
      </c>
      <c r="BK23" s="42"/>
      <c r="BL23" s="42"/>
      <c r="BM23" s="42"/>
      <c r="BN23" s="42"/>
      <c r="BO23" s="42"/>
      <c r="BP23" s="42"/>
      <c r="BQ23" s="40">
        <v>41</v>
      </c>
      <c r="BR23" s="40">
        <v>115</v>
      </c>
      <c r="BS23" s="40">
        <v>432</v>
      </c>
      <c r="BT23" s="40">
        <v>57</v>
      </c>
      <c r="BU23" s="40">
        <v>160</v>
      </c>
      <c r="BV23" s="40">
        <v>453</v>
      </c>
      <c r="BW23" s="42"/>
      <c r="BX23" s="42"/>
      <c r="BY23" s="42"/>
      <c r="BZ23" s="42"/>
      <c r="CA23" s="42"/>
      <c r="CB23" s="42"/>
      <c r="CC23" s="40">
        <v>37</v>
      </c>
      <c r="CD23" s="40">
        <v>104</v>
      </c>
      <c r="CE23" s="40">
        <v>520</v>
      </c>
      <c r="CF23" s="40">
        <v>51</v>
      </c>
      <c r="CG23" s="40">
        <v>143</v>
      </c>
      <c r="CH23" s="40">
        <v>524</v>
      </c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1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0">
        <v>40</v>
      </c>
      <c r="DH23" s="40">
        <v>112</v>
      </c>
      <c r="DI23" s="40">
        <v>422</v>
      </c>
      <c r="DJ23" s="40">
        <v>49</v>
      </c>
      <c r="DK23" s="40">
        <v>138</v>
      </c>
      <c r="DL23" s="40">
        <v>435</v>
      </c>
      <c r="DU23" s="27">
        <v>35</v>
      </c>
      <c r="DV23" s="27">
        <v>20</v>
      </c>
      <c r="DW23" s="27">
        <v>154</v>
      </c>
      <c r="DX23" s="27">
        <v>478</v>
      </c>
      <c r="DY23" s="27">
        <v>35</v>
      </c>
      <c r="DZ23" s="27">
        <v>35</v>
      </c>
      <c r="EA23" s="27">
        <v>196</v>
      </c>
      <c r="EB23" s="27">
        <v>458</v>
      </c>
      <c r="EK23" s="44">
        <v>19.795454545454547</v>
      </c>
      <c r="EL23" s="44">
        <v>40.909090909090907</v>
      </c>
      <c r="EM23" s="45">
        <v>101.17424242424244</v>
      </c>
      <c r="EN23" s="45">
        <v>438</v>
      </c>
      <c r="EO23" s="44">
        <v>28.022727272727273</v>
      </c>
      <c r="EP23" s="44">
        <v>45.5</v>
      </c>
      <c r="EQ23" s="45">
        <v>122.53787878787881</v>
      </c>
      <c r="ER23" s="45">
        <v>489</v>
      </c>
      <c r="FA23" s="44">
        <v>23.863636363636363</v>
      </c>
      <c r="FB23" s="44">
        <v>27.977272727272727</v>
      </c>
      <c r="FC23" s="44">
        <v>86.401515151515156</v>
      </c>
      <c r="FD23" s="44">
        <v>417</v>
      </c>
      <c r="FE23" s="44">
        <v>26.977272727272727</v>
      </c>
      <c r="FF23" s="44">
        <v>26.136363636363637</v>
      </c>
      <c r="FG23" s="44">
        <v>88.52272727272728</v>
      </c>
      <c r="FH23" s="44">
        <v>429</v>
      </c>
      <c r="FI23" s="45"/>
      <c r="FJ23" s="45"/>
      <c r="FK23" s="45"/>
      <c r="FL23" s="45"/>
      <c r="FM23" s="45"/>
      <c r="FN23" s="45"/>
      <c r="FO23" s="45"/>
      <c r="FP23" s="45"/>
      <c r="FQ23" s="45">
        <v>25.18181818181818</v>
      </c>
      <c r="FR23" s="45">
        <v>30.977272727272727</v>
      </c>
      <c r="FS23" s="45">
        <v>93.598484848484844</v>
      </c>
      <c r="FT23" s="45">
        <v>417</v>
      </c>
      <c r="FU23" s="45">
        <v>20.65909090909091</v>
      </c>
      <c r="FV23" s="45">
        <v>26.136363636363637</v>
      </c>
      <c r="FW23" s="45">
        <v>77.992424242424249</v>
      </c>
      <c r="FX23" s="45">
        <v>417</v>
      </c>
      <c r="FY23" s="45">
        <v>26.59090909090909</v>
      </c>
      <c r="FZ23" s="45">
        <v>28.18181818181818</v>
      </c>
      <c r="GA23" s="45">
        <v>141</v>
      </c>
      <c r="GB23" s="45">
        <v>426</v>
      </c>
      <c r="GC23" s="45">
        <v>23.863636363636363</v>
      </c>
      <c r="GD23" s="45">
        <v>42.5</v>
      </c>
      <c r="GE23" s="45">
        <v>140</v>
      </c>
      <c r="GF23" s="45">
        <v>546</v>
      </c>
      <c r="GG23" s="46">
        <v>21.386363636363637</v>
      </c>
      <c r="GH23" s="45">
        <v>31.227272727272727</v>
      </c>
      <c r="GI23" s="45">
        <v>87.689393939393938</v>
      </c>
      <c r="GJ23" s="45">
        <v>599</v>
      </c>
      <c r="GK23" s="45">
        <v>30.022727272727273</v>
      </c>
      <c r="GL23" s="45">
        <v>37.340909090909093</v>
      </c>
      <c r="GM23" s="45">
        <v>112.27272727272728</v>
      </c>
      <c r="GN23" s="45">
        <v>610</v>
      </c>
      <c r="GO23" s="45">
        <v>25.545454545454547</v>
      </c>
      <c r="GP23" s="45">
        <v>37.022727272727273</v>
      </c>
      <c r="GQ23" s="45">
        <v>104.28030303030303</v>
      </c>
      <c r="GR23" s="45">
        <v>507</v>
      </c>
      <c r="GS23" s="45">
        <v>28.34090909090909</v>
      </c>
      <c r="GT23" s="45">
        <v>44.863636363636367</v>
      </c>
      <c r="GU23" s="45">
        <v>122.00757575757576</v>
      </c>
      <c r="GV23" s="45">
        <v>532</v>
      </c>
      <c r="GW23" s="45"/>
      <c r="GX23" s="45"/>
      <c r="GY23" s="45"/>
      <c r="GZ23" s="45"/>
      <c r="HA23" s="45"/>
      <c r="HB23" s="45"/>
      <c r="HC23" s="45"/>
      <c r="HD23" s="45"/>
      <c r="HE23" s="44">
        <v>28.790909090909089</v>
      </c>
      <c r="HF23" s="44">
        <v>31.429545454545455</v>
      </c>
      <c r="HG23" s="44">
        <v>86.029220779220779</v>
      </c>
      <c r="HH23" s="44">
        <v>384</v>
      </c>
      <c r="HI23" s="44">
        <v>33.829545454545453</v>
      </c>
      <c r="HJ23" s="44">
        <v>24</v>
      </c>
      <c r="HK23" s="44">
        <v>101.94480519480518</v>
      </c>
      <c r="HL23" s="44">
        <v>374</v>
      </c>
      <c r="HM23" s="44"/>
      <c r="HN23" s="44"/>
      <c r="HO23" s="44"/>
      <c r="HP23" s="44"/>
      <c r="HQ23" s="44"/>
      <c r="HR23" s="44"/>
      <c r="HS23" s="44"/>
      <c r="HT23" s="44"/>
      <c r="HU23" s="44">
        <v>8.5568181818181817</v>
      </c>
      <c r="HV23" s="44">
        <v>24.795454545454547</v>
      </c>
      <c r="HW23" s="44">
        <v>47.646103896103895</v>
      </c>
      <c r="HX23" s="44">
        <v>464</v>
      </c>
      <c r="HY23" s="44">
        <v>16.795454545454547</v>
      </c>
      <c r="HZ23" s="44">
        <v>23.195454545454545</v>
      </c>
      <c r="IA23" s="44">
        <v>61.12878787878789</v>
      </c>
      <c r="IB23" s="44">
        <v>445</v>
      </c>
      <c r="IC23" s="44"/>
      <c r="ID23" s="44"/>
      <c r="IE23" s="44"/>
      <c r="IF23" s="44"/>
      <c r="IG23" s="44"/>
      <c r="IH23" s="44"/>
      <c r="II23" s="44"/>
      <c r="IJ23" s="44"/>
      <c r="JI23" s="45">
        <v>43.102272727272727</v>
      </c>
      <c r="JJ23" s="45">
        <v>24.945454545454545</v>
      </c>
      <c r="JK23" s="45">
        <v>175.96666666666667</v>
      </c>
      <c r="JL23" s="45">
        <v>611</v>
      </c>
      <c r="JM23" s="45">
        <v>25.413636363636364</v>
      </c>
      <c r="JN23" s="45">
        <v>17.661363636363635</v>
      </c>
      <c r="JO23" s="45">
        <v>152.80000000000001</v>
      </c>
      <c r="JP23" s="45">
        <v>602</v>
      </c>
      <c r="JQ23" s="47">
        <f t="shared" si="6"/>
        <v>526.73863636363637</v>
      </c>
      <c r="JR23" s="47">
        <f t="shared" si="7"/>
        <v>985.19318181818176</v>
      </c>
      <c r="JS23" s="47">
        <f t="shared" si="8"/>
        <v>3398.9928571428577</v>
      </c>
      <c r="JT23" s="47">
        <f t="shared" si="8"/>
        <v>14537</v>
      </c>
    </row>
    <row r="24" spans="1:280" s="27" customFormat="1" ht="15.75" customHeight="1" x14ac:dyDescent="0.35">
      <c r="A24" s="34">
        <v>12</v>
      </c>
      <c r="B24" s="34" t="s">
        <v>148</v>
      </c>
      <c r="C24" s="64" t="s">
        <v>154</v>
      </c>
      <c r="D24" s="36">
        <f t="shared" si="2"/>
        <v>772</v>
      </c>
      <c r="E24" s="36">
        <f t="shared" si="0"/>
        <v>2166</v>
      </c>
      <c r="F24" s="36">
        <f t="shared" si="0"/>
        <v>7375</v>
      </c>
      <c r="G24" s="37">
        <f t="shared" si="3"/>
        <v>0.2936949152542373</v>
      </c>
      <c r="H24" s="36">
        <f t="shared" si="4"/>
        <v>55.142857142857146</v>
      </c>
      <c r="I24" s="36">
        <f t="shared" si="1"/>
        <v>154.71428571428572</v>
      </c>
      <c r="J24" s="36">
        <f t="shared" si="1"/>
        <v>526.78571428571433</v>
      </c>
      <c r="K24" s="37">
        <f t="shared" si="5"/>
        <v>0.2936949152542373</v>
      </c>
      <c r="L24" s="38"/>
      <c r="M24" s="38"/>
      <c r="N24" s="38"/>
      <c r="O24" s="38"/>
      <c r="P24" s="38"/>
      <c r="Q24" s="38"/>
      <c r="R24" s="40">
        <v>35</v>
      </c>
      <c r="S24" s="40">
        <v>98</v>
      </c>
      <c r="T24" s="40">
        <v>598</v>
      </c>
      <c r="U24" s="40">
        <v>39</v>
      </c>
      <c r="V24" s="40">
        <v>110</v>
      </c>
      <c r="W24" s="40">
        <v>611</v>
      </c>
      <c r="X24" s="40">
        <v>35</v>
      </c>
      <c r="Y24" s="40">
        <v>98</v>
      </c>
      <c r="Z24" s="40">
        <v>611</v>
      </c>
      <c r="AA24" s="40">
        <v>37</v>
      </c>
      <c r="AB24" s="40">
        <v>104</v>
      </c>
      <c r="AC24" s="40">
        <v>615</v>
      </c>
      <c r="AD24" s="41"/>
      <c r="AE24" s="41"/>
      <c r="AF24" s="41"/>
      <c r="AG24" s="41"/>
      <c r="AH24" s="41"/>
      <c r="AI24" s="41"/>
      <c r="AJ24" s="40">
        <v>60</v>
      </c>
      <c r="AK24" s="40">
        <v>168</v>
      </c>
      <c r="AL24" s="40">
        <v>541</v>
      </c>
      <c r="AM24" s="40">
        <v>62</v>
      </c>
      <c r="AN24" s="40">
        <v>174</v>
      </c>
      <c r="AO24" s="40">
        <v>527</v>
      </c>
      <c r="AP24" s="41"/>
      <c r="AQ24" s="41"/>
      <c r="AR24" s="41"/>
      <c r="AS24" s="41"/>
      <c r="AT24" s="41"/>
      <c r="AU24" s="41"/>
      <c r="AV24" s="41"/>
      <c r="AW24" s="41"/>
      <c r="AX24" s="41"/>
      <c r="AY24" s="42"/>
      <c r="AZ24" s="42"/>
      <c r="BA24" s="42"/>
      <c r="BB24" s="42"/>
      <c r="BC24" s="42"/>
      <c r="BD24" s="42"/>
      <c r="BE24" s="40">
        <v>43.5</v>
      </c>
      <c r="BF24" s="40">
        <v>122</v>
      </c>
      <c r="BG24" s="40">
        <v>512</v>
      </c>
      <c r="BH24" s="40">
        <v>48.5</v>
      </c>
      <c r="BI24" s="40">
        <v>136</v>
      </c>
      <c r="BJ24" s="40">
        <v>518</v>
      </c>
      <c r="BK24" s="42"/>
      <c r="BL24" s="38"/>
      <c r="BM24" s="38"/>
      <c r="BN24" s="42"/>
      <c r="BO24" s="38"/>
      <c r="BP24" s="38"/>
      <c r="BQ24" s="40">
        <v>55</v>
      </c>
      <c r="BR24" s="40">
        <v>154</v>
      </c>
      <c r="BS24" s="40">
        <v>457</v>
      </c>
      <c r="BT24" s="40">
        <v>61</v>
      </c>
      <c r="BU24" s="40">
        <v>171</v>
      </c>
      <c r="BV24" s="40">
        <v>488</v>
      </c>
      <c r="BW24" s="42"/>
      <c r="BX24" s="42"/>
      <c r="BY24" s="42"/>
      <c r="BZ24" s="42"/>
      <c r="CA24" s="42"/>
      <c r="CB24" s="42"/>
      <c r="CC24" s="40">
        <v>67</v>
      </c>
      <c r="CD24" s="40">
        <v>188</v>
      </c>
      <c r="CE24" s="40">
        <v>517</v>
      </c>
      <c r="CF24" s="40">
        <v>79</v>
      </c>
      <c r="CG24" s="40">
        <v>222</v>
      </c>
      <c r="CH24" s="40">
        <v>522</v>
      </c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1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0">
        <v>68</v>
      </c>
      <c r="DH24" s="40">
        <v>191</v>
      </c>
      <c r="DI24" s="40">
        <v>437</v>
      </c>
      <c r="DJ24" s="40">
        <v>82</v>
      </c>
      <c r="DK24" s="40">
        <v>230</v>
      </c>
      <c r="DL24" s="40">
        <v>421</v>
      </c>
      <c r="DU24" s="27">
        <v>19</v>
      </c>
      <c r="DV24" s="27">
        <v>48</v>
      </c>
      <c r="DW24" s="27">
        <v>189</v>
      </c>
      <c r="DX24" s="27">
        <v>468</v>
      </c>
      <c r="DY24" s="27">
        <v>23</v>
      </c>
      <c r="DZ24" s="27">
        <v>57</v>
      </c>
      <c r="EA24" s="27">
        <v>225</v>
      </c>
      <c r="EB24" s="27">
        <v>443</v>
      </c>
      <c r="EK24" s="44">
        <v>20.636363636363637</v>
      </c>
      <c r="EL24" s="44">
        <v>47.272727272727273</v>
      </c>
      <c r="EM24" s="45">
        <v>113.18181818181819</v>
      </c>
      <c r="EN24" s="45">
        <v>451</v>
      </c>
      <c r="EO24" s="44">
        <v>18.545454545454547</v>
      </c>
      <c r="EP24" s="44">
        <v>47.386363636363633</v>
      </c>
      <c r="EQ24" s="45">
        <v>109.88636363636363</v>
      </c>
      <c r="ER24" s="45">
        <v>472</v>
      </c>
      <c r="FA24" s="44">
        <v>17.545454545454547</v>
      </c>
      <c r="FB24" s="44">
        <v>24.18181818181818</v>
      </c>
      <c r="FC24" s="44">
        <v>69.545454545454547</v>
      </c>
      <c r="FD24" s="44">
        <v>414</v>
      </c>
      <c r="FE24" s="44">
        <v>23.34090909090909</v>
      </c>
      <c r="FF24" s="44">
        <v>30.136363636363637</v>
      </c>
      <c r="FG24" s="44">
        <v>89.128787878787875</v>
      </c>
      <c r="FH24" s="44">
        <v>414</v>
      </c>
      <c r="FI24" s="45"/>
      <c r="FJ24" s="45"/>
      <c r="FK24" s="45"/>
      <c r="FL24" s="45"/>
      <c r="FM24" s="45"/>
      <c r="FN24" s="45"/>
      <c r="FO24" s="45"/>
      <c r="FP24" s="45"/>
      <c r="FQ24" s="45">
        <v>22.704545454545453</v>
      </c>
      <c r="FR24" s="45">
        <v>30.65909090909091</v>
      </c>
      <c r="FS24" s="45">
        <v>88.939393939393938</v>
      </c>
      <c r="FT24" s="45">
        <v>414</v>
      </c>
      <c r="FU24" s="45">
        <v>22.34090909090909</v>
      </c>
      <c r="FV24" s="45">
        <v>28.136363636363637</v>
      </c>
      <c r="FW24" s="45">
        <v>84.128787878787875</v>
      </c>
      <c r="FX24" s="45">
        <v>414</v>
      </c>
      <c r="FY24" s="45">
        <v>29.386363636363637</v>
      </c>
      <c r="FZ24" s="45">
        <v>31.772727272727273</v>
      </c>
      <c r="GA24" s="45">
        <v>172</v>
      </c>
      <c r="GB24" s="45">
        <v>457</v>
      </c>
      <c r="GC24" s="45">
        <v>18.90909090909091</v>
      </c>
      <c r="GD24" s="45">
        <v>38.909090909090907</v>
      </c>
      <c r="GE24" s="45">
        <v>115</v>
      </c>
      <c r="GF24" s="45">
        <v>538</v>
      </c>
      <c r="GG24" s="46">
        <v>20.09090909090909</v>
      </c>
      <c r="GH24" s="45">
        <v>41.386363636363633</v>
      </c>
      <c r="GI24" s="45">
        <v>122.95454545454544</v>
      </c>
      <c r="GJ24" s="45">
        <v>611</v>
      </c>
      <c r="GK24" s="45">
        <v>21.56818181818182</v>
      </c>
      <c r="GL24" s="45">
        <v>27.68181818181818</v>
      </c>
      <c r="GM24" s="45">
        <v>98.5</v>
      </c>
      <c r="GN24" s="45">
        <v>620</v>
      </c>
      <c r="GO24" s="45"/>
      <c r="GP24" s="45"/>
      <c r="GQ24" s="45"/>
      <c r="GR24" s="45"/>
      <c r="GS24" s="45"/>
      <c r="GT24" s="45"/>
      <c r="GU24" s="45"/>
      <c r="GV24" s="45"/>
      <c r="GW24" s="45">
        <v>31.09090909090909</v>
      </c>
      <c r="GX24" s="45">
        <v>44.1</v>
      </c>
      <c r="GY24" s="45">
        <v>125.31818181818181</v>
      </c>
      <c r="GZ24" s="45">
        <v>533</v>
      </c>
      <c r="HA24" s="45">
        <v>27.545454545454547</v>
      </c>
      <c r="HB24" s="45">
        <v>48.140909090909091</v>
      </c>
      <c r="HC24" s="45">
        <v>126.14393939393941</v>
      </c>
      <c r="HD24" s="45">
        <v>481</v>
      </c>
      <c r="HE24" s="44">
        <v>26.872727272727275</v>
      </c>
      <c r="HF24" s="44">
        <v>38.709090909090904</v>
      </c>
      <c r="HG24" s="44">
        <v>93.6883116883117</v>
      </c>
      <c r="HH24" s="44">
        <v>399</v>
      </c>
      <c r="HI24" s="44">
        <v>30.947727272727271</v>
      </c>
      <c r="HJ24" s="44">
        <v>48</v>
      </c>
      <c r="HK24" s="44">
        <v>120.15097402597402</v>
      </c>
      <c r="HL24" s="44">
        <v>423</v>
      </c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>
        <v>37.906818181818181</v>
      </c>
      <c r="ID24" s="44">
        <v>30.990909090909089</v>
      </c>
      <c r="IE24" s="44">
        <v>125.15984848484848</v>
      </c>
      <c r="IF24" s="44">
        <v>592</v>
      </c>
      <c r="IG24" s="44">
        <v>47.259090909090908</v>
      </c>
      <c r="IH24" s="44">
        <v>30.429545454545455</v>
      </c>
      <c r="II24" s="44">
        <v>139.62424242424242</v>
      </c>
      <c r="IJ24" s="44">
        <v>592</v>
      </c>
      <c r="JI24" s="45">
        <v>0</v>
      </c>
      <c r="JJ24" s="45">
        <v>7.5568181818181817</v>
      </c>
      <c r="JK24" s="45">
        <v>95</v>
      </c>
      <c r="JL24" s="45">
        <v>554</v>
      </c>
      <c r="JM24" s="45">
        <v>0</v>
      </c>
      <c r="JN24" s="45">
        <v>5.7272727272727275</v>
      </c>
      <c r="JO24" s="45">
        <v>72</v>
      </c>
      <c r="JP24" s="45">
        <v>613</v>
      </c>
      <c r="JQ24" s="47">
        <f t="shared" si="6"/>
        <v>458.69090909090903</v>
      </c>
      <c r="JR24" s="47">
        <f t="shared" si="7"/>
        <v>1464.8931818181818</v>
      </c>
      <c r="JS24" s="47">
        <f t="shared" si="8"/>
        <v>4540.3506493506493</v>
      </c>
      <c r="JT24" s="47">
        <f t="shared" si="8"/>
        <v>17278</v>
      </c>
    </row>
    <row r="25" spans="1:280" s="27" customFormat="1" ht="15.75" customHeight="1" x14ac:dyDescent="0.35">
      <c r="A25" s="34">
        <v>13</v>
      </c>
      <c r="B25" s="34" t="s">
        <v>148</v>
      </c>
      <c r="C25" s="64" t="s">
        <v>155</v>
      </c>
      <c r="D25" s="36">
        <f t="shared" si="2"/>
        <v>528.25</v>
      </c>
      <c r="E25" s="36">
        <f t="shared" si="0"/>
        <v>1482</v>
      </c>
      <c r="F25" s="36">
        <f t="shared" si="0"/>
        <v>5980</v>
      </c>
      <c r="G25" s="37">
        <f t="shared" si="3"/>
        <v>0.24782608695652175</v>
      </c>
      <c r="H25" s="36">
        <f t="shared" si="4"/>
        <v>44.020833333333336</v>
      </c>
      <c r="I25" s="36">
        <f t="shared" si="1"/>
        <v>123.5</v>
      </c>
      <c r="J25" s="36">
        <f t="shared" si="1"/>
        <v>498.33333333333331</v>
      </c>
      <c r="K25" s="37">
        <f t="shared" si="5"/>
        <v>0.24782608695652175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40">
        <v>30</v>
      </c>
      <c r="Y25" s="40">
        <v>84</v>
      </c>
      <c r="Z25" s="40">
        <v>605</v>
      </c>
      <c r="AA25" s="40">
        <v>35</v>
      </c>
      <c r="AB25" s="40">
        <v>98</v>
      </c>
      <c r="AC25" s="40">
        <v>617</v>
      </c>
      <c r="AD25" s="41"/>
      <c r="AE25" s="41"/>
      <c r="AF25" s="41"/>
      <c r="AG25" s="41"/>
      <c r="AH25" s="41"/>
      <c r="AI25" s="41"/>
      <c r="AJ25" s="40">
        <v>30</v>
      </c>
      <c r="AK25" s="40">
        <v>84</v>
      </c>
      <c r="AL25" s="40">
        <v>509</v>
      </c>
      <c r="AM25" s="40">
        <v>33</v>
      </c>
      <c r="AN25" s="40">
        <v>93</v>
      </c>
      <c r="AO25" s="40">
        <v>506</v>
      </c>
      <c r="AP25" s="41"/>
      <c r="AQ25" s="41"/>
      <c r="AR25" s="41"/>
      <c r="AS25" s="41"/>
      <c r="AT25" s="41"/>
      <c r="AU25" s="41"/>
      <c r="AV25" s="41"/>
      <c r="AW25" s="41"/>
      <c r="AX25" s="41"/>
      <c r="AY25" s="42"/>
      <c r="AZ25" s="42"/>
      <c r="BA25" s="42"/>
      <c r="BB25" s="42"/>
      <c r="BC25" s="42"/>
      <c r="BD25" s="42"/>
      <c r="BE25" s="40">
        <v>30</v>
      </c>
      <c r="BF25" s="40">
        <v>84</v>
      </c>
      <c r="BG25" s="40">
        <v>507</v>
      </c>
      <c r="BH25" s="40">
        <v>47.25</v>
      </c>
      <c r="BI25" s="40">
        <v>133</v>
      </c>
      <c r="BJ25" s="40">
        <v>521</v>
      </c>
      <c r="BK25" s="42"/>
      <c r="BL25" s="38"/>
      <c r="BM25" s="38"/>
      <c r="BN25" s="42"/>
      <c r="BO25" s="38"/>
      <c r="BP25" s="38"/>
      <c r="BQ25" s="40">
        <v>39</v>
      </c>
      <c r="BR25" s="40">
        <v>110</v>
      </c>
      <c r="BS25" s="40">
        <v>421</v>
      </c>
      <c r="BT25" s="40">
        <v>45</v>
      </c>
      <c r="BU25" s="40">
        <v>126</v>
      </c>
      <c r="BV25" s="40">
        <v>432</v>
      </c>
      <c r="BW25" s="42"/>
      <c r="BX25" s="42"/>
      <c r="BY25" s="42"/>
      <c r="BZ25" s="42"/>
      <c r="CA25" s="42"/>
      <c r="CB25" s="42"/>
      <c r="CC25" s="40">
        <v>65</v>
      </c>
      <c r="CD25" s="40">
        <v>182</v>
      </c>
      <c r="CE25" s="40">
        <v>528</v>
      </c>
      <c r="CF25" s="40">
        <v>78</v>
      </c>
      <c r="CG25" s="40">
        <v>219</v>
      </c>
      <c r="CH25" s="40">
        <v>511</v>
      </c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1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0">
        <v>45</v>
      </c>
      <c r="DH25" s="40">
        <v>126</v>
      </c>
      <c r="DI25" s="40">
        <v>415</v>
      </c>
      <c r="DJ25" s="40">
        <v>51</v>
      </c>
      <c r="DK25" s="40">
        <v>143</v>
      </c>
      <c r="DL25" s="40">
        <v>408</v>
      </c>
      <c r="DU25" s="27">
        <v>18</v>
      </c>
      <c r="DV25" s="27">
        <v>17</v>
      </c>
      <c r="DW25" s="27">
        <v>99</v>
      </c>
      <c r="DX25" s="27">
        <v>456</v>
      </c>
      <c r="DY25" s="27">
        <v>18</v>
      </c>
      <c r="DZ25" s="27">
        <v>22</v>
      </c>
      <c r="EA25" s="27">
        <v>113</v>
      </c>
      <c r="EB25" s="27">
        <v>450</v>
      </c>
      <c r="EK25" s="44">
        <v>19</v>
      </c>
      <c r="EL25" s="44">
        <v>35.31818181818182</v>
      </c>
      <c r="EM25" s="45">
        <v>90.530303030303031</v>
      </c>
      <c r="EN25" s="45">
        <v>468</v>
      </c>
      <c r="EO25" s="44">
        <v>18.386363636363637</v>
      </c>
      <c r="EP25" s="44">
        <v>36.954545454545453</v>
      </c>
      <c r="EQ25" s="45">
        <v>92.234848484848484</v>
      </c>
      <c r="ER25" s="45">
        <v>468</v>
      </c>
      <c r="FA25" s="44">
        <v>17.545454545454547</v>
      </c>
      <c r="FB25" s="44">
        <v>21.863636363636363</v>
      </c>
      <c r="FC25" s="44">
        <v>65.681818181818187</v>
      </c>
      <c r="FD25" s="44">
        <v>405</v>
      </c>
      <c r="FE25" s="44">
        <v>21.863636363636363</v>
      </c>
      <c r="FF25" s="44">
        <v>27.18181818181818</v>
      </c>
      <c r="FG25" s="44">
        <v>81.742424242424249</v>
      </c>
      <c r="FH25" s="44">
        <v>422</v>
      </c>
      <c r="FI25" s="45"/>
      <c r="FJ25" s="45"/>
      <c r="FK25" s="45"/>
      <c r="FL25" s="45"/>
      <c r="FM25" s="45"/>
      <c r="FN25" s="45"/>
      <c r="FO25" s="45"/>
      <c r="FP25" s="45"/>
      <c r="FQ25" s="45">
        <v>11.75</v>
      </c>
      <c r="FR25" s="45">
        <v>15.386363636363637</v>
      </c>
      <c r="FS25" s="45">
        <v>45.227272727272734</v>
      </c>
      <c r="FT25" s="45">
        <v>405</v>
      </c>
      <c r="FU25" s="45">
        <v>15.068181818181818</v>
      </c>
      <c r="FV25" s="45">
        <v>22.863636363636363</v>
      </c>
      <c r="FW25" s="45">
        <v>63.219696969696969</v>
      </c>
      <c r="FX25" s="45">
        <v>399</v>
      </c>
      <c r="FY25" s="45"/>
      <c r="FZ25" s="45"/>
      <c r="GA25" s="45"/>
      <c r="GB25" s="45"/>
      <c r="GC25" s="45"/>
      <c r="GD25" s="45"/>
      <c r="GE25" s="45"/>
      <c r="GF25" s="45"/>
      <c r="GG25" s="46">
        <v>20.022727272727273</v>
      </c>
      <c r="GH25" s="45">
        <v>38.704545454545453</v>
      </c>
      <c r="GI25" s="45">
        <v>117.45454545454545</v>
      </c>
      <c r="GJ25" s="45">
        <v>538</v>
      </c>
      <c r="GK25" s="45">
        <v>26.772727272727273</v>
      </c>
      <c r="GL25" s="45">
        <v>44.340909090909093</v>
      </c>
      <c r="GM25" s="45">
        <v>142.22727272727275</v>
      </c>
      <c r="GN25" s="45">
        <v>543</v>
      </c>
      <c r="GO25" s="45"/>
      <c r="GP25" s="45"/>
      <c r="GQ25" s="45"/>
      <c r="GR25" s="45"/>
      <c r="GS25" s="45"/>
      <c r="GT25" s="45"/>
      <c r="GU25" s="45"/>
      <c r="GV25" s="45"/>
      <c r="GW25" s="45">
        <v>27.704545454545453</v>
      </c>
      <c r="GX25" s="45">
        <v>39.61363636363636</v>
      </c>
      <c r="GY25" s="45">
        <v>134.63636363636363</v>
      </c>
      <c r="GZ25" s="45">
        <v>482</v>
      </c>
      <c r="HA25" s="45">
        <v>21</v>
      </c>
      <c r="HB25" s="45">
        <v>27</v>
      </c>
      <c r="HC25" s="45">
        <v>96</v>
      </c>
      <c r="HD25" s="45">
        <v>474</v>
      </c>
      <c r="HE25" s="44"/>
      <c r="HF25" s="44"/>
      <c r="HG25" s="44"/>
      <c r="HH25" s="44"/>
      <c r="HI25" s="44"/>
      <c r="HJ25" s="44"/>
      <c r="HK25" s="44"/>
      <c r="HL25" s="44"/>
      <c r="HM25" s="44">
        <v>47.381818181818183</v>
      </c>
      <c r="HN25" s="44">
        <v>34</v>
      </c>
      <c r="HO25" s="44">
        <v>116.25974025974028</v>
      </c>
      <c r="HP25" s="44">
        <v>453</v>
      </c>
      <c r="HQ25" s="44">
        <v>52.772727272727273</v>
      </c>
      <c r="HR25" s="44">
        <v>38.4</v>
      </c>
      <c r="HS25" s="44">
        <v>160.40259740259739</v>
      </c>
      <c r="HT25" s="44">
        <v>424</v>
      </c>
      <c r="HU25" s="44"/>
      <c r="HV25" s="44"/>
      <c r="HW25" s="44"/>
      <c r="HX25" s="44"/>
      <c r="HY25" s="44"/>
      <c r="HZ25" s="44"/>
      <c r="IA25" s="44"/>
      <c r="IB25" s="44"/>
      <c r="IC25" s="44">
        <v>34.545454545454547</v>
      </c>
      <c r="ID25" s="44">
        <v>17.27</v>
      </c>
      <c r="IE25" s="44">
        <v>92.115757575757584</v>
      </c>
      <c r="IF25" s="44">
        <v>452</v>
      </c>
      <c r="IG25" s="44">
        <v>31.345454545454544</v>
      </c>
      <c r="IH25" s="44">
        <v>22.063636363636363</v>
      </c>
      <c r="II25" s="44">
        <v>96.369696969696975</v>
      </c>
      <c r="IJ25" s="44">
        <v>499</v>
      </c>
      <c r="IK25" s="27">
        <v>31.26</v>
      </c>
      <c r="IM25" s="27">
        <v>65</v>
      </c>
      <c r="IN25" s="27">
        <v>549</v>
      </c>
      <c r="IO25" s="27">
        <v>41</v>
      </c>
      <c r="IP25" s="27">
        <v>13</v>
      </c>
      <c r="IQ25" s="27">
        <v>86</v>
      </c>
      <c r="IR25" s="27">
        <v>632</v>
      </c>
      <c r="JA25" s="27">
        <v>0</v>
      </c>
      <c r="JB25" s="27">
        <v>7.78</v>
      </c>
      <c r="JC25" s="27">
        <v>25</v>
      </c>
      <c r="JD25" s="27">
        <v>442</v>
      </c>
      <c r="JF25" s="27">
        <f>6.8+8*3.5/22</f>
        <v>8.0727272727272723</v>
      </c>
      <c r="JG25" s="27">
        <v>30</v>
      </c>
      <c r="JH25" s="27">
        <v>538</v>
      </c>
      <c r="JI25" s="45"/>
      <c r="JJ25" s="45"/>
      <c r="JK25" s="45">
        <v>0</v>
      </c>
      <c r="JL25" s="45"/>
      <c r="JM25" s="45"/>
      <c r="JN25" s="45"/>
      <c r="JO25" s="45">
        <v>0</v>
      </c>
      <c r="JP25" s="45"/>
      <c r="JQ25" s="47">
        <f t="shared" si="6"/>
        <v>473.41909090909087</v>
      </c>
      <c r="JR25" s="47">
        <f t="shared" si="7"/>
        <v>1001.2109090909091</v>
      </c>
      <c r="JS25" s="47">
        <f t="shared" si="8"/>
        <v>3294.102337662338</v>
      </c>
      <c r="JT25" s="47">
        <f t="shared" si="8"/>
        <v>15479</v>
      </c>
    </row>
    <row r="26" spans="1:280" s="27" customFormat="1" ht="15.75" customHeight="1" x14ac:dyDescent="0.35">
      <c r="A26" s="34">
        <v>14</v>
      </c>
      <c r="B26" s="34" t="s">
        <v>148</v>
      </c>
      <c r="C26" s="64" t="s">
        <v>156</v>
      </c>
      <c r="D26" s="36">
        <f t="shared" si="2"/>
        <v>481</v>
      </c>
      <c r="E26" s="36">
        <f t="shared" si="0"/>
        <v>1350</v>
      </c>
      <c r="F26" s="36">
        <f t="shared" si="0"/>
        <v>6040</v>
      </c>
      <c r="G26" s="37">
        <f t="shared" si="3"/>
        <v>0.22350993377483444</v>
      </c>
      <c r="H26" s="36">
        <f t="shared" si="4"/>
        <v>40.083333333333336</v>
      </c>
      <c r="I26" s="36">
        <f t="shared" si="1"/>
        <v>112.5</v>
      </c>
      <c r="J26" s="36">
        <f t="shared" si="1"/>
        <v>503.33333333333331</v>
      </c>
      <c r="K26" s="37">
        <f t="shared" si="5"/>
        <v>0.22350993377483444</v>
      </c>
      <c r="L26" s="65"/>
      <c r="M26" s="65"/>
      <c r="N26" s="65"/>
      <c r="O26" s="65"/>
      <c r="P26" s="65"/>
      <c r="Q26" s="65"/>
      <c r="R26" s="38"/>
      <c r="S26" s="38"/>
      <c r="T26" s="38"/>
      <c r="U26" s="38"/>
      <c r="V26" s="38"/>
      <c r="W26" s="38"/>
      <c r="X26" s="40">
        <v>37</v>
      </c>
      <c r="Y26" s="40">
        <v>104</v>
      </c>
      <c r="Z26" s="40">
        <v>612</v>
      </c>
      <c r="AA26" s="40">
        <v>45</v>
      </c>
      <c r="AB26" s="40">
        <v>126</v>
      </c>
      <c r="AC26" s="40">
        <v>624</v>
      </c>
      <c r="AD26" s="41"/>
      <c r="AE26" s="41"/>
      <c r="AF26" s="41"/>
      <c r="AG26" s="41"/>
      <c r="AH26" s="41"/>
      <c r="AI26" s="41"/>
      <c r="AJ26" s="40">
        <v>28</v>
      </c>
      <c r="AK26" s="40">
        <v>79</v>
      </c>
      <c r="AL26" s="40">
        <v>493</v>
      </c>
      <c r="AM26" s="40">
        <v>31</v>
      </c>
      <c r="AN26" s="40">
        <v>87</v>
      </c>
      <c r="AO26" s="40">
        <v>512</v>
      </c>
      <c r="AP26" s="41"/>
      <c r="AQ26" s="41"/>
      <c r="AR26" s="41"/>
      <c r="AS26" s="41"/>
      <c r="AT26" s="41"/>
      <c r="AU26" s="41"/>
      <c r="AV26" s="41"/>
      <c r="AW26" s="41"/>
      <c r="AX26" s="41"/>
      <c r="AY26" s="42"/>
      <c r="AZ26" s="42"/>
      <c r="BA26" s="42"/>
      <c r="BB26" s="42"/>
      <c r="BC26" s="42"/>
      <c r="BD26" s="42"/>
      <c r="BE26" s="40">
        <v>16</v>
      </c>
      <c r="BF26" s="40">
        <v>45</v>
      </c>
      <c r="BG26" s="40">
        <v>511</v>
      </c>
      <c r="BH26" s="40">
        <v>23</v>
      </c>
      <c r="BI26" s="40">
        <v>65</v>
      </c>
      <c r="BJ26" s="40">
        <v>499</v>
      </c>
      <c r="BK26" s="42"/>
      <c r="BL26" s="42"/>
      <c r="BM26" s="42"/>
      <c r="BN26" s="42"/>
      <c r="BO26" s="42"/>
      <c r="BP26" s="42"/>
      <c r="BQ26" s="40">
        <v>41</v>
      </c>
      <c r="BR26" s="40">
        <v>115</v>
      </c>
      <c r="BS26" s="40">
        <v>443</v>
      </c>
      <c r="BT26" s="40">
        <v>51</v>
      </c>
      <c r="BU26" s="40">
        <v>143</v>
      </c>
      <c r="BV26" s="40">
        <v>454</v>
      </c>
      <c r="BW26" s="42"/>
      <c r="BX26" s="42"/>
      <c r="BY26" s="42"/>
      <c r="BZ26" s="42"/>
      <c r="CA26" s="42"/>
      <c r="CB26" s="42"/>
      <c r="CC26" s="40">
        <v>35</v>
      </c>
      <c r="CD26" s="40">
        <v>98</v>
      </c>
      <c r="CE26" s="40">
        <v>519</v>
      </c>
      <c r="CF26" s="40">
        <v>41</v>
      </c>
      <c r="CG26" s="40">
        <v>115</v>
      </c>
      <c r="CH26" s="40">
        <v>522</v>
      </c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1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0">
        <v>68</v>
      </c>
      <c r="DH26" s="40">
        <v>191</v>
      </c>
      <c r="DI26" s="40">
        <v>424</v>
      </c>
      <c r="DJ26" s="40">
        <v>65</v>
      </c>
      <c r="DK26" s="40">
        <v>182</v>
      </c>
      <c r="DL26" s="40">
        <v>427</v>
      </c>
      <c r="DU26" s="27">
        <v>19</v>
      </c>
      <c r="DV26" s="27">
        <v>32</v>
      </c>
      <c r="DW26" s="27">
        <v>144</v>
      </c>
      <c r="DX26" s="27">
        <v>488</v>
      </c>
      <c r="DY26" s="27">
        <v>23</v>
      </c>
      <c r="DZ26" s="27">
        <v>48</v>
      </c>
      <c r="EA26" s="27">
        <v>200</v>
      </c>
      <c r="EB26" s="27">
        <v>459</v>
      </c>
      <c r="EK26" s="44">
        <v>21.386363636363637</v>
      </c>
      <c r="EL26" s="44">
        <v>45.340909090909093</v>
      </c>
      <c r="EM26" s="45">
        <v>111.21212121212122</v>
      </c>
      <c r="EN26" s="45">
        <v>459</v>
      </c>
      <c r="EO26" s="44">
        <v>31.704545454545453</v>
      </c>
      <c r="EP26" s="44">
        <v>44.545454545454547</v>
      </c>
      <c r="EQ26" s="45">
        <v>127.08333333333334</v>
      </c>
      <c r="ER26" s="45">
        <v>482</v>
      </c>
      <c r="FA26" s="44">
        <v>21.022727272727273</v>
      </c>
      <c r="FB26" s="44">
        <v>24.18181818181818</v>
      </c>
      <c r="FC26" s="44">
        <v>75.340909090909093</v>
      </c>
      <c r="FD26" s="44">
        <v>414</v>
      </c>
      <c r="FE26" s="44">
        <v>22.18181818181818</v>
      </c>
      <c r="FF26" s="44">
        <v>23.5</v>
      </c>
      <c r="FG26" s="44">
        <v>76.13636363636364</v>
      </c>
      <c r="FH26" s="44">
        <v>414</v>
      </c>
      <c r="FI26" s="45"/>
      <c r="FJ26" s="45"/>
      <c r="FK26" s="45"/>
      <c r="FL26" s="45"/>
      <c r="FM26" s="45"/>
      <c r="FN26" s="45"/>
      <c r="FO26" s="45"/>
      <c r="FP26" s="45"/>
      <c r="FQ26" s="45">
        <v>17.227272727272727</v>
      </c>
      <c r="FR26" s="45">
        <v>19.545454545454547</v>
      </c>
      <c r="FS26" s="45">
        <v>61.287878787878789</v>
      </c>
      <c r="FT26" s="45">
        <v>352</v>
      </c>
      <c r="FU26" s="45">
        <v>20.863636363636363</v>
      </c>
      <c r="FV26" s="45">
        <v>22.5</v>
      </c>
      <c r="FW26" s="45">
        <v>72.27272727272728</v>
      </c>
      <c r="FX26" s="45">
        <v>352</v>
      </c>
      <c r="FY26" s="45"/>
      <c r="FZ26" s="45"/>
      <c r="GA26" s="45"/>
      <c r="GB26" s="45"/>
      <c r="GC26" s="45"/>
      <c r="GD26" s="45"/>
      <c r="GE26" s="45"/>
      <c r="GF26" s="45"/>
      <c r="GG26" s="46">
        <v>22.18181818181818</v>
      </c>
      <c r="GH26" s="45">
        <v>29.65909090909091</v>
      </c>
      <c r="GI26" s="45">
        <v>103.68181818181819</v>
      </c>
      <c r="GJ26" s="45">
        <v>592</v>
      </c>
      <c r="GK26" s="45">
        <v>14.227272727272727</v>
      </c>
      <c r="GL26" s="45">
        <v>26.386363636363637</v>
      </c>
      <c r="GM26" s="45">
        <v>81.22727272727272</v>
      </c>
      <c r="GN26" s="45">
        <v>599</v>
      </c>
      <c r="GO26" s="45">
        <v>29</v>
      </c>
      <c r="GP26" s="45">
        <v>41</v>
      </c>
      <c r="GQ26" s="45">
        <v>116.66666666666669</v>
      </c>
      <c r="GR26" s="45">
        <v>479</v>
      </c>
      <c r="GS26" s="45">
        <v>21.545454545454547</v>
      </c>
      <c r="GT26" s="45">
        <v>34.340909090909093</v>
      </c>
      <c r="GU26" s="45">
        <v>93.143939393939405</v>
      </c>
      <c r="GV26" s="45">
        <v>482</v>
      </c>
      <c r="GW26" s="45">
        <v>27.936363636363637</v>
      </c>
      <c r="GX26" s="45">
        <v>43.813636363636363</v>
      </c>
      <c r="GY26" s="45">
        <v>119.58333333333334</v>
      </c>
      <c r="GZ26" s="45">
        <v>442</v>
      </c>
      <c r="HA26" s="45">
        <v>31.404545454545453</v>
      </c>
      <c r="HB26" s="45">
        <v>60.581818181818178</v>
      </c>
      <c r="HC26" s="45">
        <v>153.31060606060606</v>
      </c>
      <c r="HD26" s="45">
        <v>442</v>
      </c>
      <c r="HE26" s="44"/>
      <c r="HF26" s="44"/>
      <c r="HG26" s="44"/>
      <c r="HH26" s="44"/>
      <c r="HI26" s="44"/>
      <c r="HJ26" s="44"/>
      <c r="HK26" s="44"/>
      <c r="HL26" s="44"/>
      <c r="HM26" s="44">
        <v>12.45681818181818</v>
      </c>
      <c r="HN26" s="44">
        <v>43.613636363636367</v>
      </c>
      <c r="HO26" s="44">
        <v>80.100649350649363</v>
      </c>
      <c r="HP26" s="44">
        <v>444</v>
      </c>
      <c r="HQ26" s="44">
        <v>19.995454545454546</v>
      </c>
      <c r="HR26" s="44">
        <v>46.709090909090904</v>
      </c>
      <c r="HS26" s="44">
        <v>100.0530303030303</v>
      </c>
      <c r="HT26" s="44">
        <v>444</v>
      </c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JI26" s="45">
        <v>0</v>
      </c>
      <c r="JJ26" s="45">
        <v>14.634090909090911</v>
      </c>
      <c r="JK26" s="45">
        <v>40.200000000000003</v>
      </c>
      <c r="JL26" s="45">
        <v>412</v>
      </c>
      <c r="JM26" s="45">
        <v>0</v>
      </c>
      <c r="JN26" s="45">
        <v>13.671363636363637</v>
      </c>
      <c r="JO26" s="45">
        <v>43.32</v>
      </c>
      <c r="JP26" s="45">
        <v>454</v>
      </c>
      <c r="JQ26" s="47">
        <f t="shared" si="6"/>
        <v>355.1340909090909</v>
      </c>
      <c r="JR26" s="47">
        <f t="shared" si="7"/>
        <v>1066.7181818181818</v>
      </c>
      <c r="JS26" s="47">
        <f t="shared" si="8"/>
        <v>3148.6206493506493</v>
      </c>
      <c r="JT26" s="47">
        <f t="shared" si="8"/>
        <v>14250</v>
      </c>
    </row>
    <row r="27" spans="1:280" s="27" customFormat="1" ht="15.75" customHeight="1" x14ac:dyDescent="0.35">
      <c r="A27" s="34">
        <v>15</v>
      </c>
      <c r="B27" s="34" t="s">
        <v>148</v>
      </c>
      <c r="C27" s="64" t="s">
        <v>157</v>
      </c>
      <c r="D27" s="36">
        <f t="shared" si="2"/>
        <v>678</v>
      </c>
      <c r="E27" s="36">
        <f t="shared" si="0"/>
        <v>1903</v>
      </c>
      <c r="F27" s="36">
        <f t="shared" si="0"/>
        <v>6223</v>
      </c>
      <c r="G27" s="37">
        <f t="shared" si="3"/>
        <v>0.30580106058171302</v>
      </c>
      <c r="H27" s="36">
        <f t="shared" si="4"/>
        <v>56.5</v>
      </c>
      <c r="I27" s="36">
        <f t="shared" si="1"/>
        <v>158.58333333333334</v>
      </c>
      <c r="J27" s="36">
        <f t="shared" si="1"/>
        <v>518.58333333333337</v>
      </c>
      <c r="K27" s="37">
        <f t="shared" si="5"/>
        <v>0.30580106058171297</v>
      </c>
      <c r="L27" s="65"/>
      <c r="M27" s="65"/>
      <c r="N27" s="65"/>
      <c r="O27" s="65"/>
      <c r="P27" s="65"/>
      <c r="Q27" s="65"/>
      <c r="R27" s="38"/>
      <c r="S27" s="38"/>
      <c r="T27" s="38"/>
      <c r="U27" s="38"/>
      <c r="V27" s="38"/>
      <c r="W27" s="38"/>
      <c r="X27" s="40">
        <v>61</v>
      </c>
      <c r="Y27" s="40">
        <v>171</v>
      </c>
      <c r="Z27" s="40">
        <v>621</v>
      </c>
      <c r="AA27" s="40">
        <v>54</v>
      </c>
      <c r="AB27" s="40">
        <v>152</v>
      </c>
      <c r="AC27" s="40">
        <v>607</v>
      </c>
      <c r="AD27" s="41"/>
      <c r="AE27" s="41"/>
      <c r="AF27" s="41"/>
      <c r="AG27" s="41"/>
      <c r="AH27" s="41"/>
      <c r="AI27" s="41"/>
      <c r="AJ27" s="40">
        <v>31</v>
      </c>
      <c r="AK27" s="40">
        <v>87</v>
      </c>
      <c r="AL27" s="40">
        <v>501</v>
      </c>
      <c r="AM27" s="40">
        <v>34</v>
      </c>
      <c r="AN27" s="40">
        <v>96</v>
      </c>
      <c r="AO27" s="40">
        <v>523</v>
      </c>
      <c r="AP27" s="41"/>
      <c r="AQ27" s="41"/>
      <c r="AR27" s="41"/>
      <c r="AS27" s="41"/>
      <c r="AT27" s="41"/>
      <c r="AU27" s="41"/>
      <c r="AV27" s="41"/>
      <c r="AW27" s="41"/>
      <c r="AX27" s="41"/>
      <c r="AY27" s="42"/>
      <c r="AZ27" s="42"/>
      <c r="BA27" s="42"/>
      <c r="BB27" s="42"/>
      <c r="BC27" s="42"/>
      <c r="BD27" s="42"/>
      <c r="BE27" s="40">
        <v>31</v>
      </c>
      <c r="BF27" s="40">
        <v>87</v>
      </c>
      <c r="BG27" s="40">
        <v>534</v>
      </c>
      <c r="BH27" s="40">
        <v>42</v>
      </c>
      <c r="BI27" s="40">
        <v>118</v>
      </c>
      <c r="BJ27" s="40">
        <v>514</v>
      </c>
      <c r="BK27" s="42"/>
      <c r="BL27" s="38"/>
      <c r="BM27" s="38"/>
      <c r="BN27" s="42"/>
      <c r="BO27" s="38"/>
      <c r="BP27" s="38"/>
      <c r="BQ27" s="40">
        <v>65</v>
      </c>
      <c r="BR27" s="40">
        <v>182</v>
      </c>
      <c r="BS27" s="40">
        <v>499</v>
      </c>
      <c r="BT27" s="40">
        <v>60</v>
      </c>
      <c r="BU27" s="40">
        <v>168</v>
      </c>
      <c r="BV27" s="40">
        <v>523</v>
      </c>
      <c r="BW27" s="42"/>
      <c r="BX27" s="42"/>
      <c r="BY27" s="42"/>
      <c r="BZ27" s="42"/>
      <c r="CA27" s="42"/>
      <c r="CB27" s="42"/>
      <c r="CC27" s="40">
        <v>91</v>
      </c>
      <c r="CD27" s="40">
        <v>255</v>
      </c>
      <c r="CE27" s="40">
        <v>521</v>
      </c>
      <c r="CF27" s="40">
        <v>84</v>
      </c>
      <c r="CG27" s="40">
        <v>236</v>
      </c>
      <c r="CH27" s="40">
        <v>528</v>
      </c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1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0">
        <v>59</v>
      </c>
      <c r="DH27" s="40">
        <v>166</v>
      </c>
      <c r="DI27" s="40">
        <v>441</v>
      </c>
      <c r="DJ27" s="40">
        <v>66</v>
      </c>
      <c r="DK27" s="40">
        <v>185</v>
      </c>
      <c r="DL27" s="40">
        <v>411</v>
      </c>
      <c r="DU27" s="27">
        <v>18</v>
      </c>
      <c r="DV27" s="27">
        <v>41</v>
      </c>
      <c r="DW27" s="27">
        <v>166</v>
      </c>
      <c r="DX27" s="27">
        <v>469</v>
      </c>
      <c r="DY27" s="27">
        <v>22</v>
      </c>
      <c r="DZ27" s="27">
        <v>47</v>
      </c>
      <c r="EA27" s="27">
        <v>194</v>
      </c>
      <c r="EB27" s="27">
        <v>489</v>
      </c>
      <c r="EK27" s="44">
        <v>25.795454545454547</v>
      </c>
      <c r="EL27" s="44">
        <v>39.113636363636367</v>
      </c>
      <c r="EM27" s="45">
        <v>108.1818181818182</v>
      </c>
      <c r="EN27" s="45">
        <v>488</v>
      </c>
      <c r="EO27" s="44">
        <v>36.909090909090907</v>
      </c>
      <c r="EP27" s="44">
        <v>27.863636363636363</v>
      </c>
      <c r="EQ27" s="45">
        <v>107.95454545454545</v>
      </c>
      <c r="ER27" s="45">
        <v>489</v>
      </c>
      <c r="FA27" s="44">
        <v>22.545454545454547</v>
      </c>
      <c r="FB27" s="44">
        <v>23.227272727272727</v>
      </c>
      <c r="FC27" s="44">
        <v>76.287878787878782</v>
      </c>
      <c r="FD27" s="44">
        <v>409</v>
      </c>
      <c r="FE27" s="44">
        <v>24.81818181818182</v>
      </c>
      <c r="FF27" s="44">
        <v>30.81818181818182</v>
      </c>
      <c r="FG27" s="44">
        <v>92.727272727272734</v>
      </c>
      <c r="FH27" s="44">
        <v>409</v>
      </c>
      <c r="FI27" s="45"/>
      <c r="FJ27" s="45"/>
      <c r="FK27" s="45"/>
      <c r="FL27" s="45"/>
      <c r="FM27" s="45"/>
      <c r="FN27" s="45"/>
      <c r="FO27" s="45"/>
      <c r="FP27" s="45"/>
      <c r="FQ27" s="45">
        <v>17.227272727272727</v>
      </c>
      <c r="FR27" s="45">
        <v>18.227272727272727</v>
      </c>
      <c r="FS27" s="45">
        <v>59.090909090909093</v>
      </c>
      <c r="FT27" s="45">
        <v>409</v>
      </c>
      <c r="FU27" s="45">
        <v>22.34090909090909</v>
      </c>
      <c r="FV27" s="45">
        <v>27.5</v>
      </c>
      <c r="FW27" s="45">
        <v>83.068181818181813</v>
      </c>
      <c r="FX27" s="45">
        <v>366</v>
      </c>
      <c r="FY27" s="45"/>
      <c r="FZ27" s="45"/>
      <c r="GA27" s="45"/>
      <c r="GB27" s="45"/>
      <c r="GC27" s="45"/>
      <c r="GD27" s="45"/>
      <c r="GE27" s="45"/>
      <c r="GF27" s="45"/>
      <c r="GG27" s="46">
        <v>21.022727272727273</v>
      </c>
      <c r="GH27" s="45">
        <v>38.022727272727273</v>
      </c>
      <c r="GI27" s="45">
        <v>118.09090909090909</v>
      </c>
      <c r="GJ27" s="45">
        <v>568</v>
      </c>
      <c r="GK27" s="45">
        <v>26.90909090909091</v>
      </c>
      <c r="GL27" s="45">
        <v>45.340909090909093</v>
      </c>
      <c r="GM27" s="45">
        <v>144.5</v>
      </c>
      <c r="GN27" s="45">
        <v>610</v>
      </c>
      <c r="GO27" s="45">
        <v>35</v>
      </c>
      <c r="GP27" s="45">
        <v>47</v>
      </c>
      <c r="GQ27" s="45">
        <v>136.66666666666669</v>
      </c>
      <c r="GR27" s="45">
        <v>439</v>
      </c>
      <c r="GS27" s="45">
        <v>24</v>
      </c>
      <c r="GT27" s="45">
        <v>42</v>
      </c>
      <c r="GU27" s="45">
        <v>110</v>
      </c>
      <c r="GV27" s="45">
        <v>442</v>
      </c>
      <c r="GW27" s="45">
        <v>23.8</v>
      </c>
      <c r="GX27" s="45">
        <v>42</v>
      </c>
      <c r="GY27" s="45">
        <v>164.5</v>
      </c>
      <c r="GZ27" s="45">
        <v>482</v>
      </c>
      <c r="HA27" s="45">
        <v>29.4</v>
      </c>
      <c r="HB27" s="45">
        <v>58.8</v>
      </c>
      <c r="HC27" s="45">
        <v>220.49999999999994</v>
      </c>
      <c r="HD27" s="45">
        <v>447</v>
      </c>
      <c r="HE27" s="44"/>
      <c r="HF27" s="44"/>
      <c r="HG27" s="44"/>
      <c r="HH27" s="44"/>
      <c r="HI27" s="44"/>
      <c r="HJ27" s="44"/>
      <c r="HK27" s="44"/>
      <c r="HL27" s="44"/>
      <c r="HM27" s="44">
        <v>11.899999999999999</v>
      </c>
      <c r="HN27" s="44">
        <v>8.5</v>
      </c>
      <c r="HO27" s="44">
        <v>29.142857142857146</v>
      </c>
      <c r="HP27" s="44">
        <v>397</v>
      </c>
      <c r="HQ27" s="44">
        <v>22.72</v>
      </c>
      <c r="HR27" s="44">
        <v>32.64</v>
      </c>
      <c r="HS27" s="44">
        <v>84.495238095238108</v>
      </c>
      <c r="HT27" s="44">
        <v>412</v>
      </c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JI27" s="45">
        <v>2.5454545454545454</v>
      </c>
      <c r="JJ27" s="45">
        <v>18.78409090909091</v>
      </c>
      <c r="JK27" s="45">
        <v>93.666666666666671</v>
      </c>
      <c r="JL27" s="45">
        <v>443</v>
      </c>
      <c r="JM27" s="45">
        <v>3.8181818181818183</v>
      </c>
      <c r="JN27" s="45">
        <v>26.775000000000002</v>
      </c>
      <c r="JO27" s="45">
        <v>139.80000000000001</v>
      </c>
      <c r="JP27" s="45">
        <v>543</v>
      </c>
      <c r="JQ27" s="47">
        <f t="shared" si="6"/>
        <v>390.75181818181818</v>
      </c>
      <c r="JR27" s="47">
        <f t="shared" si="7"/>
        <v>1247.0536363636363</v>
      </c>
      <c r="JS27" s="47">
        <f t="shared" si="8"/>
        <v>4031.6729437229437</v>
      </c>
      <c r="JT27" s="47">
        <f t="shared" si="8"/>
        <v>14534</v>
      </c>
    </row>
    <row r="28" spans="1:280" s="27" customFormat="1" ht="15.75" customHeight="1" x14ac:dyDescent="0.35">
      <c r="A28" s="34">
        <v>16</v>
      </c>
      <c r="B28" s="34" t="s">
        <v>148</v>
      </c>
      <c r="C28" s="64" t="s">
        <v>158</v>
      </c>
      <c r="D28" s="36">
        <f t="shared" si="2"/>
        <v>276</v>
      </c>
      <c r="E28" s="36">
        <f t="shared" si="0"/>
        <v>776</v>
      </c>
      <c r="F28" s="36">
        <f t="shared" si="0"/>
        <v>3043</v>
      </c>
      <c r="G28" s="37">
        <f t="shared" si="3"/>
        <v>0.25501150180742688</v>
      </c>
      <c r="H28" s="36">
        <f>AVERAGE(L28,O28,R28,U28,X28,AA28,AD28,AG28,AJ28,AM28,AP28,AS28,AV28,AY28,BB28,BE28,BH28,BK28,BN28,BQ28,BT28,BW28,BZ28,CC28,CF28,CI28,CL28,CO28,CR28,CU28,CX28,DA28,DD28,DG28,DJ28)</f>
        <v>46</v>
      </c>
      <c r="I28" s="36">
        <f t="shared" si="1"/>
        <v>129.33333333333334</v>
      </c>
      <c r="J28" s="36">
        <f t="shared" si="1"/>
        <v>507.16666666666669</v>
      </c>
      <c r="K28" s="37">
        <f t="shared" si="5"/>
        <v>0.25501150180742688</v>
      </c>
      <c r="L28" s="65"/>
      <c r="M28" s="65"/>
      <c r="N28" s="65"/>
      <c r="O28" s="65"/>
      <c r="P28" s="65"/>
      <c r="Q28" s="65"/>
      <c r="R28" s="38"/>
      <c r="S28" s="38"/>
      <c r="T28" s="38"/>
      <c r="U28" s="38"/>
      <c r="V28" s="38"/>
      <c r="W28" s="38"/>
      <c r="X28" s="40"/>
      <c r="Y28" s="40"/>
      <c r="Z28" s="40"/>
      <c r="AA28" s="40"/>
      <c r="AB28" s="40"/>
      <c r="AC28" s="40"/>
      <c r="AD28" s="41"/>
      <c r="AE28" s="41"/>
      <c r="AF28" s="41"/>
      <c r="AG28" s="41"/>
      <c r="AH28" s="41"/>
      <c r="AI28" s="41"/>
      <c r="AJ28" s="40"/>
      <c r="AK28" s="40"/>
      <c r="AL28" s="40"/>
      <c r="AM28" s="40"/>
      <c r="AN28" s="40"/>
      <c r="AO28" s="40"/>
      <c r="AP28" s="41"/>
      <c r="AQ28" s="41"/>
      <c r="AR28" s="41"/>
      <c r="AS28" s="41"/>
      <c r="AT28" s="41"/>
      <c r="AU28" s="41"/>
      <c r="AV28" s="41"/>
      <c r="AW28" s="41"/>
      <c r="AX28" s="41"/>
      <c r="AY28" s="42"/>
      <c r="AZ28" s="42"/>
      <c r="BA28" s="42"/>
      <c r="BB28" s="42"/>
      <c r="BC28" s="42"/>
      <c r="BD28" s="42"/>
      <c r="BE28" s="40">
        <v>24</v>
      </c>
      <c r="BF28" s="40">
        <v>68</v>
      </c>
      <c r="BG28" s="40">
        <v>541</v>
      </c>
      <c r="BH28" s="40">
        <v>41</v>
      </c>
      <c r="BI28" s="40">
        <v>115</v>
      </c>
      <c r="BJ28" s="40">
        <v>527</v>
      </c>
      <c r="BK28" s="42"/>
      <c r="BL28" s="38"/>
      <c r="BM28" s="38"/>
      <c r="BN28" s="42"/>
      <c r="BO28" s="38"/>
      <c r="BP28" s="38"/>
      <c r="BQ28" s="40">
        <v>45</v>
      </c>
      <c r="BR28" s="40">
        <v>126</v>
      </c>
      <c r="BS28" s="40">
        <v>421</v>
      </c>
      <c r="BT28" s="40">
        <v>53</v>
      </c>
      <c r="BU28" s="40">
        <v>149</v>
      </c>
      <c r="BV28" s="40">
        <v>503</v>
      </c>
      <c r="BW28" s="42"/>
      <c r="BX28" s="42"/>
      <c r="BY28" s="42"/>
      <c r="BZ28" s="42"/>
      <c r="CA28" s="42"/>
      <c r="CB28" s="42"/>
      <c r="CC28" s="40">
        <v>54</v>
      </c>
      <c r="CD28" s="40">
        <v>152</v>
      </c>
      <c r="CE28" s="40">
        <v>528</v>
      </c>
      <c r="CF28" s="40">
        <v>59</v>
      </c>
      <c r="CG28" s="40">
        <v>166</v>
      </c>
      <c r="CH28" s="40">
        <v>523</v>
      </c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1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U28" s="27">
        <v>10</v>
      </c>
      <c r="DV28" s="27">
        <v>31</v>
      </c>
      <c r="DW28" s="27">
        <v>115</v>
      </c>
      <c r="DX28" s="27">
        <v>475</v>
      </c>
      <c r="DY28" s="27">
        <v>20</v>
      </c>
      <c r="DZ28" s="27">
        <v>35</v>
      </c>
      <c r="EA28" s="27">
        <v>154</v>
      </c>
      <c r="EB28" s="27">
        <v>409</v>
      </c>
      <c r="EK28" s="44">
        <v>26.59090909090909</v>
      </c>
      <c r="EL28" s="44">
        <v>35.477272727272727</v>
      </c>
      <c r="EM28" s="45">
        <v>103.4469696969697</v>
      </c>
      <c r="EN28" s="45">
        <v>445</v>
      </c>
      <c r="EO28" s="44">
        <v>22.545454545454547</v>
      </c>
      <c r="EP28" s="44">
        <v>54.56818181818182</v>
      </c>
      <c r="EQ28" s="45">
        <v>128.52272727272728</v>
      </c>
      <c r="ER28" s="45">
        <v>477</v>
      </c>
      <c r="FA28" s="44"/>
      <c r="FB28" s="44"/>
      <c r="FC28" s="44"/>
      <c r="FD28" s="44"/>
      <c r="FE28" s="44"/>
      <c r="FF28" s="44"/>
      <c r="FG28" s="44"/>
      <c r="FH28" s="44"/>
      <c r="FI28" s="45">
        <v>16.59090909090909</v>
      </c>
      <c r="FJ28" s="45">
        <v>26.431818181818183</v>
      </c>
      <c r="FK28" s="45">
        <v>71.704545454545453</v>
      </c>
      <c r="FL28" s="45">
        <v>401</v>
      </c>
      <c r="FM28" s="45">
        <v>18.06818181818182</v>
      </c>
      <c r="FN28" s="45">
        <v>17.75</v>
      </c>
      <c r="FO28" s="45">
        <v>59.696969696969703</v>
      </c>
      <c r="FP28" s="45">
        <v>408</v>
      </c>
      <c r="FQ28" s="45">
        <v>16.59090909090909</v>
      </c>
      <c r="FR28" s="45">
        <v>26.431818181818183</v>
      </c>
      <c r="FS28" s="45">
        <v>71.704545454545453</v>
      </c>
      <c r="FT28" s="45">
        <v>532</v>
      </c>
      <c r="FU28" s="45">
        <v>18.06818181818182</v>
      </c>
      <c r="FV28" s="45">
        <v>17.75</v>
      </c>
      <c r="FW28" s="45">
        <v>59.696969696969703</v>
      </c>
      <c r="FX28" s="45">
        <v>509</v>
      </c>
      <c r="FY28" s="46"/>
      <c r="FZ28" s="45"/>
      <c r="GA28" s="45"/>
      <c r="GB28" s="45"/>
      <c r="GC28" s="45"/>
      <c r="GD28" s="45"/>
      <c r="GE28" s="45"/>
      <c r="GF28" s="45"/>
      <c r="GG28" s="46"/>
      <c r="GH28" s="45"/>
      <c r="GI28" s="45"/>
      <c r="GJ28" s="45"/>
      <c r="GK28" s="45"/>
      <c r="GL28" s="45"/>
      <c r="GM28" s="45"/>
      <c r="GN28" s="45"/>
      <c r="GO28" s="45">
        <v>42.022727272727273</v>
      </c>
      <c r="GP28" s="45">
        <v>32.386363636363633</v>
      </c>
      <c r="GQ28" s="45">
        <v>148.81818181818181</v>
      </c>
      <c r="GR28" s="45">
        <v>479</v>
      </c>
      <c r="GS28" s="45">
        <v>29.09090909090909</v>
      </c>
      <c r="GT28" s="45">
        <v>34.340909090909093</v>
      </c>
      <c r="GU28" s="45">
        <v>126.86363636363637</v>
      </c>
      <c r="GV28" s="45">
        <v>482</v>
      </c>
      <c r="GW28" s="45"/>
      <c r="GX28" s="45"/>
      <c r="GY28" s="45"/>
      <c r="GZ28" s="45"/>
      <c r="HA28" s="45"/>
      <c r="HB28" s="45"/>
      <c r="HC28" s="45"/>
      <c r="HD28" s="45"/>
      <c r="HE28" s="44"/>
      <c r="HF28" s="44"/>
      <c r="HG28" s="44"/>
      <c r="HH28" s="44"/>
      <c r="HI28" s="44"/>
      <c r="HJ28" s="44"/>
      <c r="HK28" s="44"/>
      <c r="HL28" s="44"/>
      <c r="HM28" s="44">
        <v>21.752272727272725</v>
      </c>
      <c r="HN28" s="44">
        <v>49.3</v>
      </c>
      <c r="HO28" s="44">
        <v>101.50324675324676</v>
      </c>
      <c r="HP28" s="44">
        <v>424</v>
      </c>
      <c r="HQ28" s="44">
        <v>19.190909090909091</v>
      </c>
      <c r="HR28" s="44">
        <v>44.8</v>
      </c>
      <c r="HS28" s="44">
        <v>102.38181818181818</v>
      </c>
      <c r="HT28" s="44">
        <v>462</v>
      </c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27">
        <v>22.35</v>
      </c>
      <c r="IM28" s="27">
        <v>48</v>
      </c>
      <c r="IN28" s="27">
        <v>522</v>
      </c>
      <c r="IO28" s="27">
        <v>30</v>
      </c>
      <c r="IP28" s="27">
        <v>10</v>
      </c>
      <c r="IQ28" s="27">
        <v>64</v>
      </c>
      <c r="IR28" s="27">
        <v>438</v>
      </c>
      <c r="JQ28" s="47">
        <f t="shared" si="6"/>
        <v>296.27045454545458</v>
      </c>
      <c r="JR28" s="47">
        <f t="shared" si="7"/>
        <v>664.8045454545454</v>
      </c>
      <c r="JS28" s="47">
        <f t="shared" si="8"/>
        <v>2059.6350649350652</v>
      </c>
      <c r="JT28" s="47">
        <f t="shared" si="8"/>
        <v>9105</v>
      </c>
    </row>
    <row r="29" spans="1:280" s="27" customFormat="1" ht="15.75" customHeight="1" x14ac:dyDescent="0.35">
      <c r="A29" s="34">
        <v>17</v>
      </c>
      <c r="B29" s="34" t="s">
        <v>148</v>
      </c>
      <c r="C29" s="64" t="s">
        <v>159</v>
      </c>
      <c r="D29" s="36">
        <f t="shared" si="2"/>
        <v>391</v>
      </c>
      <c r="E29" s="36">
        <f t="shared" si="2"/>
        <v>1097</v>
      </c>
      <c r="F29" s="36">
        <f t="shared" si="2"/>
        <v>3619</v>
      </c>
      <c r="G29" s="37">
        <f t="shared" si="3"/>
        <v>0.30312240950538821</v>
      </c>
      <c r="H29" s="36">
        <f t="shared" si="4"/>
        <v>48.875</v>
      </c>
      <c r="I29" s="36">
        <f t="shared" si="4"/>
        <v>137.125</v>
      </c>
      <c r="J29" s="36">
        <f t="shared" si="4"/>
        <v>452.375</v>
      </c>
      <c r="K29" s="37">
        <f t="shared" si="5"/>
        <v>0.30312240950538821</v>
      </c>
      <c r="L29" s="65"/>
      <c r="M29" s="65"/>
      <c r="N29" s="65"/>
      <c r="O29" s="65"/>
      <c r="P29" s="65"/>
      <c r="Q29" s="65"/>
      <c r="R29" s="38"/>
      <c r="S29" s="38"/>
      <c r="T29" s="38"/>
      <c r="U29" s="38"/>
      <c r="V29" s="38"/>
      <c r="W29" s="38"/>
      <c r="X29" s="40"/>
      <c r="Y29" s="40"/>
      <c r="Z29" s="40"/>
      <c r="AA29" s="40"/>
      <c r="AB29" s="40"/>
      <c r="AC29" s="40"/>
      <c r="AD29" s="41"/>
      <c r="AE29" s="41"/>
      <c r="AF29" s="41"/>
      <c r="AG29" s="41"/>
      <c r="AH29" s="41"/>
      <c r="AI29" s="41"/>
      <c r="AJ29" s="40"/>
      <c r="AK29" s="40"/>
      <c r="AL29" s="40"/>
      <c r="AM29" s="40"/>
      <c r="AN29" s="40"/>
      <c r="AO29" s="40"/>
      <c r="AP29" s="41"/>
      <c r="AQ29" s="41"/>
      <c r="AR29" s="41"/>
      <c r="AS29" s="41"/>
      <c r="AT29" s="41"/>
      <c r="AU29" s="41"/>
      <c r="AV29" s="41"/>
      <c r="AW29" s="41"/>
      <c r="AX29" s="41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0">
        <v>45</v>
      </c>
      <c r="BL29" s="40">
        <v>126</v>
      </c>
      <c r="BM29" s="40">
        <v>522</v>
      </c>
      <c r="BN29" s="40">
        <v>60</v>
      </c>
      <c r="BO29" s="40">
        <v>168</v>
      </c>
      <c r="BP29" s="40">
        <v>514</v>
      </c>
      <c r="BQ29" s="42"/>
      <c r="BR29" s="42"/>
      <c r="BS29" s="42"/>
      <c r="BT29" s="42"/>
      <c r="BU29" s="42"/>
      <c r="BV29" s="42"/>
      <c r="BW29" s="40">
        <v>59</v>
      </c>
      <c r="BX29" s="40">
        <v>166</v>
      </c>
      <c r="BY29" s="40">
        <v>435</v>
      </c>
      <c r="BZ29" s="40">
        <v>65</v>
      </c>
      <c r="CA29" s="40">
        <v>182</v>
      </c>
      <c r="CB29" s="40">
        <v>441</v>
      </c>
      <c r="CC29" s="42"/>
      <c r="CD29" s="42"/>
      <c r="CE29" s="42"/>
      <c r="CF29" s="42"/>
      <c r="CG29" s="42"/>
      <c r="CH29" s="42"/>
      <c r="CI29" s="40">
        <v>41</v>
      </c>
      <c r="CJ29" s="40">
        <v>115</v>
      </c>
      <c r="CK29" s="40">
        <v>433</v>
      </c>
      <c r="CL29" s="40">
        <v>47</v>
      </c>
      <c r="CM29" s="40">
        <v>132</v>
      </c>
      <c r="CN29" s="40">
        <v>444</v>
      </c>
      <c r="CO29" s="42"/>
      <c r="CP29" s="42"/>
      <c r="CQ29" s="42"/>
      <c r="CR29" s="42"/>
      <c r="CS29" s="42"/>
      <c r="CT29" s="42"/>
      <c r="CU29" s="41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0">
        <v>35</v>
      </c>
      <c r="DH29" s="40">
        <v>98</v>
      </c>
      <c r="DI29" s="40">
        <v>411</v>
      </c>
      <c r="DJ29" s="40">
        <v>39</v>
      </c>
      <c r="DK29" s="40">
        <v>110</v>
      </c>
      <c r="DL29" s="40">
        <v>419</v>
      </c>
      <c r="DU29" s="27">
        <v>15</v>
      </c>
      <c r="DV29" s="27">
        <v>20</v>
      </c>
      <c r="DW29" s="27">
        <v>98</v>
      </c>
      <c r="DX29" s="27">
        <v>456</v>
      </c>
      <c r="DY29" s="27">
        <v>9</v>
      </c>
      <c r="DZ29" s="27">
        <v>31</v>
      </c>
      <c r="EA29" s="27">
        <v>113</v>
      </c>
      <c r="EB29" s="27">
        <v>401</v>
      </c>
      <c r="EK29" s="44">
        <v>11</v>
      </c>
      <c r="EL29" s="44">
        <v>20</v>
      </c>
      <c r="EM29" s="45">
        <v>51.666666666666671</v>
      </c>
      <c r="EN29" s="45">
        <v>456</v>
      </c>
      <c r="EO29" s="44">
        <v>26</v>
      </c>
      <c r="EP29" s="44">
        <v>35</v>
      </c>
      <c r="EQ29" s="45">
        <v>101.66666666666667</v>
      </c>
      <c r="ER29" s="45">
        <v>469</v>
      </c>
      <c r="FA29" s="44">
        <v>22.386363636363637</v>
      </c>
      <c r="FB29" s="44">
        <v>39.227272727272727</v>
      </c>
      <c r="FC29" s="44">
        <v>102.68939393939394</v>
      </c>
      <c r="FD29" s="44">
        <v>411</v>
      </c>
      <c r="FE29" s="44">
        <v>25</v>
      </c>
      <c r="FF29" s="44">
        <v>42</v>
      </c>
      <c r="FG29" s="44">
        <v>111.66666666666667</v>
      </c>
      <c r="FH29" s="44">
        <v>401</v>
      </c>
      <c r="FI29" s="45"/>
      <c r="FJ29" s="45"/>
      <c r="FK29" s="45"/>
      <c r="FL29" s="45"/>
      <c r="FM29" s="45"/>
      <c r="FN29" s="45"/>
      <c r="FO29" s="45"/>
      <c r="FP29" s="45"/>
      <c r="FQ29" s="45">
        <v>19.227272727272727</v>
      </c>
      <c r="FR29" s="45">
        <v>32.227272727272727</v>
      </c>
      <c r="FS29" s="45">
        <v>85.757575757575751</v>
      </c>
      <c r="FT29" s="45">
        <v>519</v>
      </c>
      <c r="FU29" s="45">
        <v>20.477272727272727</v>
      </c>
      <c r="FV29" s="45">
        <v>38.113636363636367</v>
      </c>
      <c r="FW29" s="45">
        <v>97.651515151515156</v>
      </c>
      <c r="FX29" s="45">
        <v>493</v>
      </c>
      <c r="FY29" s="46"/>
      <c r="FZ29" s="45"/>
      <c r="GA29" s="45"/>
      <c r="GB29" s="45"/>
      <c r="GC29" s="45"/>
      <c r="GD29" s="45"/>
      <c r="GE29" s="45"/>
      <c r="GF29" s="45"/>
      <c r="GG29" s="46">
        <v>2.3863636363636362</v>
      </c>
      <c r="GH29" s="45">
        <v>2.7045454545454546</v>
      </c>
      <c r="GI29" s="45">
        <v>12.727272727272727</v>
      </c>
      <c r="GJ29" s="45">
        <v>499</v>
      </c>
      <c r="GK29" s="45">
        <v>3.3409090909090908</v>
      </c>
      <c r="GL29" s="45">
        <v>3.6590909090909092</v>
      </c>
      <c r="GM29" s="45">
        <v>17.5</v>
      </c>
      <c r="GN29" s="45">
        <v>518</v>
      </c>
      <c r="GO29" s="45"/>
      <c r="GP29" s="45"/>
      <c r="GQ29" s="45"/>
      <c r="GR29" s="45"/>
      <c r="GS29" s="45"/>
      <c r="GT29" s="45"/>
      <c r="GU29" s="45"/>
      <c r="GV29" s="45"/>
      <c r="GW29" s="45">
        <v>22.845454545454544</v>
      </c>
      <c r="GX29" s="45">
        <v>32.581818181818186</v>
      </c>
      <c r="GY29" s="45">
        <v>138.56818181818181</v>
      </c>
      <c r="GZ29" s="45">
        <v>492</v>
      </c>
      <c r="HA29" s="45">
        <v>24.913636363636364</v>
      </c>
      <c r="HB29" s="45">
        <v>48.650000000000006</v>
      </c>
      <c r="HC29" s="45">
        <v>183.90909090909093</v>
      </c>
      <c r="HD29" s="45">
        <v>444</v>
      </c>
      <c r="HE29" s="44"/>
      <c r="HF29" s="44"/>
      <c r="HG29" s="44"/>
      <c r="HH29" s="44"/>
      <c r="HI29" s="44"/>
      <c r="HJ29" s="44"/>
      <c r="HK29" s="44"/>
      <c r="HL29" s="44"/>
      <c r="HM29" s="44">
        <v>23.043636363636363</v>
      </c>
      <c r="HN29" s="44">
        <v>37.609090909090909</v>
      </c>
      <c r="HO29" s="44">
        <v>86.646753246753264</v>
      </c>
      <c r="HP29" s="44">
        <v>427</v>
      </c>
      <c r="HQ29" s="44">
        <v>24.394090909090909</v>
      </c>
      <c r="HR29" s="44">
        <v>44.304545454545455</v>
      </c>
      <c r="HS29" s="44">
        <v>103.94902597402597</v>
      </c>
      <c r="HT29" s="44">
        <v>495</v>
      </c>
      <c r="HU29" s="44"/>
      <c r="HV29" s="44"/>
      <c r="HW29" s="44"/>
      <c r="HX29" s="44"/>
      <c r="HY29" s="44"/>
      <c r="HZ29" s="44"/>
      <c r="IA29" s="44"/>
      <c r="IB29" s="44"/>
      <c r="IC29" s="44">
        <v>36</v>
      </c>
      <c r="ID29" s="44">
        <v>35.200000000000003</v>
      </c>
      <c r="IE29" s="44">
        <v>130.4</v>
      </c>
      <c r="IF29" s="44">
        <v>552</v>
      </c>
      <c r="IG29" s="44">
        <v>33.200000000000003</v>
      </c>
      <c r="IH29" s="44">
        <v>33.6</v>
      </c>
      <c r="II29" s="44">
        <v>122.53333333333335</v>
      </c>
      <c r="IJ29" s="44">
        <v>471</v>
      </c>
      <c r="JA29" s="27">
        <v>33.81</v>
      </c>
      <c r="JB29" s="27">
        <v>8.5</v>
      </c>
      <c r="JC29" s="27">
        <v>87</v>
      </c>
      <c r="JD29" s="27">
        <v>447</v>
      </c>
      <c r="JE29" s="27">
        <v>53.3</v>
      </c>
      <c r="JF29" s="27">
        <v>11.9</v>
      </c>
      <c r="JG29" s="27">
        <f>109+24</f>
        <v>133</v>
      </c>
      <c r="JH29" s="27">
        <v>499</v>
      </c>
      <c r="JQ29" s="47">
        <f t="shared" si="6"/>
        <v>405.32499999999999</v>
      </c>
      <c r="JR29" s="47">
        <f t="shared" si="7"/>
        <v>886.87727272727273</v>
      </c>
      <c r="JS29" s="47">
        <f t="shared" si="8"/>
        <v>2875.332142857143</v>
      </c>
      <c r="JT29" s="47">
        <f t="shared" si="8"/>
        <v>12069</v>
      </c>
    </row>
    <row r="30" spans="1:280" s="27" customFormat="1" ht="15.75" customHeight="1" x14ac:dyDescent="0.35">
      <c r="A30" s="34">
        <v>18</v>
      </c>
      <c r="B30" s="34" t="s">
        <v>148</v>
      </c>
      <c r="C30" s="64" t="s">
        <v>160</v>
      </c>
      <c r="D30" s="36">
        <f t="shared" si="2"/>
        <v>331.75</v>
      </c>
      <c r="E30" s="36">
        <f t="shared" si="2"/>
        <v>932</v>
      </c>
      <c r="F30" s="36">
        <f t="shared" si="2"/>
        <v>4726</v>
      </c>
      <c r="G30" s="37">
        <f t="shared" si="3"/>
        <v>0.19720694033008887</v>
      </c>
      <c r="H30" s="36">
        <f t="shared" si="4"/>
        <v>33.174999999999997</v>
      </c>
      <c r="I30" s="36">
        <f t="shared" si="4"/>
        <v>93.2</v>
      </c>
      <c r="J30" s="36">
        <f t="shared" si="4"/>
        <v>472.6</v>
      </c>
      <c r="K30" s="37">
        <f t="shared" si="5"/>
        <v>0.19720694033008887</v>
      </c>
      <c r="L30" s="65"/>
      <c r="M30" s="65"/>
      <c r="N30" s="65"/>
      <c r="O30" s="65"/>
      <c r="P30" s="65"/>
      <c r="Q30" s="65"/>
      <c r="R30" s="38"/>
      <c r="S30" s="38"/>
      <c r="T30" s="38"/>
      <c r="U30" s="38"/>
      <c r="V30" s="38"/>
      <c r="W30" s="38"/>
      <c r="X30" s="40"/>
      <c r="Y30" s="40"/>
      <c r="Z30" s="40"/>
      <c r="AA30" s="40"/>
      <c r="AB30" s="40"/>
      <c r="AC30" s="40"/>
      <c r="AD30" s="41"/>
      <c r="AE30" s="41"/>
      <c r="AF30" s="41"/>
      <c r="AG30" s="41"/>
      <c r="AH30" s="41"/>
      <c r="AI30" s="41"/>
      <c r="AJ30" s="40"/>
      <c r="AK30" s="40"/>
      <c r="AL30" s="40"/>
      <c r="AM30" s="40"/>
      <c r="AN30" s="40"/>
      <c r="AO30" s="40"/>
      <c r="AP30" s="41"/>
      <c r="AQ30" s="41"/>
      <c r="AR30" s="41"/>
      <c r="AS30" s="41"/>
      <c r="AT30" s="41"/>
      <c r="AU30" s="41"/>
      <c r="AV30" s="41"/>
      <c r="AW30" s="41"/>
      <c r="AX30" s="41"/>
      <c r="AY30" s="42"/>
      <c r="AZ30" s="42"/>
      <c r="BA30" s="42"/>
      <c r="BB30" s="42"/>
      <c r="BC30" s="42"/>
      <c r="BD30" s="42"/>
      <c r="BE30" s="40">
        <v>22</v>
      </c>
      <c r="BF30" s="40">
        <v>62</v>
      </c>
      <c r="BG30" s="40">
        <v>509</v>
      </c>
      <c r="BH30" s="40">
        <v>27.75</v>
      </c>
      <c r="BI30" s="40">
        <v>78</v>
      </c>
      <c r="BJ30" s="40">
        <v>506</v>
      </c>
      <c r="BK30" s="42"/>
      <c r="BL30" s="38"/>
      <c r="BM30" s="38"/>
      <c r="BN30" s="42"/>
      <c r="BO30" s="38"/>
      <c r="BP30" s="38"/>
      <c r="BQ30" s="40">
        <v>39</v>
      </c>
      <c r="BR30" s="40">
        <v>110</v>
      </c>
      <c r="BS30" s="40">
        <v>456</v>
      </c>
      <c r="BT30" s="40">
        <v>43</v>
      </c>
      <c r="BU30" s="40">
        <v>121</v>
      </c>
      <c r="BV30" s="40">
        <v>488</v>
      </c>
      <c r="BW30" s="42"/>
      <c r="BX30" s="42"/>
      <c r="BY30" s="42"/>
      <c r="BZ30" s="42"/>
      <c r="CA30" s="42"/>
      <c r="CB30" s="42"/>
      <c r="CC30" s="40">
        <v>32</v>
      </c>
      <c r="CD30" s="40">
        <v>90</v>
      </c>
      <c r="CE30" s="40">
        <v>509</v>
      </c>
      <c r="CF30" s="40">
        <v>35</v>
      </c>
      <c r="CG30" s="40">
        <v>98</v>
      </c>
      <c r="CH30" s="40">
        <v>511</v>
      </c>
      <c r="CI30" s="40">
        <v>30</v>
      </c>
      <c r="CJ30" s="40">
        <v>84</v>
      </c>
      <c r="CK30" s="40">
        <v>421</v>
      </c>
      <c r="CL30" s="40">
        <v>31</v>
      </c>
      <c r="CM30" s="40">
        <v>87</v>
      </c>
      <c r="CN30" s="40">
        <v>461</v>
      </c>
      <c r="CO30" s="42"/>
      <c r="CP30" s="42"/>
      <c r="CQ30" s="42"/>
      <c r="CR30" s="42"/>
      <c r="CS30" s="42"/>
      <c r="CT30" s="42"/>
      <c r="CU30" s="41"/>
      <c r="CV30" s="42"/>
      <c r="CW30" s="42"/>
      <c r="CX30" s="42"/>
      <c r="CY30" s="42"/>
      <c r="CZ30" s="42"/>
      <c r="DA30" s="40">
        <v>35</v>
      </c>
      <c r="DB30" s="40">
        <f t="shared" ref="DB30:DB31" si="9">ROUNDUP(DA30*2*1.4,0)</f>
        <v>98</v>
      </c>
      <c r="DC30" s="40">
        <v>444</v>
      </c>
      <c r="DD30" s="40">
        <v>37</v>
      </c>
      <c r="DE30" s="40">
        <f t="shared" ref="DE30:DE31" si="10">ROUNDUP(DD30*2*1.4,0)</f>
        <v>104</v>
      </c>
      <c r="DF30" s="40">
        <v>421</v>
      </c>
      <c r="DG30" s="42"/>
      <c r="DH30" s="42"/>
      <c r="DI30" s="42"/>
      <c r="DJ30" s="42"/>
      <c r="DK30" s="42"/>
      <c r="DL30" s="42"/>
      <c r="DM30" s="27">
        <v>4</v>
      </c>
      <c r="DN30" s="27">
        <v>36</v>
      </c>
      <c r="DO30" s="27">
        <v>100</v>
      </c>
      <c r="DP30" s="27">
        <v>439</v>
      </c>
      <c r="DQ30" s="27">
        <v>8</v>
      </c>
      <c r="DR30" s="27">
        <v>43</v>
      </c>
      <c r="DS30" s="27">
        <v>128</v>
      </c>
      <c r="DT30" s="27">
        <v>411</v>
      </c>
      <c r="EC30" s="44">
        <v>17.272727272727273</v>
      </c>
      <c r="ED30" s="44">
        <v>24</v>
      </c>
      <c r="EE30" s="44">
        <v>68.787878787878782</v>
      </c>
      <c r="EF30" s="44">
        <v>411</v>
      </c>
      <c r="EG30" s="44">
        <v>13.90909090909091</v>
      </c>
      <c r="EH30" s="44">
        <v>33.545454545454547</v>
      </c>
      <c r="EI30" s="45">
        <v>79.090909090909093</v>
      </c>
      <c r="EJ30" s="45">
        <v>409</v>
      </c>
      <c r="FA30" s="44"/>
      <c r="FB30" s="44"/>
      <c r="FC30" s="44"/>
      <c r="FD30" s="44"/>
      <c r="FE30" s="44"/>
      <c r="FF30" s="44"/>
      <c r="FG30" s="44"/>
      <c r="FH30" s="44"/>
      <c r="FI30" s="45">
        <v>17.272727272727273</v>
      </c>
      <c r="FJ30" s="45">
        <v>25.90909090909091</v>
      </c>
      <c r="FK30" s="45">
        <v>71.969696969696969</v>
      </c>
      <c r="FL30" s="45">
        <v>424</v>
      </c>
      <c r="FM30" s="45">
        <v>14.90909090909091</v>
      </c>
      <c r="FN30" s="45">
        <v>33.545454545454547</v>
      </c>
      <c r="FO30" s="45">
        <v>80.757575757575765</v>
      </c>
      <c r="FP30" s="45">
        <v>472</v>
      </c>
      <c r="FQ30" s="45"/>
      <c r="FR30" s="45"/>
      <c r="FS30" s="45"/>
      <c r="FT30" s="45"/>
      <c r="FU30" s="45"/>
      <c r="FV30" s="45"/>
      <c r="FW30" s="45"/>
      <c r="FX30" s="45"/>
      <c r="FY30" s="46">
        <v>11.113636363636363</v>
      </c>
      <c r="FZ30" s="45">
        <v>12.227272727272727</v>
      </c>
      <c r="GA30" s="45">
        <v>102</v>
      </c>
      <c r="GB30" s="45">
        <v>410</v>
      </c>
      <c r="GC30" s="45">
        <v>11.90909090909091</v>
      </c>
      <c r="GD30" s="45">
        <v>40.75</v>
      </c>
      <c r="GE30" s="45">
        <v>110</v>
      </c>
      <c r="GF30" s="45">
        <v>508</v>
      </c>
      <c r="GG30" s="46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4">
        <v>27.668181818181822</v>
      </c>
      <c r="HF30" s="44">
        <v>36.310909090909092</v>
      </c>
      <c r="HG30" s="44">
        <v>91.398701298701297</v>
      </c>
      <c r="HH30" s="44">
        <v>402</v>
      </c>
      <c r="HI30" s="44">
        <v>23.192727272727272</v>
      </c>
      <c r="HJ30" s="44">
        <v>41.28</v>
      </c>
      <c r="HK30" s="44">
        <v>116.95324675324676</v>
      </c>
      <c r="HL30" s="44">
        <v>393</v>
      </c>
      <c r="HM30" s="44"/>
      <c r="HN30" s="44"/>
      <c r="HO30" s="44"/>
      <c r="HP30" s="44"/>
      <c r="HQ30" s="44"/>
      <c r="HR30" s="44"/>
      <c r="HS30" s="44"/>
      <c r="HT30" s="44"/>
      <c r="HU30" s="44">
        <v>19.756818181818183</v>
      </c>
      <c r="HV30" s="44">
        <v>24.234090909090909</v>
      </c>
      <c r="HW30" s="44">
        <v>62.84415584415585</v>
      </c>
      <c r="HX30" s="44">
        <v>412</v>
      </c>
      <c r="HY30" s="44">
        <v>18.156818181818185</v>
      </c>
      <c r="HZ30" s="44">
        <v>34.395454545454548</v>
      </c>
      <c r="IA30" s="44">
        <v>85.450000000000017</v>
      </c>
      <c r="IB30" s="44">
        <v>444</v>
      </c>
      <c r="IC30" s="44"/>
      <c r="ID30" s="44"/>
      <c r="IE30" s="44"/>
      <c r="IF30" s="44"/>
      <c r="IG30" s="44"/>
      <c r="IH30" s="44"/>
      <c r="II30" s="44"/>
      <c r="IJ30" s="44"/>
      <c r="JQ30" s="47">
        <f t="shared" si="6"/>
        <v>169.88818181818181</v>
      </c>
      <c r="JR30" s="47">
        <f t="shared" si="7"/>
        <v>691.03863636363633</v>
      </c>
      <c r="JS30" s="47">
        <f t="shared" si="8"/>
        <v>1957.2824675324675</v>
      </c>
      <c r="JT30" s="47">
        <f t="shared" si="8"/>
        <v>9437</v>
      </c>
    </row>
    <row r="31" spans="1:280" s="27" customFormat="1" ht="15.75" customHeight="1" x14ac:dyDescent="0.35">
      <c r="A31" s="34">
        <v>19</v>
      </c>
      <c r="B31" s="34" t="s">
        <v>148</v>
      </c>
      <c r="C31" s="64" t="s">
        <v>161</v>
      </c>
      <c r="D31" s="36">
        <f t="shared" si="2"/>
        <v>510</v>
      </c>
      <c r="E31" s="36">
        <f t="shared" si="2"/>
        <v>1432</v>
      </c>
      <c r="F31" s="36">
        <f t="shared" si="2"/>
        <v>4721</v>
      </c>
      <c r="G31" s="37">
        <f t="shared" si="3"/>
        <v>0.30332556661724214</v>
      </c>
      <c r="H31" s="36">
        <f t="shared" si="4"/>
        <v>51</v>
      </c>
      <c r="I31" s="36">
        <f t="shared" si="4"/>
        <v>143.19999999999999</v>
      </c>
      <c r="J31" s="36">
        <f t="shared" si="4"/>
        <v>472.1</v>
      </c>
      <c r="K31" s="37">
        <f t="shared" si="5"/>
        <v>0.30332556661724208</v>
      </c>
      <c r="L31" s="65"/>
      <c r="M31" s="65"/>
      <c r="N31" s="65"/>
      <c r="O31" s="65"/>
      <c r="P31" s="65"/>
      <c r="Q31" s="65"/>
      <c r="R31" s="38"/>
      <c r="S31" s="38"/>
      <c r="T31" s="38"/>
      <c r="U31" s="38"/>
      <c r="V31" s="38"/>
      <c r="W31" s="38"/>
      <c r="X31" s="40"/>
      <c r="Y31" s="40"/>
      <c r="Z31" s="40"/>
      <c r="AA31" s="40"/>
      <c r="AB31" s="40"/>
      <c r="AC31" s="40"/>
      <c r="AD31" s="41"/>
      <c r="AE31" s="41"/>
      <c r="AF31" s="41"/>
      <c r="AG31" s="41"/>
      <c r="AH31" s="41"/>
      <c r="AI31" s="41"/>
      <c r="AJ31" s="40"/>
      <c r="AK31" s="40"/>
      <c r="AL31" s="40"/>
      <c r="AM31" s="40"/>
      <c r="AN31" s="40"/>
      <c r="AO31" s="40"/>
      <c r="AP31" s="41"/>
      <c r="AQ31" s="41"/>
      <c r="AR31" s="41"/>
      <c r="AS31" s="41"/>
      <c r="AT31" s="41"/>
      <c r="AU31" s="41"/>
      <c r="AV31" s="41"/>
      <c r="AW31" s="41"/>
      <c r="AX31" s="41"/>
      <c r="AY31" s="42"/>
      <c r="AZ31" s="42"/>
      <c r="BA31" s="42"/>
      <c r="BB31" s="42"/>
      <c r="BC31" s="42"/>
      <c r="BD31" s="42"/>
      <c r="BE31" s="40">
        <v>33</v>
      </c>
      <c r="BF31" s="40">
        <v>93</v>
      </c>
      <c r="BG31" s="40">
        <v>493</v>
      </c>
      <c r="BH31" s="40">
        <v>36</v>
      </c>
      <c r="BI31" s="40">
        <v>101</v>
      </c>
      <c r="BJ31" s="40">
        <v>512</v>
      </c>
      <c r="BK31" s="42"/>
      <c r="BL31" s="38"/>
      <c r="BM31" s="38"/>
      <c r="BN31" s="42"/>
      <c r="BO31" s="38"/>
      <c r="BP31" s="38"/>
      <c r="BQ31" s="40">
        <v>61</v>
      </c>
      <c r="BR31" s="40">
        <v>171</v>
      </c>
      <c r="BS31" s="40">
        <v>499</v>
      </c>
      <c r="BT31" s="40">
        <v>65</v>
      </c>
      <c r="BU31" s="40">
        <v>182</v>
      </c>
      <c r="BV31" s="40">
        <v>503</v>
      </c>
      <c r="BW31" s="42"/>
      <c r="BX31" s="42"/>
      <c r="BY31" s="42"/>
      <c r="BZ31" s="42"/>
      <c r="CA31" s="42"/>
      <c r="CB31" s="42"/>
      <c r="CC31" s="40">
        <v>64</v>
      </c>
      <c r="CD31" s="40">
        <v>180</v>
      </c>
      <c r="CE31" s="40">
        <v>511</v>
      </c>
      <c r="CF31" s="40">
        <v>61</v>
      </c>
      <c r="CG31" s="40">
        <v>171</v>
      </c>
      <c r="CH31" s="40">
        <v>509</v>
      </c>
      <c r="CI31" s="40">
        <v>52</v>
      </c>
      <c r="CJ31" s="40">
        <v>146</v>
      </c>
      <c r="CK31" s="40">
        <v>435</v>
      </c>
      <c r="CL31" s="40">
        <v>63</v>
      </c>
      <c r="CM31" s="40">
        <v>177</v>
      </c>
      <c r="CN31" s="40">
        <v>439</v>
      </c>
      <c r="CO31" s="42"/>
      <c r="CP31" s="42"/>
      <c r="CQ31" s="42"/>
      <c r="CR31" s="42"/>
      <c r="CS31" s="42"/>
      <c r="CT31" s="42"/>
      <c r="CU31" s="41"/>
      <c r="CV31" s="42"/>
      <c r="CW31" s="42"/>
      <c r="CX31" s="42"/>
      <c r="CY31" s="42"/>
      <c r="CZ31" s="42"/>
      <c r="DA31" s="40">
        <v>36</v>
      </c>
      <c r="DB31" s="40">
        <f t="shared" si="9"/>
        <v>101</v>
      </c>
      <c r="DC31" s="40">
        <v>413</v>
      </c>
      <c r="DD31" s="40">
        <v>39</v>
      </c>
      <c r="DE31" s="40">
        <f t="shared" si="10"/>
        <v>110</v>
      </c>
      <c r="DF31" s="40">
        <v>407</v>
      </c>
      <c r="DG31" s="42"/>
      <c r="DH31" s="42"/>
      <c r="DI31" s="42"/>
      <c r="DJ31" s="42"/>
      <c r="DK31" s="42"/>
      <c r="DL31" s="42"/>
      <c r="DM31" s="27">
        <v>15</v>
      </c>
      <c r="DN31" s="27">
        <v>31</v>
      </c>
      <c r="DO31" s="27">
        <v>115</v>
      </c>
      <c r="DP31" s="27">
        <v>401</v>
      </c>
      <c r="DQ31" s="27">
        <v>17</v>
      </c>
      <c r="DR31" s="27">
        <v>35</v>
      </c>
      <c r="DS31" s="27">
        <v>130</v>
      </c>
      <c r="DT31" s="27">
        <v>419</v>
      </c>
      <c r="EC31" s="44">
        <v>12.954545454545455</v>
      </c>
      <c r="ED31" s="44">
        <v>35</v>
      </c>
      <c r="EE31" s="44">
        <v>79.924242424242436</v>
      </c>
      <c r="EF31" s="44">
        <v>423</v>
      </c>
      <c r="EG31" s="44">
        <v>16.545454545454547</v>
      </c>
      <c r="EH31" s="44">
        <v>28.863636363636363</v>
      </c>
      <c r="EI31" s="45">
        <v>75.681818181818187</v>
      </c>
      <c r="EJ31" s="45">
        <v>423</v>
      </c>
      <c r="FA31" s="44"/>
      <c r="FB31" s="44"/>
      <c r="FC31" s="44"/>
      <c r="FD31" s="44"/>
      <c r="FE31" s="44"/>
      <c r="FF31" s="44"/>
      <c r="FG31" s="44"/>
      <c r="FH31" s="44"/>
      <c r="FI31" s="45">
        <v>12.954545454545455</v>
      </c>
      <c r="FJ31" s="45">
        <v>36.272727272727273</v>
      </c>
      <c r="FK31" s="45">
        <v>82.045454545454561</v>
      </c>
      <c r="FL31" s="45">
        <v>424</v>
      </c>
      <c r="FM31" s="45">
        <v>17.545454545454547</v>
      </c>
      <c r="FN31" s="45">
        <v>29.863636363636363</v>
      </c>
      <c r="FO31" s="45">
        <v>79.015151515151516</v>
      </c>
      <c r="FP31" s="45">
        <v>446</v>
      </c>
      <c r="FQ31" s="45"/>
      <c r="FR31" s="45"/>
      <c r="FS31" s="45"/>
      <c r="FT31" s="45"/>
      <c r="FU31" s="45"/>
      <c r="FV31" s="45"/>
      <c r="FW31" s="45"/>
      <c r="FX31" s="45"/>
      <c r="FY31" s="46">
        <v>18.59090909090909</v>
      </c>
      <c r="FZ31" s="45">
        <v>20.18181818181818</v>
      </c>
      <c r="GA31" s="45">
        <v>113</v>
      </c>
      <c r="GB31" s="45">
        <v>430</v>
      </c>
      <c r="GC31" s="45">
        <v>16.59090909090909</v>
      </c>
      <c r="GD31" s="45">
        <v>32.590909090909093</v>
      </c>
      <c r="GE31" s="45">
        <v>99</v>
      </c>
      <c r="GF31" s="45">
        <v>477</v>
      </c>
      <c r="GG31" s="46"/>
      <c r="GH31" s="45"/>
      <c r="GI31" s="45"/>
      <c r="GJ31" s="45"/>
      <c r="GK31" s="45"/>
      <c r="GL31" s="45"/>
      <c r="GM31" s="45"/>
      <c r="GN31" s="45"/>
      <c r="GO31" s="45">
        <v>24.022727272727273</v>
      </c>
      <c r="GP31" s="45">
        <v>27.18181818181818</v>
      </c>
      <c r="GQ31" s="45">
        <v>102.40909090909091</v>
      </c>
      <c r="GR31" s="45">
        <v>516</v>
      </c>
      <c r="GS31" s="45">
        <v>19.863636363636363</v>
      </c>
      <c r="GT31" s="45">
        <v>24.022727272727273</v>
      </c>
      <c r="GU31" s="45">
        <v>87.77272727272728</v>
      </c>
      <c r="GV31" s="45">
        <v>532</v>
      </c>
      <c r="GW31" s="45"/>
      <c r="GX31" s="45"/>
      <c r="GY31" s="45"/>
      <c r="GZ31" s="45"/>
      <c r="HA31" s="45"/>
      <c r="HB31" s="45"/>
      <c r="HC31" s="45"/>
      <c r="HD31" s="45"/>
      <c r="HE31" s="44">
        <v>11.518181818181818</v>
      </c>
      <c r="HF31" s="44">
        <v>25.272727272727273</v>
      </c>
      <c r="HG31" s="44">
        <v>52.558441558441558</v>
      </c>
      <c r="HH31" s="44">
        <v>388</v>
      </c>
      <c r="HI31" s="44">
        <v>19.756818181818183</v>
      </c>
      <c r="HJ31" s="44">
        <v>32</v>
      </c>
      <c r="HK31" s="44">
        <v>95.106331168831161</v>
      </c>
      <c r="HL31" s="44">
        <v>373</v>
      </c>
      <c r="HM31" s="44"/>
      <c r="HN31" s="44"/>
      <c r="HO31" s="44"/>
      <c r="HP31" s="44"/>
      <c r="HQ31" s="44"/>
      <c r="HR31" s="44"/>
      <c r="HS31" s="44"/>
      <c r="HT31" s="44"/>
      <c r="HU31" s="44">
        <v>18.872727272727275</v>
      </c>
      <c r="HV31" s="44">
        <v>50.06818181818182</v>
      </c>
      <c r="HW31" s="44">
        <v>98.487012987013003</v>
      </c>
      <c r="HX31" s="44">
        <v>443</v>
      </c>
      <c r="HY31" s="44">
        <v>12.790909090909089</v>
      </c>
      <c r="HZ31" s="44">
        <v>25.829545454545453</v>
      </c>
      <c r="IA31" s="44">
        <v>58.217532467532465</v>
      </c>
      <c r="IB31" s="44">
        <v>452</v>
      </c>
      <c r="IC31" s="44"/>
      <c r="ID31" s="44"/>
      <c r="IE31" s="44"/>
      <c r="IF31" s="44"/>
      <c r="IG31" s="44"/>
      <c r="IH31" s="44"/>
      <c r="II31" s="44"/>
      <c r="IJ31" s="44"/>
      <c r="IS31" s="27">
        <v>43.3</v>
      </c>
      <c r="IU31" s="27">
        <v>114</v>
      </c>
      <c r="IV31" s="27">
        <v>522</v>
      </c>
      <c r="IW31" s="27">
        <v>43.29</v>
      </c>
      <c r="IX31" s="27">
        <v>114</v>
      </c>
      <c r="IZ31" s="27">
        <v>522</v>
      </c>
      <c r="JQ31" s="47">
        <f t="shared" si="6"/>
        <v>307.64227272727277</v>
      </c>
      <c r="JR31" s="47">
        <f t="shared" si="7"/>
        <v>1020.875</v>
      </c>
      <c r="JS31" s="47">
        <f t="shared" si="8"/>
        <v>2732.1723484848485</v>
      </c>
      <c r="JT31" s="47">
        <f t="shared" si="8"/>
        <v>11488</v>
      </c>
    </row>
    <row r="32" spans="1:280" s="27" customFormat="1" ht="16.5" customHeight="1" x14ac:dyDescent="0.35">
      <c r="A32" s="34">
        <v>20</v>
      </c>
      <c r="B32" s="34" t="s">
        <v>148</v>
      </c>
      <c r="C32" s="64" t="s">
        <v>162</v>
      </c>
      <c r="D32" s="36">
        <f t="shared" si="2"/>
        <v>399</v>
      </c>
      <c r="E32" s="36">
        <f t="shared" si="2"/>
        <v>1120</v>
      </c>
      <c r="F32" s="36">
        <f t="shared" si="2"/>
        <v>4611</v>
      </c>
      <c r="G32" s="37">
        <f t="shared" si="3"/>
        <v>0.24289741921492083</v>
      </c>
      <c r="H32" s="36">
        <f t="shared" si="4"/>
        <v>39.9</v>
      </c>
      <c r="I32" s="36">
        <f t="shared" si="4"/>
        <v>112</v>
      </c>
      <c r="J32" s="36">
        <f t="shared" si="4"/>
        <v>461.1</v>
      </c>
      <c r="K32" s="37">
        <f t="shared" si="5"/>
        <v>0.24289741921492083</v>
      </c>
      <c r="L32" s="65"/>
      <c r="M32" s="65"/>
      <c r="N32" s="65"/>
      <c r="O32" s="65"/>
      <c r="P32" s="65"/>
      <c r="Q32" s="65"/>
      <c r="R32" s="38"/>
      <c r="S32" s="38"/>
      <c r="T32" s="38"/>
      <c r="U32" s="38"/>
      <c r="V32" s="38"/>
      <c r="W32" s="38"/>
      <c r="X32" s="40"/>
      <c r="Y32" s="40"/>
      <c r="Z32" s="40"/>
      <c r="AA32" s="40"/>
      <c r="AB32" s="40"/>
      <c r="AC32" s="40"/>
      <c r="AD32" s="41"/>
      <c r="AE32" s="41"/>
      <c r="AF32" s="41"/>
      <c r="AG32" s="41"/>
      <c r="AH32" s="41"/>
      <c r="AI32" s="41"/>
      <c r="AJ32" s="40"/>
      <c r="AK32" s="40"/>
      <c r="AL32" s="40"/>
      <c r="AM32" s="40"/>
      <c r="AN32" s="40"/>
      <c r="AO32" s="40"/>
      <c r="AP32" s="41"/>
      <c r="AQ32" s="41"/>
      <c r="AR32" s="41"/>
      <c r="AS32" s="41"/>
      <c r="AT32" s="41"/>
      <c r="AU32" s="41"/>
      <c r="AV32" s="41"/>
      <c r="AW32" s="41"/>
      <c r="AX32" s="41"/>
      <c r="AY32" s="42"/>
      <c r="AZ32" s="42"/>
      <c r="BA32" s="42"/>
      <c r="BB32" s="42"/>
      <c r="BC32" s="42"/>
      <c r="BD32" s="42"/>
      <c r="BE32" s="40">
        <v>25</v>
      </c>
      <c r="BF32" s="40">
        <v>70</v>
      </c>
      <c r="BG32" s="40">
        <v>493</v>
      </c>
      <c r="BH32" s="40">
        <v>32</v>
      </c>
      <c r="BI32" s="40">
        <v>90</v>
      </c>
      <c r="BJ32" s="40">
        <v>512</v>
      </c>
      <c r="BK32" s="42"/>
      <c r="BL32" s="38"/>
      <c r="BM32" s="38"/>
      <c r="BN32" s="42"/>
      <c r="BO32" s="38"/>
      <c r="BP32" s="38"/>
      <c r="BQ32" s="40">
        <v>30</v>
      </c>
      <c r="BR32" s="40">
        <v>84</v>
      </c>
      <c r="BS32" s="40">
        <v>421</v>
      </c>
      <c r="BT32" s="40">
        <v>40</v>
      </c>
      <c r="BU32" s="40">
        <v>112</v>
      </c>
      <c r="BV32" s="40">
        <v>463</v>
      </c>
      <c r="BW32" s="42"/>
      <c r="BX32" s="42"/>
      <c r="BY32" s="42"/>
      <c r="BZ32" s="42"/>
      <c r="CA32" s="42"/>
      <c r="CB32" s="42"/>
      <c r="CC32" s="40">
        <v>41</v>
      </c>
      <c r="CD32" s="40">
        <v>115</v>
      </c>
      <c r="CE32" s="40">
        <v>516</v>
      </c>
      <c r="CF32" s="40">
        <v>49</v>
      </c>
      <c r="CG32" s="40">
        <v>138</v>
      </c>
      <c r="CH32" s="40">
        <v>514</v>
      </c>
      <c r="CI32" s="40">
        <v>32</v>
      </c>
      <c r="CJ32" s="40">
        <v>90</v>
      </c>
      <c r="CK32" s="40">
        <v>401</v>
      </c>
      <c r="CL32" s="40">
        <v>38</v>
      </c>
      <c r="CM32" s="40">
        <v>107</v>
      </c>
      <c r="CN32" s="40">
        <v>441</v>
      </c>
      <c r="CO32" s="42"/>
      <c r="CP32" s="42"/>
      <c r="CQ32" s="42"/>
      <c r="CR32" s="42"/>
      <c r="CS32" s="42"/>
      <c r="CT32" s="42"/>
      <c r="CU32" s="41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0">
        <v>51</v>
      </c>
      <c r="DH32" s="40">
        <v>143</v>
      </c>
      <c r="DI32" s="40">
        <v>429</v>
      </c>
      <c r="DJ32" s="40">
        <v>61</v>
      </c>
      <c r="DK32" s="40">
        <v>171</v>
      </c>
      <c r="DL32" s="40">
        <v>421</v>
      </c>
      <c r="DU32" s="27">
        <v>17</v>
      </c>
      <c r="DV32" s="27">
        <v>17</v>
      </c>
      <c r="DW32" s="27">
        <v>96</v>
      </c>
      <c r="DX32" s="27">
        <v>435</v>
      </c>
      <c r="DY32" s="27">
        <v>10</v>
      </c>
      <c r="DZ32" s="27">
        <v>30</v>
      </c>
      <c r="EA32" s="27">
        <v>112</v>
      </c>
      <c r="EB32" s="27">
        <v>425</v>
      </c>
      <c r="EC32" s="44">
        <v>0</v>
      </c>
      <c r="ED32" s="44"/>
      <c r="EE32" s="44">
        <v>0</v>
      </c>
      <c r="EF32" s="44"/>
      <c r="EG32" s="44">
        <v>0</v>
      </c>
      <c r="EH32" s="44">
        <v>0</v>
      </c>
      <c r="EI32" s="45">
        <v>0</v>
      </c>
      <c r="EJ32" s="45"/>
      <c r="EK32" s="44">
        <v>15</v>
      </c>
      <c r="EL32" s="44">
        <v>31.386363636363637</v>
      </c>
      <c r="EM32" s="45">
        <v>77.310606060606062</v>
      </c>
      <c r="EN32" s="45">
        <v>466</v>
      </c>
      <c r="EO32" s="44">
        <v>14.227272727272727</v>
      </c>
      <c r="EP32" s="44">
        <v>26.59090909090909</v>
      </c>
      <c r="EQ32" s="45">
        <v>68.030303030303031</v>
      </c>
      <c r="ER32" s="45">
        <v>421</v>
      </c>
      <c r="FA32" s="44">
        <v>17.227272727272727</v>
      </c>
      <c r="FB32" s="44">
        <v>17.545454545454547</v>
      </c>
      <c r="FC32" s="44">
        <v>57.954545454545453</v>
      </c>
      <c r="FD32" s="44">
        <v>421</v>
      </c>
      <c r="FE32" s="44">
        <v>17.863636363636363</v>
      </c>
      <c r="FF32" s="44">
        <v>26.227272727272727</v>
      </c>
      <c r="FG32" s="44">
        <v>73.484848484848484</v>
      </c>
      <c r="FH32" s="44">
        <v>419</v>
      </c>
      <c r="FI32" s="45"/>
      <c r="FJ32" s="45"/>
      <c r="FK32" s="45"/>
      <c r="FL32" s="45"/>
      <c r="FM32" s="45"/>
      <c r="FN32" s="45"/>
      <c r="FO32" s="45"/>
      <c r="FP32" s="45"/>
      <c r="FQ32" s="45">
        <v>18.386363636363637</v>
      </c>
      <c r="FR32" s="45">
        <v>17.545454545454547</v>
      </c>
      <c r="FS32" s="45">
        <v>59.88636363636364</v>
      </c>
      <c r="FT32" s="45">
        <v>441</v>
      </c>
      <c r="FU32" s="45">
        <v>17.704545454545453</v>
      </c>
      <c r="FV32" s="45">
        <v>23.227272727272727</v>
      </c>
      <c r="FW32" s="45">
        <v>68.219696969696969</v>
      </c>
      <c r="FX32" s="45">
        <v>445</v>
      </c>
      <c r="FY32" s="46"/>
      <c r="FZ32" s="45"/>
      <c r="GA32" s="45"/>
      <c r="GB32" s="45"/>
      <c r="GC32" s="45"/>
      <c r="GD32" s="45"/>
      <c r="GE32" s="45"/>
      <c r="GF32" s="45"/>
      <c r="GG32" s="46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4">
        <v>26.156818181818185</v>
      </c>
      <c r="HF32" s="44">
        <v>42.475000000000001</v>
      </c>
      <c r="HG32" s="44">
        <v>98.045454545454561</v>
      </c>
      <c r="HH32" s="44">
        <v>383</v>
      </c>
      <c r="HI32" s="44">
        <v>29.674999999999997</v>
      </c>
      <c r="HJ32" s="44">
        <v>41.6</v>
      </c>
      <c r="HK32" s="44">
        <v>118.77857142857144</v>
      </c>
      <c r="HL32" s="44">
        <v>399</v>
      </c>
      <c r="HM32" s="44"/>
      <c r="HN32" s="44"/>
      <c r="HO32" s="44"/>
      <c r="HP32" s="44"/>
      <c r="HQ32" s="44"/>
      <c r="HR32" s="44"/>
      <c r="HS32" s="44"/>
      <c r="HT32" s="44"/>
      <c r="HU32" s="44">
        <v>21.595454545454547</v>
      </c>
      <c r="HV32" s="44">
        <v>17.436363636363637</v>
      </c>
      <c r="HW32" s="44">
        <v>55.759740259740269</v>
      </c>
      <c r="HX32" s="44">
        <v>442</v>
      </c>
      <c r="HY32" s="44">
        <v>21.356818181818184</v>
      </c>
      <c r="HZ32" s="44">
        <v>35.99545454545455</v>
      </c>
      <c r="IA32" s="44">
        <v>104.8141233766234</v>
      </c>
      <c r="IB32" s="44">
        <v>534</v>
      </c>
      <c r="IC32" s="44"/>
      <c r="ID32" s="44"/>
      <c r="IE32" s="44"/>
      <c r="IF32" s="44"/>
      <c r="IG32" s="44"/>
      <c r="IH32" s="44"/>
      <c r="II32" s="44"/>
      <c r="IJ32" s="44"/>
      <c r="JQ32" s="47">
        <f t="shared" si="6"/>
        <v>226.19318181818181</v>
      </c>
      <c r="JR32" s="47">
        <f t="shared" si="7"/>
        <v>726.02954545454554</v>
      </c>
      <c r="JS32" s="47">
        <f t="shared" si="8"/>
        <v>2110.2842532467535</v>
      </c>
      <c r="JT32" s="47">
        <f t="shared" si="8"/>
        <v>9842</v>
      </c>
    </row>
    <row r="33" spans="1:280" s="27" customFormat="1" ht="15.75" customHeight="1" x14ac:dyDescent="0.35">
      <c r="A33" s="34">
        <v>21</v>
      </c>
      <c r="B33" s="34" t="s">
        <v>148</v>
      </c>
      <c r="C33" s="64" t="s">
        <v>163</v>
      </c>
      <c r="D33" s="36">
        <f t="shared" si="2"/>
        <v>785</v>
      </c>
      <c r="E33" s="36">
        <f t="shared" si="2"/>
        <v>2204</v>
      </c>
      <c r="F33" s="36">
        <f t="shared" si="2"/>
        <v>7846</v>
      </c>
      <c r="G33" s="37">
        <f t="shared" si="3"/>
        <v>0.28090746877389755</v>
      </c>
      <c r="H33" s="36">
        <f t="shared" si="4"/>
        <v>49.0625</v>
      </c>
      <c r="I33" s="36">
        <f t="shared" si="4"/>
        <v>137.75</v>
      </c>
      <c r="J33" s="36">
        <f t="shared" si="4"/>
        <v>490.375</v>
      </c>
      <c r="K33" s="37">
        <f t="shared" si="5"/>
        <v>0.28090746877389755</v>
      </c>
      <c r="L33" s="65"/>
      <c r="M33" s="65"/>
      <c r="N33" s="65"/>
      <c r="O33" s="65"/>
      <c r="P33" s="65"/>
      <c r="Q33" s="65"/>
      <c r="R33" s="38"/>
      <c r="S33" s="38"/>
      <c r="T33" s="38"/>
      <c r="U33" s="38"/>
      <c r="V33" s="38"/>
      <c r="W33" s="38"/>
      <c r="X33" s="40">
        <v>37</v>
      </c>
      <c r="Y33" s="40">
        <v>104</v>
      </c>
      <c r="Z33" s="40">
        <v>589</v>
      </c>
      <c r="AA33" s="40">
        <v>24</v>
      </c>
      <c r="AB33" s="40">
        <v>68</v>
      </c>
      <c r="AC33" s="40">
        <v>588</v>
      </c>
      <c r="AD33" s="41"/>
      <c r="AE33" s="41"/>
      <c r="AF33" s="41"/>
      <c r="AG33" s="41"/>
      <c r="AH33" s="41"/>
      <c r="AI33" s="41"/>
      <c r="AJ33" s="40">
        <v>34</v>
      </c>
      <c r="AK33" s="40">
        <v>96</v>
      </c>
      <c r="AL33" s="40">
        <v>504</v>
      </c>
      <c r="AM33" s="40">
        <v>31</v>
      </c>
      <c r="AN33" s="40">
        <v>87</v>
      </c>
      <c r="AO33" s="40">
        <v>519</v>
      </c>
      <c r="AP33" s="41"/>
      <c r="AQ33" s="41"/>
      <c r="AR33" s="41"/>
      <c r="AS33" s="41"/>
      <c r="AT33" s="41"/>
      <c r="AU33" s="41"/>
      <c r="AV33" s="41"/>
      <c r="AW33" s="41"/>
      <c r="AX33" s="41"/>
      <c r="AY33" s="40">
        <v>50</v>
      </c>
      <c r="AZ33" s="40">
        <v>140</v>
      </c>
      <c r="BA33" s="40">
        <v>554</v>
      </c>
      <c r="BB33" s="40">
        <v>55</v>
      </c>
      <c r="BC33" s="40">
        <v>154</v>
      </c>
      <c r="BD33" s="40">
        <v>561</v>
      </c>
      <c r="BE33" s="42"/>
      <c r="BF33" s="42"/>
      <c r="BG33" s="42"/>
      <c r="BH33" s="42"/>
      <c r="BI33" s="42"/>
      <c r="BJ33" s="42"/>
      <c r="BK33" s="40">
        <v>51</v>
      </c>
      <c r="BL33" s="40">
        <v>143</v>
      </c>
      <c r="BM33" s="40">
        <v>531</v>
      </c>
      <c r="BN33" s="40">
        <v>75</v>
      </c>
      <c r="BO33" s="40">
        <v>210</v>
      </c>
      <c r="BP33" s="40">
        <v>529</v>
      </c>
      <c r="BQ33" s="42"/>
      <c r="BR33" s="42"/>
      <c r="BS33" s="42"/>
      <c r="BT33" s="42"/>
      <c r="BU33" s="42"/>
      <c r="BV33" s="42"/>
      <c r="BW33" s="40">
        <v>45</v>
      </c>
      <c r="BX33" s="40">
        <v>126</v>
      </c>
      <c r="BY33" s="40">
        <v>444</v>
      </c>
      <c r="BZ33" s="40">
        <v>78</v>
      </c>
      <c r="CA33" s="40">
        <v>219</v>
      </c>
      <c r="CB33" s="40">
        <v>451</v>
      </c>
      <c r="CC33" s="42"/>
      <c r="CD33" s="42"/>
      <c r="CE33" s="42"/>
      <c r="CF33" s="42"/>
      <c r="CG33" s="42"/>
      <c r="CH33" s="42"/>
      <c r="CI33" s="40">
        <v>31</v>
      </c>
      <c r="CJ33" s="40">
        <v>87</v>
      </c>
      <c r="CK33" s="40">
        <v>412</v>
      </c>
      <c r="CL33" s="40">
        <v>39</v>
      </c>
      <c r="CM33" s="40">
        <v>110</v>
      </c>
      <c r="CN33" s="40">
        <v>488</v>
      </c>
      <c r="CO33" s="40">
        <v>63</v>
      </c>
      <c r="CP33" s="40">
        <v>177</v>
      </c>
      <c r="CQ33" s="40">
        <v>411</v>
      </c>
      <c r="CR33" s="40">
        <v>79</v>
      </c>
      <c r="CS33" s="40">
        <v>222</v>
      </c>
      <c r="CT33" s="40">
        <v>421</v>
      </c>
      <c r="CU33" s="42"/>
      <c r="CV33" s="42"/>
      <c r="CW33" s="42"/>
      <c r="CX33" s="42"/>
      <c r="CY33" s="42"/>
      <c r="CZ33" s="42"/>
      <c r="DA33" s="40">
        <v>42</v>
      </c>
      <c r="DB33" s="40">
        <f t="shared" ref="DB33" si="11">ROUNDUP(DA33*2*1.4,0)</f>
        <v>118</v>
      </c>
      <c r="DC33" s="40">
        <v>425</v>
      </c>
      <c r="DD33" s="40">
        <v>51</v>
      </c>
      <c r="DE33" s="40">
        <f t="shared" ref="DE33" si="12">ROUNDUP(DD33*2*1.4,0)</f>
        <v>143</v>
      </c>
      <c r="DF33" s="40">
        <v>419</v>
      </c>
      <c r="DG33" s="42"/>
      <c r="DH33" s="42"/>
      <c r="DI33" s="42"/>
      <c r="DJ33" s="42"/>
      <c r="DK33" s="42"/>
      <c r="DL33" s="42"/>
      <c r="DM33" s="27">
        <v>16</v>
      </c>
      <c r="DN33" s="27">
        <v>23</v>
      </c>
      <c r="DO33" s="27">
        <v>98</v>
      </c>
      <c r="DP33" s="27">
        <v>402</v>
      </c>
      <c r="DQ33" s="27">
        <v>7</v>
      </c>
      <c r="DR33" s="27">
        <v>35</v>
      </c>
      <c r="DS33" s="27">
        <v>105</v>
      </c>
      <c r="DT33" s="27">
        <v>420</v>
      </c>
      <c r="EC33" s="44">
        <v>5.4318181818181817</v>
      </c>
      <c r="ED33" s="44">
        <v>19</v>
      </c>
      <c r="EE33" s="44">
        <v>40.719696969696969</v>
      </c>
      <c r="EF33" s="44">
        <v>406</v>
      </c>
      <c r="EG33" s="44">
        <v>2.8636363636363638</v>
      </c>
      <c r="EH33" s="44">
        <v>31.795454545454547</v>
      </c>
      <c r="EI33" s="45">
        <v>57.765151515151523</v>
      </c>
      <c r="EJ33" s="45">
        <v>399</v>
      </c>
      <c r="EK33" s="44">
        <v>0</v>
      </c>
      <c r="EL33" s="44">
        <v>0</v>
      </c>
      <c r="EM33" s="45">
        <v>0</v>
      </c>
      <c r="EN33" s="45"/>
      <c r="EO33" s="44">
        <v>0</v>
      </c>
      <c r="EP33" s="44">
        <v>0</v>
      </c>
      <c r="EQ33" s="45">
        <v>0</v>
      </c>
      <c r="ER33" s="45"/>
      <c r="FA33" s="44"/>
      <c r="FB33" s="44"/>
      <c r="FC33" s="44"/>
      <c r="FD33" s="44"/>
      <c r="FE33" s="44"/>
      <c r="FF33" s="44"/>
      <c r="FG33" s="44"/>
      <c r="FH33" s="44"/>
      <c r="FI33" s="45">
        <v>3.3409090909090908</v>
      </c>
      <c r="FJ33" s="45">
        <v>5.8863636363636367</v>
      </c>
      <c r="FK33" s="45">
        <v>15.378787878787881</v>
      </c>
      <c r="FL33" s="45">
        <v>412</v>
      </c>
      <c r="FM33" s="45">
        <v>2.8636363636363638</v>
      </c>
      <c r="FN33" s="45">
        <v>7.7954545454545459</v>
      </c>
      <c r="FO33" s="45">
        <v>17.765151515151516</v>
      </c>
      <c r="FP33" s="45">
        <v>401</v>
      </c>
      <c r="FQ33" s="45"/>
      <c r="FR33" s="45"/>
      <c r="FS33" s="45"/>
      <c r="FT33" s="45"/>
      <c r="FU33" s="45"/>
      <c r="FV33" s="45"/>
      <c r="FW33" s="45"/>
      <c r="FX33" s="45"/>
      <c r="FY33" s="46"/>
      <c r="FZ33" s="45"/>
      <c r="GA33" s="45"/>
      <c r="GB33" s="45"/>
      <c r="GC33" s="45"/>
      <c r="GD33" s="45"/>
      <c r="GE33" s="45"/>
      <c r="GF33" s="45"/>
      <c r="GG33" s="46">
        <v>6.0454545454545459</v>
      </c>
      <c r="GH33" s="45">
        <v>5.5681818181818183</v>
      </c>
      <c r="GI33" s="45">
        <v>23.227272727272727</v>
      </c>
      <c r="GJ33" s="45">
        <v>544</v>
      </c>
      <c r="GK33" s="45">
        <v>11.613636363636363</v>
      </c>
      <c r="GL33" s="45">
        <v>13.045454545454545</v>
      </c>
      <c r="GM33" s="45">
        <v>49.318181818181813</v>
      </c>
      <c r="GN33" s="45">
        <v>578</v>
      </c>
      <c r="GO33" s="45"/>
      <c r="GP33" s="45"/>
      <c r="GQ33" s="45"/>
      <c r="GR33" s="45"/>
      <c r="GS33" s="45"/>
      <c r="GT33" s="45"/>
      <c r="GU33" s="45"/>
      <c r="GV33" s="45"/>
      <c r="GW33" s="45">
        <v>5.8863636363636367</v>
      </c>
      <c r="GX33" s="45">
        <v>6.5227272727272725</v>
      </c>
      <c r="GY33" s="45">
        <v>24.81818181818182</v>
      </c>
      <c r="GZ33" s="45">
        <v>476</v>
      </c>
      <c r="HA33" s="45">
        <v>8.4636363636363647</v>
      </c>
      <c r="HB33" s="45">
        <v>9.1318181818181827</v>
      </c>
      <c r="HC33" s="45">
        <v>35.190909090909095</v>
      </c>
      <c r="HD33" s="45">
        <v>471</v>
      </c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IC33" s="44"/>
      <c r="ID33" s="44"/>
      <c r="IE33" s="44"/>
      <c r="IF33" s="44"/>
      <c r="IG33" s="44"/>
      <c r="IH33" s="44"/>
      <c r="II33" s="44"/>
      <c r="IJ33" s="44"/>
      <c r="JI33" s="45">
        <v>8.8613636363636363</v>
      </c>
      <c r="JJ33" s="45">
        <v>1.2727272727272727</v>
      </c>
      <c r="JK33" s="45">
        <v>59.500000000000007</v>
      </c>
      <c r="JL33" s="45">
        <v>455</v>
      </c>
      <c r="JM33" s="45">
        <v>14.447727272727274</v>
      </c>
      <c r="JN33" s="45">
        <v>2.4659090909090908</v>
      </c>
      <c r="JO33" s="45">
        <v>104.83333333333333</v>
      </c>
      <c r="JP33" s="45">
        <v>534</v>
      </c>
      <c r="JQ33" s="47">
        <f t="shared" si="6"/>
        <v>89.477272727272734</v>
      </c>
      <c r="JR33" s="47">
        <f t="shared" si="7"/>
        <v>935.85909090909092</v>
      </c>
      <c r="JS33" s="47">
        <f t="shared" si="8"/>
        <v>2820.1378787878789</v>
      </c>
      <c r="JT33" s="47">
        <f t="shared" si="8"/>
        <v>12932</v>
      </c>
    </row>
    <row r="34" spans="1:280" s="27" customFormat="1" ht="15.75" customHeight="1" x14ac:dyDescent="0.35">
      <c r="A34" s="34">
        <v>22</v>
      </c>
      <c r="B34" s="34" t="s">
        <v>148</v>
      </c>
      <c r="C34" s="64" t="s">
        <v>164</v>
      </c>
      <c r="D34" s="36">
        <f t="shared" si="2"/>
        <v>822</v>
      </c>
      <c r="E34" s="36">
        <f t="shared" si="2"/>
        <v>2307</v>
      </c>
      <c r="F34" s="36">
        <f t="shared" si="2"/>
        <v>6874</v>
      </c>
      <c r="G34" s="37">
        <f t="shared" si="3"/>
        <v>0.33561245272039569</v>
      </c>
      <c r="H34" s="36">
        <f t="shared" si="4"/>
        <v>58.714285714285715</v>
      </c>
      <c r="I34" s="36">
        <f t="shared" si="4"/>
        <v>164.78571428571428</v>
      </c>
      <c r="J34" s="36">
        <f t="shared" si="4"/>
        <v>491</v>
      </c>
      <c r="K34" s="37">
        <f t="shared" si="5"/>
        <v>0.33561245272039569</v>
      </c>
      <c r="L34" s="65"/>
      <c r="M34" s="65"/>
      <c r="N34" s="65"/>
      <c r="O34" s="65"/>
      <c r="P34" s="65"/>
      <c r="Q34" s="65"/>
      <c r="R34" s="38"/>
      <c r="S34" s="38"/>
      <c r="T34" s="38"/>
      <c r="U34" s="38"/>
      <c r="V34" s="38"/>
      <c r="W34" s="38"/>
      <c r="X34" s="40">
        <v>34</v>
      </c>
      <c r="Y34" s="40">
        <v>96</v>
      </c>
      <c r="Z34" s="40">
        <v>588</v>
      </c>
      <c r="AA34" s="40">
        <v>41</v>
      </c>
      <c r="AB34" s="40">
        <v>115</v>
      </c>
      <c r="AC34" s="40">
        <v>604</v>
      </c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0">
        <v>58</v>
      </c>
      <c r="AZ34" s="40">
        <v>163</v>
      </c>
      <c r="BA34" s="40">
        <v>542</v>
      </c>
      <c r="BB34" s="40">
        <v>60</v>
      </c>
      <c r="BC34" s="40">
        <v>168</v>
      </c>
      <c r="BD34" s="40">
        <v>537</v>
      </c>
      <c r="BE34" s="42"/>
      <c r="BF34" s="42"/>
      <c r="BG34" s="42"/>
      <c r="BH34" s="42"/>
      <c r="BI34" s="42"/>
      <c r="BJ34" s="42"/>
      <c r="BK34" s="40">
        <v>34</v>
      </c>
      <c r="BL34" s="40">
        <v>96</v>
      </c>
      <c r="BM34" s="40">
        <v>512</v>
      </c>
      <c r="BN34" s="40">
        <v>44</v>
      </c>
      <c r="BO34" s="40">
        <v>124</v>
      </c>
      <c r="BP34" s="40">
        <v>518</v>
      </c>
      <c r="BQ34" s="42"/>
      <c r="BR34" s="42"/>
      <c r="BS34" s="42"/>
      <c r="BT34" s="42"/>
      <c r="BU34" s="42"/>
      <c r="BV34" s="42"/>
      <c r="BW34" s="40">
        <v>75</v>
      </c>
      <c r="BX34" s="40">
        <v>210</v>
      </c>
      <c r="BY34" s="40">
        <v>461</v>
      </c>
      <c r="BZ34" s="40">
        <v>89</v>
      </c>
      <c r="CA34" s="40">
        <v>250</v>
      </c>
      <c r="CB34" s="40">
        <v>466</v>
      </c>
      <c r="CC34" s="42"/>
      <c r="CD34" s="42"/>
      <c r="CE34" s="42"/>
      <c r="CF34" s="42"/>
      <c r="CG34" s="42"/>
      <c r="CH34" s="42"/>
      <c r="CI34" s="40">
        <v>45</v>
      </c>
      <c r="CJ34" s="40">
        <v>126</v>
      </c>
      <c r="CK34" s="40">
        <v>441</v>
      </c>
      <c r="CL34" s="40">
        <v>67</v>
      </c>
      <c r="CM34" s="40">
        <v>188</v>
      </c>
      <c r="CN34" s="40">
        <v>471</v>
      </c>
      <c r="CO34" s="42"/>
      <c r="CP34" s="42"/>
      <c r="CQ34" s="42"/>
      <c r="CR34" s="42"/>
      <c r="CS34" s="42"/>
      <c r="CT34" s="42"/>
      <c r="CU34" s="40">
        <v>50</v>
      </c>
      <c r="CV34" s="40">
        <v>140</v>
      </c>
      <c r="CW34" s="40">
        <v>441</v>
      </c>
      <c r="CX34" s="40">
        <v>72</v>
      </c>
      <c r="CY34" s="40">
        <v>202</v>
      </c>
      <c r="CZ34" s="40">
        <v>431</v>
      </c>
      <c r="DA34" s="42"/>
      <c r="DB34" s="42"/>
      <c r="DC34" s="42"/>
      <c r="DD34" s="42"/>
      <c r="DE34" s="42"/>
      <c r="DF34" s="42"/>
      <c r="DG34" s="40">
        <v>78</v>
      </c>
      <c r="DH34" s="40">
        <v>219</v>
      </c>
      <c r="DI34" s="40">
        <v>429</v>
      </c>
      <c r="DJ34" s="40">
        <v>75</v>
      </c>
      <c r="DK34" s="40">
        <v>210</v>
      </c>
      <c r="DL34" s="40">
        <v>433</v>
      </c>
      <c r="DU34" s="27">
        <v>22</v>
      </c>
      <c r="DV34" s="27">
        <v>39</v>
      </c>
      <c r="DW34" s="27">
        <v>172</v>
      </c>
      <c r="DX34" s="27">
        <v>441</v>
      </c>
      <c r="DY34" s="27">
        <v>25</v>
      </c>
      <c r="DZ34" s="27">
        <v>40</v>
      </c>
      <c r="EA34" s="27">
        <v>182</v>
      </c>
      <c r="EB34" s="27">
        <v>501</v>
      </c>
      <c r="EK34" s="44">
        <v>26.90909090909091</v>
      </c>
      <c r="EL34" s="44">
        <v>42.18181818181818</v>
      </c>
      <c r="EM34" s="45">
        <v>115.15151515151516</v>
      </c>
      <c r="EN34" s="45">
        <v>471</v>
      </c>
      <c r="EO34" s="44">
        <v>27.227272727272727</v>
      </c>
      <c r="EP34" s="44">
        <v>48.18181818181818</v>
      </c>
      <c r="EQ34" s="45">
        <v>125.68181818181819</v>
      </c>
      <c r="ER34" s="45">
        <v>411</v>
      </c>
      <c r="FA34" s="44">
        <v>17.545454545454547</v>
      </c>
      <c r="FB34" s="44">
        <v>35.227272727272727</v>
      </c>
      <c r="FC34" s="44">
        <v>87.954545454545453</v>
      </c>
      <c r="FD34" s="44">
        <v>432</v>
      </c>
      <c r="FE34" s="44">
        <v>18.704545454545453</v>
      </c>
      <c r="FF34" s="44">
        <v>42.863636363636367</v>
      </c>
      <c r="FG34" s="44">
        <v>102.61363636363637</v>
      </c>
      <c r="FH34" s="44">
        <v>433</v>
      </c>
      <c r="FQ34" s="45">
        <v>18.704545454545453</v>
      </c>
      <c r="FR34" s="45">
        <v>33.75</v>
      </c>
      <c r="FS34" s="45">
        <v>87.424242424242422</v>
      </c>
      <c r="FT34" s="45">
        <v>445</v>
      </c>
      <c r="FU34" s="45">
        <v>18.545454545454547</v>
      </c>
      <c r="FV34" s="45">
        <v>41.863636363636367</v>
      </c>
      <c r="FW34" s="45">
        <v>100.68181818181819</v>
      </c>
      <c r="FX34" s="45">
        <v>445</v>
      </c>
      <c r="FY34" s="46"/>
      <c r="FZ34" s="45"/>
      <c r="GA34" s="45"/>
      <c r="GB34" s="45"/>
      <c r="GC34" s="45"/>
      <c r="GD34" s="45"/>
      <c r="GE34" s="45"/>
      <c r="GF34" s="45"/>
      <c r="GG34" s="46">
        <v>23.65909090909091</v>
      </c>
      <c r="GH34" s="45">
        <v>38.18181818181818</v>
      </c>
      <c r="GI34" s="45">
        <v>123.68181818181819</v>
      </c>
      <c r="GJ34" s="45">
        <v>561</v>
      </c>
      <c r="GK34" s="45">
        <v>24.772727272727273</v>
      </c>
      <c r="GL34" s="45">
        <v>38.18181818181818</v>
      </c>
      <c r="GM34" s="45">
        <v>125.90909090909091</v>
      </c>
      <c r="GN34" s="45">
        <v>577</v>
      </c>
      <c r="GO34" s="45"/>
      <c r="GP34" s="45"/>
      <c r="GQ34" s="45"/>
      <c r="GR34" s="45"/>
      <c r="GS34" s="45"/>
      <c r="GT34" s="45"/>
      <c r="GU34" s="45"/>
      <c r="GV34" s="45"/>
      <c r="GW34" s="45">
        <v>29.59090909090909</v>
      </c>
      <c r="GX34" s="45">
        <v>40.759090909090915</v>
      </c>
      <c r="GY34" s="45">
        <v>130.83636363636364</v>
      </c>
      <c r="GZ34" s="45">
        <v>499</v>
      </c>
      <c r="HA34" s="45">
        <v>28.763636363636362</v>
      </c>
      <c r="HB34" s="45">
        <v>45.340909090909093</v>
      </c>
      <c r="HC34" s="45">
        <v>138.62121212121212</v>
      </c>
      <c r="HD34" s="45">
        <v>474</v>
      </c>
      <c r="HE34" s="44"/>
      <c r="HF34" s="44"/>
      <c r="HG34" s="44"/>
      <c r="HH34" s="44"/>
      <c r="HI34" s="44"/>
      <c r="HJ34" s="44"/>
      <c r="HK34" s="44"/>
      <c r="HL34" s="44"/>
      <c r="HM34" s="44">
        <v>37.052272727272729</v>
      </c>
      <c r="HN34" s="44">
        <v>43.50454545454545</v>
      </c>
      <c r="HO34" s="44">
        <v>115.08116883116884</v>
      </c>
      <c r="HP34" s="44">
        <v>520</v>
      </c>
      <c r="HQ34" s="44">
        <v>39.902272727272724</v>
      </c>
      <c r="HR34" s="44">
        <v>49.104545454545452</v>
      </c>
      <c r="HS34" s="44">
        <v>169.90503246753246</v>
      </c>
      <c r="HT34" s="44">
        <v>487</v>
      </c>
      <c r="IC34" s="44">
        <v>47.6</v>
      </c>
      <c r="ID34" s="44">
        <v>35.200000000000003</v>
      </c>
      <c r="IE34" s="44">
        <v>149.73333333333335</v>
      </c>
      <c r="IF34" s="44">
        <v>585</v>
      </c>
      <c r="IG34" s="44">
        <v>32.799999999999997</v>
      </c>
      <c r="IH34" s="44">
        <v>38</v>
      </c>
      <c r="II34" s="44">
        <v>130.66666666666666</v>
      </c>
      <c r="IJ34" s="44">
        <v>621</v>
      </c>
      <c r="JI34" s="45">
        <v>35.429545454545455</v>
      </c>
      <c r="JJ34" s="45">
        <v>0</v>
      </c>
      <c r="JK34" s="45">
        <v>75.166666666666671</v>
      </c>
      <c r="JL34" s="45">
        <v>433</v>
      </c>
      <c r="JM34" s="45">
        <v>31.345454545454547</v>
      </c>
      <c r="JN34" s="45">
        <v>0</v>
      </c>
      <c r="JO34" s="45">
        <v>74.666666666666671</v>
      </c>
      <c r="JP34" s="45">
        <v>562</v>
      </c>
      <c r="JQ34" s="47">
        <f t="shared" si="6"/>
        <v>505.55227272727279</v>
      </c>
      <c r="JR34" s="47">
        <f t="shared" si="7"/>
        <v>1473.3409090909092</v>
      </c>
      <c r="JS34" s="47">
        <f t="shared" si="8"/>
        <v>4514.7755952380958</v>
      </c>
      <c r="JT34" s="47">
        <f t="shared" si="8"/>
        <v>15772</v>
      </c>
    </row>
    <row r="35" spans="1:280" s="27" customFormat="1" ht="15.75" customHeight="1" x14ac:dyDescent="0.35">
      <c r="A35" s="34">
        <v>23</v>
      </c>
      <c r="B35" s="34" t="s">
        <v>148</v>
      </c>
      <c r="C35" s="64" t="s">
        <v>165</v>
      </c>
      <c r="D35" s="36">
        <f t="shared" si="2"/>
        <v>718</v>
      </c>
      <c r="E35" s="36">
        <f t="shared" si="2"/>
        <v>2016</v>
      </c>
      <c r="F35" s="36">
        <f t="shared" si="2"/>
        <v>6629</v>
      </c>
      <c r="G35" s="37">
        <f t="shared" si="3"/>
        <v>0.3041182682154171</v>
      </c>
      <c r="H35" s="36">
        <f t="shared" si="4"/>
        <v>51.285714285714285</v>
      </c>
      <c r="I35" s="36">
        <f t="shared" si="4"/>
        <v>144</v>
      </c>
      <c r="J35" s="36">
        <f t="shared" si="4"/>
        <v>473.5</v>
      </c>
      <c r="K35" s="37">
        <f t="shared" si="5"/>
        <v>0.3041182682154171</v>
      </c>
      <c r="L35" s="65"/>
      <c r="M35" s="65"/>
      <c r="N35" s="65"/>
      <c r="O35" s="65"/>
      <c r="P35" s="65"/>
      <c r="Q35" s="65"/>
      <c r="R35" s="38"/>
      <c r="S35" s="38"/>
      <c r="T35" s="38"/>
      <c r="U35" s="38"/>
      <c r="V35" s="38"/>
      <c r="W35" s="38"/>
      <c r="X35" s="42"/>
      <c r="Y35" s="62"/>
      <c r="Z35" s="42"/>
      <c r="AA35" s="42"/>
      <c r="AB35" s="62"/>
      <c r="AC35" s="42"/>
      <c r="AD35" s="41"/>
      <c r="AE35" s="63"/>
      <c r="AF35" s="41"/>
      <c r="AG35" s="41"/>
      <c r="AH35" s="63"/>
      <c r="AI35" s="41"/>
      <c r="AJ35" s="40">
        <v>28</v>
      </c>
      <c r="AK35" s="40">
        <v>79</v>
      </c>
      <c r="AL35" s="40">
        <v>506</v>
      </c>
      <c r="AM35" s="40">
        <v>32</v>
      </c>
      <c r="AN35" s="40">
        <v>90</v>
      </c>
      <c r="AO35" s="40">
        <v>514</v>
      </c>
      <c r="AP35" s="41"/>
      <c r="AQ35" s="41"/>
      <c r="AR35" s="41"/>
      <c r="AS35" s="41"/>
      <c r="AT35" s="41"/>
      <c r="AU35" s="41"/>
      <c r="AV35" s="41"/>
      <c r="AW35" s="41"/>
      <c r="AX35" s="41"/>
      <c r="AY35" s="40">
        <v>35</v>
      </c>
      <c r="AZ35" s="40">
        <v>98</v>
      </c>
      <c r="BA35" s="40">
        <v>539</v>
      </c>
      <c r="BB35" s="40">
        <v>37</v>
      </c>
      <c r="BC35" s="40">
        <v>104</v>
      </c>
      <c r="BD35" s="40">
        <v>531</v>
      </c>
      <c r="BE35" s="42"/>
      <c r="BF35" s="42"/>
      <c r="BG35" s="42"/>
      <c r="BH35" s="42"/>
      <c r="BI35" s="42"/>
      <c r="BJ35" s="42"/>
      <c r="BK35" s="40">
        <v>47</v>
      </c>
      <c r="BL35" s="40">
        <v>132</v>
      </c>
      <c r="BM35" s="40">
        <v>507</v>
      </c>
      <c r="BN35" s="40">
        <v>52</v>
      </c>
      <c r="BO35" s="40">
        <v>146</v>
      </c>
      <c r="BP35" s="40">
        <v>521</v>
      </c>
      <c r="BQ35" s="42"/>
      <c r="BR35" s="42"/>
      <c r="BS35" s="42"/>
      <c r="BT35" s="42"/>
      <c r="BU35" s="42"/>
      <c r="BV35" s="42"/>
      <c r="BW35" s="40">
        <v>59</v>
      </c>
      <c r="BX35" s="40">
        <v>166</v>
      </c>
      <c r="BY35" s="40">
        <v>439</v>
      </c>
      <c r="BZ35" s="40">
        <v>53</v>
      </c>
      <c r="CA35" s="40">
        <v>149</v>
      </c>
      <c r="CB35" s="40">
        <v>440</v>
      </c>
      <c r="CC35" s="42"/>
      <c r="CD35" s="42"/>
      <c r="CE35" s="42"/>
      <c r="CF35" s="42"/>
      <c r="CG35" s="42"/>
      <c r="CH35" s="42"/>
      <c r="CI35" s="40">
        <v>55</v>
      </c>
      <c r="CJ35" s="40">
        <v>154</v>
      </c>
      <c r="CK35" s="40">
        <v>488</v>
      </c>
      <c r="CL35" s="40">
        <v>56</v>
      </c>
      <c r="CM35" s="40">
        <v>157</v>
      </c>
      <c r="CN35" s="40">
        <v>461</v>
      </c>
      <c r="CO35" s="40">
        <v>59</v>
      </c>
      <c r="CP35" s="40">
        <v>166</v>
      </c>
      <c r="CQ35" s="40">
        <v>402</v>
      </c>
      <c r="CR35" s="40">
        <v>67</v>
      </c>
      <c r="CS35" s="40">
        <v>188</v>
      </c>
      <c r="CT35" s="40">
        <v>405</v>
      </c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0">
        <v>65</v>
      </c>
      <c r="DH35" s="40">
        <v>182</v>
      </c>
      <c r="DI35" s="40">
        <v>435</v>
      </c>
      <c r="DJ35" s="40">
        <v>73</v>
      </c>
      <c r="DK35" s="40">
        <v>205</v>
      </c>
      <c r="DL35" s="40">
        <v>441</v>
      </c>
      <c r="DU35" s="27">
        <v>25</v>
      </c>
      <c r="DV35" s="27">
        <v>33</v>
      </c>
      <c r="DW35" s="27">
        <v>163</v>
      </c>
      <c r="DX35" s="27">
        <v>458</v>
      </c>
      <c r="DY35" s="27">
        <v>18</v>
      </c>
      <c r="DZ35" s="27">
        <v>39</v>
      </c>
      <c r="EA35" s="27">
        <v>161</v>
      </c>
      <c r="EB35" s="27">
        <v>499</v>
      </c>
      <c r="EK35" s="44">
        <v>18.477272727272727</v>
      </c>
      <c r="EL35" s="44">
        <v>17.34090909090909</v>
      </c>
      <c r="EM35" s="45">
        <v>59.696969696969703</v>
      </c>
      <c r="EN35" s="45">
        <v>445</v>
      </c>
      <c r="EO35" s="44">
        <v>15.59090909090909</v>
      </c>
      <c r="EP35" s="44">
        <v>32.977272727272727</v>
      </c>
      <c r="EQ35" s="45">
        <v>80.946969696969688</v>
      </c>
      <c r="ER35" s="45">
        <v>432</v>
      </c>
      <c r="ES35" s="45">
        <v>23.386363636363637</v>
      </c>
      <c r="ET35" s="45">
        <v>36.022727272727273</v>
      </c>
      <c r="EU35" s="45">
        <v>99.015151515151516</v>
      </c>
      <c r="EV35" s="45">
        <v>433</v>
      </c>
      <c r="EW35" s="45">
        <v>5.4772727272727275</v>
      </c>
      <c r="EX35" s="45">
        <v>21.795454545454547</v>
      </c>
      <c r="EY35" s="45">
        <v>45.454545454545453</v>
      </c>
      <c r="EZ35" s="45">
        <v>442</v>
      </c>
      <c r="FA35" s="44">
        <v>15.90909090909091</v>
      </c>
      <c r="FB35" s="44">
        <v>18.704545454545453</v>
      </c>
      <c r="FC35" s="44">
        <v>57.689393939393938</v>
      </c>
      <c r="FD35" s="44">
        <v>433</v>
      </c>
      <c r="FE35" s="44">
        <v>18.545454545454547</v>
      </c>
      <c r="FF35" s="44">
        <v>21.545454545454547</v>
      </c>
      <c r="FG35" s="44">
        <v>66.818181818181827</v>
      </c>
      <c r="FH35" s="44">
        <v>441</v>
      </c>
      <c r="FQ35" s="45">
        <v>15.386363636363637</v>
      </c>
      <c r="FR35" s="45">
        <v>16.863636363636363</v>
      </c>
      <c r="FS35" s="45">
        <v>53.75</v>
      </c>
      <c r="FT35" s="45">
        <v>487</v>
      </c>
      <c r="FU35" s="45">
        <v>16.545454545454547</v>
      </c>
      <c r="FV35" s="45">
        <v>22.545454545454547</v>
      </c>
      <c r="FW35" s="45">
        <v>65.151515151515156</v>
      </c>
      <c r="FX35" s="45">
        <v>459</v>
      </c>
      <c r="FY35" s="46"/>
      <c r="FZ35" s="45"/>
      <c r="GA35" s="45"/>
      <c r="GB35" s="45"/>
      <c r="GC35" s="45"/>
      <c r="GD35" s="45"/>
      <c r="GE35" s="45"/>
      <c r="GF35" s="45"/>
      <c r="GG35" s="46">
        <v>13.386363636363637</v>
      </c>
      <c r="GH35" s="45">
        <v>30.90909090909091</v>
      </c>
      <c r="GI35" s="45">
        <v>88.590909090909093</v>
      </c>
      <c r="GJ35" s="45">
        <v>578</v>
      </c>
      <c r="GK35" s="45">
        <v>17.75</v>
      </c>
      <c r="GL35" s="45">
        <v>33.909090909090907</v>
      </c>
      <c r="GM35" s="45">
        <v>103.31818181818181</v>
      </c>
      <c r="GN35" s="45">
        <v>588</v>
      </c>
      <c r="GO35" s="45"/>
      <c r="GP35" s="45"/>
      <c r="GQ35" s="45"/>
      <c r="GR35" s="45"/>
      <c r="GS35" s="45"/>
      <c r="GT35" s="45"/>
      <c r="GU35" s="45"/>
      <c r="GV35" s="45"/>
      <c r="GW35" s="45">
        <v>13.49090909090909</v>
      </c>
      <c r="GX35" s="45">
        <v>33.536363636363639</v>
      </c>
      <c r="GY35" s="45">
        <v>94.054545454545462</v>
      </c>
      <c r="GZ35" s="45">
        <v>500</v>
      </c>
      <c r="HA35" s="45">
        <v>22.336363636363636</v>
      </c>
      <c r="HB35" s="45">
        <v>44.45</v>
      </c>
      <c r="HC35" s="45">
        <v>133.57272727272726</v>
      </c>
      <c r="HD35" s="45">
        <v>464</v>
      </c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IC35" s="44"/>
      <c r="ID35" s="44"/>
      <c r="IE35" s="44"/>
      <c r="IF35" s="44"/>
      <c r="IG35" s="44"/>
      <c r="IH35" s="44"/>
      <c r="II35" s="44"/>
      <c r="IJ35" s="44"/>
      <c r="JA35" s="27">
        <v>38.65</v>
      </c>
      <c r="JB35" s="27">
        <f>3.4+3.5*3.5/22</f>
        <v>3.9568181818181816</v>
      </c>
      <c r="JC35" s="27">
        <f>76+14</f>
        <v>90</v>
      </c>
      <c r="JD35" s="27">
        <v>531</v>
      </c>
      <c r="JE35" s="27">
        <v>39.76</v>
      </c>
      <c r="JF35" s="27">
        <f>3.4+5.5*3.5/22</f>
        <v>4.2750000000000004</v>
      </c>
      <c r="JG35" s="27">
        <f>80+18</f>
        <v>98</v>
      </c>
      <c r="JH35" s="27">
        <v>632</v>
      </c>
      <c r="JI35" s="45"/>
      <c r="JJ35" s="45"/>
      <c r="JK35" s="45"/>
      <c r="JL35" s="45"/>
      <c r="JM35" s="45"/>
      <c r="JN35" s="45"/>
      <c r="JO35" s="45"/>
      <c r="JP35" s="45"/>
      <c r="JQ35" s="47">
        <f t="shared" si="6"/>
        <v>317.69181818181818</v>
      </c>
      <c r="JR35" s="47">
        <f t="shared" si="7"/>
        <v>1120.5999999999999</v>
      </c>
      <c r="JS35" s="47">
        <f t="shared" si="8"/>
        <v>3476.0590909090906</v>
      </c>
      <c r="JT35" s="47">
        <f t="shared" si="8"/>
        <v>14451</v>
      </c>
    </row>
    <row r="36" spans="1:280" s="27" customFormat="1" ht="15.5" customHeight="1" x14ac:dyDescent="0.35">
      <c r="A36" s="34">
        <v>24</v>
      </c>
      <c r="B36" s="34" t="s">
        <v>148</v>
      </c>
      <c r="C36" s="64" t="s">
        <v>166</v>
      </c>
      <c r="D36" s="36">
        <f t="shared" si="2"/>
        <v>534</v>
      </c>
      <c r="E36" s="36">
        <f t="shared" si="2"/>
        <v>1499</v>
      </c>
      <c r="F36" s="36">
        <f t="shared" si="2"/>
        <v>5613</v>
      </c>
      <c r="G36" s="37">
        <f t="shared" si="3"/>
        <v>0.26705861393194369</v>
      </c>
      <c r="H36" s="36">
        <f t="shared" si="4"/>
        <v>44.5</v>
      </c>
      <c r="I36" s="36">
        <f t="shared" si="4"/>
        <v>124.91666666666667</v>
      </c>
      <c r="J36" s="36">
        <f t="shared" si="4"/>
        <v>467.75</v>
      </c>
      <c r="K36" s="37">
        <f t="shared" si="5"/>
        <v>0.26705861393194369</v>
      </c>
      <c r="L36" s="65"/>
      <c r="M36" s="65"/>
      <c r="N36" s="65"/>
      <c r="O36" s="65"/>
      <c r="P36" s="65"/>
      <c r="Q36" s="65"/>
      <c r="R36" s="38"/>
      <c r="S36" s="38"/>
      <c r="T36" s="38"/>
      <c r="U36" s="38"/>
      <c r="V36" s="38"/>
      <c r="W36" s="38"/>
      <c r="X36" s="42"/>
      <c r="Y36" s="62"/>
      <c r="Z36" s="42"/>
      <c r="AA36" s="42"/>
      <c r="AB36" s="62"/>
      <c r="AC36" s="42"/>
      <c r="AD36" s="41"/>
      <c r="AE36" s="63"/>
      <c r="AF36" s="41"/>
      <c r="AG36" s="41"/>
      <c r="AH36" s="63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0">
        <v>33</v>
      </c>
      <c r="AZ36" s="40">
        <v>93</v>
      </c>
      <c r="BA36" s="40">
        <v>541</v>
      </c>
      <c r="BB36" s="40">
        <v>40</v>
      </c>
      <c r="BC36" s="40">
        <v>112</v>
      </c>
      <c r="BD36" s="40">
        <v>538</v>
      </c>
      <c r="BE36" s="42"/>
      <c r="BF36" s="42"/>
      <c r="BG36" s="42"/>
      <c r="BH36" s="42"/>
      <c r="BI36" s="42"/>
      <c r="BJ36" s="42"/>
      <c r="BK36" s="40">
        <v>44</v>
      </c>
      <c r="BL36" s="40">
        <v>124</v>
      </c>
      <c r="BM36" s="40">
        <v>511</v>
      </c>
      <c r="BN36" s="40">
        <v>36</v>
      </c>
      <c r="BO36" s="40">
        <v>101</v>
      </c>
      <c r="BP36" s="40">
        <v>499</v>
      </c>
      <c r="BQ36" s="42"/>
      <c r="BR36" s="42"/>
      <c r="BS36" s="42"/>
      <c r="BT36" s="42"/>
      <c r="BU36" s="42"/>
      <c r="BV36" s="42"/>
      <c r="BW36" s="40">
        <v>58</v>
      </c>
      <c r="BX36" s="40">
        <v>163</v>
      </c>
      <c r="BY36" s="40">
        <v>441</v>
      </c>
      <c r="BZ36" s="40">
        <v>56</v>
      </c>
      <c r="CA36" s="40">
        <v>157</v>
      </c>
      <c r="CB36" s="40">
        <v>446</v>
      </c>
      <c r="CC36" s="42"/>
      <c r="CD36" s="42"/>
      <c r="CE36" s="42"/>
      <c r="CF36" s="42"/>
      <c r="CG36" s="42"/>
      <c r="CH36" s="42"/>
      <c r="CI36" s="40">
        <v>35</v>
      </c>
      <c r="CJ36" s="40">
        <v>98</v>
      </c>
      <c r="CK36" s="40">
        <v>471</v>
      </c>
      <c r="CL36" s="40">
        <v>47</v>
      </c>
      <c r="CM36" s="40">
        <v>132</v>
      </c>
      <c r="CN36" s="40">
        <v>445</v>
      </c>
      <c r="CO36" s="42"/>
      <c r="CP36" s="42"/>
      <c r="CQ36" s="42"/>
      <c r="CR36" s="42"/>
      <c r="CS36" s="42"/>
      <c r="CT36" s="42"/>
      <c r="CU36" s="40">
        <v>35</v>
      </c>
      <c r="CV36" s="40">
        <v>98</v>
      </c>
      <c r="CW36" s="40">
        <v>442</v>
      </c>
      <c r="CX36" s="40">
        <v>34</v>
      </c>
      <c r="CY36" s="40">
        <v>96</v>
      </c>
      <c r="CZ36" s="40">
        <v>422</v>
      </c>
      <c r="DA36" s="42"/>
      <c r="DB36" s="42"/>
      <c r="DC36" s="42"/>
      <c r="DD36" s="42"/>
      <c r="DE36" s="42"/>
      <c r="DF36" s="42"/>
      <c r="DG36" s="40">
        <v>55</v>
      </c>
      <c r="DH36" s="40">
        <v>154</v>
      </c>
      <c r="DI36" s="40">
        <v>422</v>
      </c>
      <c r="DJ36" s="40">
        <v>61</v>
      </c>
      <c r="DK36" s="40">
        <v>171</v>
      </c>
      <c r="DL36" s="40">
        <v>435</v>
      </c>
      <c r="DU36" s="27">
        <v>17</v>
      </c>
      <c r="DV36" s="27">
        <v>30</v>
      </c>
      <c r="DW36" s="27">
        <v>132</v>
      </c>
      <c r="DX36" s="27">
        <v>466</v>
      </c>
      <c r="DY36" s="27">
        <v>16</v>
      </c>
      <c r="DZ36" s="27">
        <v>35</v>
      </c>
      <c r="EA36" s="27">
        <v>143</v>
      </c>
      <c r="EB36" s="27">
        <v>489</v>
      </c>
      <c r="EK36" s="44">
        <v>17.59090909090909</v>
      </c>
      <c r="EL36" s="44">
        <v>29.386363636363637</v>
      </c>
      <c r="EM36" s="45">
        <v>78.295454545454547</v>
      </c>
      <c r="EN36" s="45">
        <v>463</v>
      </c>
      <c r="EO36" s="44">
        <v>17.90909090909091</v>
      </c>
      <c r="EP36" s="44">
        <v>32.18181818181818</v>
      </c>
      <c r="EQ36" s="45">
        <v>83.484848484848484</v>
      </c>
      <c r="ER36" s="45">
        <v>438</v>
      </c>
      <c r="ES36" s="45"/>
      <c r="ET36" s="45"/>
      <c r="EU36" s="45"/>
      <c r="EV36" s="45"/>
      <c r="EW36" s="45"/>
      <c r="EX36" s="45"/>
      <c r="EY36" s="45"/>
      <c r="EZ36" s="45"/>
      <c r="FA36" s="44">
        <v>21.022727272727273</v>
      </c>
      <c r="FB36" s="44">
        <v>32.545454545454547</v>
      </c>
      <c r="FC36" s="44">
        <v>89.280303030303031</v>
      </c>
      <c r="FD36" s="44">
        <v>451</v>
      </c>
      <c r="FE36" s="44">
        <v>22.34090909090909</v>
      </c>
      <c r="FF36" s="44">
        <v>19.545454545454547</v>
      </c>
      <c r="FG36" s="44">
        <v>69.810606060606062</v>
      </c>
      <c r="FH36" s="44">
        <v>452</v>
      </c>
      <c r="FQ36" s="45">
        <v>18.022727272727273</v>
      </c>
      <c r="FR36" s="45">
        <v>31.545454545454547</v>
      </c>
      <c r="FS36" s="45">
        <v>82.613636363636374</v>
      </c>
      <c r="FT36" s="45">
        <v>467</v>
      </c>
      <c r="FU36" s="45">
        <v>21.18181818181818</v>
      </c>
      <c r="FV36" s="45">
        <v>20.545454545454547</v>
      </c>
      <c r="FW36" s="45">
        <v>69.545454545454561</v>
      </c>
      <c r="FX36" s="45">
        <v>467</v>
      </c>
      <c r="FY36" s="46">
        <v>16.795454545454547</v>
      </c>
      <c r="FZ36" s="45">
        <v>17.590909090909093</v>
      </c>
      <c r="GA36" s="45">
        <v>85</v>
      </c>
      <c r="GB36" s="45">
        <v>448</v>
      </c>
      <c r="GC36" s="45">
        <v>16.431818181818183</v>
      </c>
      <c r="GD36" s="45">
        <v>35.909090909090907</v>
      </c>
      <c r="GE36" s="45">
        <v>103</v>
      </c>
      <c r="GF36" s="45">
        <v>474</v>
      </c>
      <c r="GG36" s="46"/>
      <c r="GH36" s="45"/>
      <c r="GI36" s="45"/>
      <c r="GJ36" s="45"/>
      <c r="GK36" s="45"/>
      <c r="GL36" s="45"/>
      <c r="GM36" s="45"/>
      <c r="GN36" s="45"/>
      <c r="GO36" s="45">
        <v>4.2954545454545459</v>
      </c>
      <c r="GP36" s="45">
        <v>7.4772727272727275</v>
      </c>
      <c r="GQ36" s="45">
        <v>23.545454545454547</v>
      </c>
      <c r="GR36" s="45">
        <v>479</v>
      </c>
      <c r="GS36" s="45">
        <v>4.9318181818181817</v>
      </c>
      <c r="GT36" s="45">
        <v>7.1590909090909092</v>
      </c>
      <c r="GU36" s="45">
        <v>24.18181818181818</v>
      </c>
      <c r="GV36" s="45">
        <v>482</v>
      </c>
      <c r="GW36" s="45"/>
      <c r="GX36" s="45"/>
      <c r="GY36" s="45"/>
      <c r="GZ36" s="45"/>
      <c r="HA36" s="45"/>
      <c r="HB36" s="45"/>
      <c r="HC36" s="45"/>
      <c r="HD36" s="45"/>
      <c r="HE36" s="44">
        <v>2.3068181818181817</v>
      </c>
      <c r="HF36" s="44">
        <v>3.1818181818181817</v>
      </c>
      <c r="HG36" s="44">
        <v>7.8409090909090917</v>
      </c>
      <c r="HH36" s="44">
        <v>384</v>
      </c>
      <c r="HI36" s="44">
        <v>2.9431818181818183</v>
      </c>
      <c r="HJ36" s="44">
        <v>0</v>
      </c>
      <c r="HK36" s="44">
        <v>4.9053030303030312</v>
      </c>
      <c r="HL36" s="44">
        <v>363</v>
      </c>
      <c r="HM36" s="44"/>
      <c r="HN36" s="44"/>
      <c r="HO36" s="44"/>
      <c r="HP36" s="44"/>
      <c r="HQ36" s="44"/>
      <c r="HR36" s="44"/>
      <c r="HS36" s="44"/>
      <c r="HT36" s="44"/>
      <c r="HU36" s="44">
        <v>12.790909090909089</v>
      </c>
      <c r="HV36" s="44">
        <v>22.62681818181818</v>
      </c>
      <c r="HW36" s="44">
        <v>50.596753246753238</v>
      </c>
      <c r="HX36" s="44">
        <v>419</v>
      </c>
      <c r="HY36" s="44">
        <v>14.629545454545456</v>
      </c>
      <c r="HZ36" s="44">
        <v>18.06818181818182</v>
      </c>
      <c r="IA36" s="44">
        <v>62.385551948051955</v>
      </c>
      <c r="IB36" s="44">
        <v>463</v>
      </c>
      <c r="IC36" s="44"/>
      <c r="ID36" s="44"/>
      <c r="IE36" s="44"/>
      <c r="IF36" s="44"/>
      <c r="IG36" s="44"/>
      <c r="IH36" s="44"/>
      <c r="II36" s="44"/>
      <c r="IJ36" s="44"/>
      <c r="JI36" s="45"/>
      <c r="JJ36" s="45"/>
      <c r="JK36" s="45"/>
      <c r="JL36" s="45"/>
      <c r="JM36" s="45"/>
      <c r="JN36" s="45"/>
      <c r="JO36" s="45"/>
      <c r="JP36" s="45"/>
      <c r="JQ36" s="47">
        <f t="shared" si="6"/>
        <v>226.19318181818181</v>
      </c>
      <c r="JR36" s="47">
        <f t="shared" si="7"/>
        <v>876.76318181818192</v>
      </c>
      <c r="JS36" s="47">
        <f t="shared" si="8"/>
        <v>2608.4860930735931</v>
      </c>
      <c r="JT36" s="47">
        <f t="shared" si="8"/>
        <v>12818</v>
      </c>
    </row>
    <row r="37" spans="1:280" s="27" customFormat="1" ht="15.75" customHeight="1" x14ac:dyDescent="0.35">
      <c r="A37" s="34">
        <v>25</v>
      </c>
      <c r="B37" s="34" t="s">
        <v>148</v>
      </c>
      <c r="C37" s="64" t="s">
        <v>167</v>
      </c>
      <c r="D37" s="36">
        <f t="shared" si="2"/>
        <v>841</v>
      </c>
      <c r="E37" s="36">
        <f t="shared" si="2"/>
        <v>2359</v>
      </c>
      <c r="F37" s="36">
        <f t="shared" si="2"/>
        <v>7883</v>
      </c>
      <c r="G37" s="37">
        <f t="shared" si="3"/>
        <v>0.29925155397691233</v>
      </c>
      <c r="H37" s="36">
        <f t="shared" si="4"/>
        <v>52.5625</v>
      </c>
      <c r="I37" s="36">
        <f t="shared" si="4"/>
        <v>147.4375</v>
      </c>
      <c r="J37" s="36">
        <f t="shared" si="4"/>
        <v>492.6875</v>
      </c>
      <c r="K37" s="37">
        <f t="shared" si="5"/>
        <v>0.29925155397691233</v>
      </c>
      <c r="L37" s="40">
        <v>35</v>
      </c>
      <c r="M37" s="40">
        <f>ROUNDUP(L37*2*1.4, 0)</f>
        <v>98</v>
      </c>
      <c r="N37" s="40">
        <v>599</v>
      </c>
      <c r="O37" s="40">
        <v>42</v>
      </c>
      <c r="P37" s="40">
        <f>ROUNDUP(O37*2*1.4, 0)</f>
        <v>118</v>
      </c>
      <c r="Q37" s="40">
        <f>(2*22*16)-100</f>
        <v>604</v>
      </c>
      <c r="R37" s="38"/>
      <c r="S37" s="38"/>
      <c r="T37" s="38"/>
      <c r="U37" s="38"/>
      <c r="V37" s="38"/>
      <c r="W37" s="38"/>
      <c r="X37" s="42"/>
      <c r="Y37" s="62"/>
      <c r="Z37" s="42"/>
      <c r="AA37" s="42"/>
      <c r="AB37" s="62"/>
      <c r="AC37" s="42"/>
      <c r="AD37" s="40">
        <v>37</v>
      </c>
      <c r="AE37" s="40">
        <v>104</v>
      </c>
      <c r="AF37" s="40">
        <v>533</v>
      </c>
      <c r="AG37" s="40">
        <v>40</v>
      </c>
      <c r="AH37" s="40">
        <v>112</v>
      </c>
      <c r="AI37" s="40">
        <v>541</v>
      </c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0">
        <v>66</v>
      </c>
      <c r="AZ37" s="40">
        <v>185</v>
      </c>
      <c r="BA37" s="40">
        <v>544</v>
      </c>
      <c r="BB37" s="40">
        <v>60</v>
      </c>
      <c r="BC37" s="40">
        <v>168</v>
      </c>
      <c r="BD37" s="40">
        <v>522</v>
      </c>
      <c r="BE37" s="42"/>
      <c r="BF37" s="42"/>
      <c r="BG37" s="42"/>
      <c r="BH37" s="42"/>
      <c r="BI37" s="42"/>
      <c r="BJ37" s="42"/>
      <c r="BK37" s="40">
        <v>28</v>
      </c>
      <c r="BL37" s="40">
        <v>79</v>
      </c>
      <c r="BM37" s="40">
        <v>534</v>
      </c>
      <c r="BN37" s="40">
        <v>39</v>
      </c>
      <c r="BO37" s="40">
        <v>110</v>
      </c>
      <c r="BP37" s="40">
        <v>514</v>
      </c>
      <c r="BQ37" s="42"/>
      <c r="BR37" s="42"/>
      <c r="BS37" s="42"/>
      <c r="BT37" s="42"/>
      <c r="BU37" s="42"/>
      <c r="BV37" s="42"/>
      <c r="BW37" s="40">
        <v>75</v>
      </c>
      <c r="BX37" s="40">
        <v>210</v>
      </c>
      <c r="BY37" s="40">
        <v>488</v>
      </c>
      <c r="BZ37" s="40">
        <v>97</v>
      </c>
      <c r="CA37" s="40">
        <v>272</v>
      </c>
      <c r="CB37" s="40">
        <v>478</v>
      </c>
      <c r="CC37" s="42"/>
      <c r="CD37" s="42"/>
      <c r="CE37" s="42"/>
      <c r="CF37" s="42"/>
      <c r="CG37" s="42"/>
      <c r="CH37" s="42"/>
      <c r="CI37" s="40">
        <v>45</v>
      </c>
      <c r="CJ37" s="40">
        <v>126</v>
      </c>
      <c r="CK37" s="40">
        <v>461</v>
      </c>
      <c r="CL37" s="40">
        <v>47</v>
      </c>
      <c r="CM37" s="40">
        <v>132</v>
      </c>
      <c r="CN37" s="40">
        <v>429</v>
      </c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0">
        <v>47</v>
      </c>
      <c r="DB37" s="40">
        <f t="shared" ref="DB37" si="13">ROUNDUP(DA37*2*1.4,0)</f>
        <v>132</v>
      </c>
      <c r="DC37" s="40">
        <v>411</v>
      </c>
      <c r="DD37" s="40">
        <v>52</v>
      </c>
      <c r="DE37" s="40">
        <f t="shared" ref="DE37" si="14">ROUNDUP(DD37*2*1.4,0)</f>
        <v>146</v>
      </c>
      <c r="DF37" s="40">
        <v>407</v>
      </c>
      <c r="DG37" s="40">
        <v>66</v>
      </c>
      <c r="DH37" s="40">
        <v>185</v>
      </c>
      <c r="DI37" s="40">
        <v>411</v>
      </c>
      <c r="DJ37" s="40">
        <v>65</v>
      </c>
      <c r="DK37" s="40">
        <v>182</v>
      </c>
      <c r="DL37" s="40">
        <v>407</v>
      </c>
      <c r="DU37" s="27">
        <v>19</v>
      </c>
      <c r="DV37" s="27">
        <v>26</v>
      </c>
      <c r="DW37" s="27">
        <v>127</v>
      </c>
      <c r="DX37" s="27">
        <v>471</v>
      </c>
      <c r="DY37" s="27">
        <v>17</v>
      </c>
      <c r="DZ37" s="27">
        <v>32</v>
      </c>
      <c r="EA37" s="27">
        <v>138</v>
      </c>
      <c r="EB37" s="27">
        <v>478</v>
      </c>
      <c r="EK37" s="44">
        <v>0</v>
      </c>
      <c r="EL37" s="44">
        <v>0</v>
      </c>
      <c r="EM37" s="45">
        <v>0</v>
      </c>
      <c r="EN37" s="45"/>
      <c r="EO37" s="44">
        <v>0</v>
      </c>
      <c r="EP37" s="44">
        <v>0</v>
      </c>
      <c r="EQ37" s="45">
        <v>0</v>
      </c>
      <c r="ER37" s="45"/>
      <c r="ES37" s="45"/>
      <c r="ET37" s="45"/>
      <c r="EU37" s="45"/>
      <c r="EV37" s="45"/>
      <c r="EW37" s="45"/>
      <c r="EX37" s="45"/>
      <c r="EY37" s="45"/>
      <c r="EZ37" s="45"/>
      <c r="FA37" s="44">
        <v>29.81818181818182</v>
      </c>
      <c r="FB37" s="44">
        <v>24.545454545454547</v>
      </c>
      <c r="FC37" s="44">
        <v>90.606060606060623</v>
      </c>
      <c r="FD37" s="44">
        <v>477</v>
      </c>
      <c r="FE37" s="44">
        <v>20.863636363636363</v>
      </c>
      <c r="FF37" s="44">
        <v>24.863636363636363</v>
      </c>
      <c r="FG37" s="44">
        <v>76.212121212121218</v>
      </c>
      <c r="FH37" s="44">
        <v>467</v>
      </c>
      <c r="FQ37" s="45">
        <v>33.295454545454547</v>
      </c>
      <c r="FR37" s="45">
        <v>29.022727272727273</v>
      </c>
      <c r="FS37" s="45">
        <v>103.86363636363637</v>
      </c>
      <c r="FT37" s="45">
        <v>517</v>
      </c>
      <c r="FU37" s="45">
        <v>20.863636363636363</v>
      </c>
      <c r="FV37" s="45">
        <v>23.863636363636363</v>
      </c>
      <c r="FW37" s="45">
        <v>74.545454545454547</v>
      </c>
      <c r="FX37" s="45">
        <v>533</v>
      </c>
      <c r="FY37" s="46">
        <v>28.386363636363637</v>
      </c>
      <c r="FZ37" s="45">
        <v>30.772727272727273</v>
      </c>
      <c r="GA37" s="45">
        <v>119</v>
      </c>
      <c r="GB37" s="45">
        <v>465</v>
      </c>
      <c r="GC37" s="45">
        <v>22.90909090909091</v>
      </c>
      <c r="GD37" s="45">
        <v>43.545454545454547</v>
      </c>
      <c r="GE37" s="45">
        <v>123</v>
      </c>
      <c r="GF37" s="45">
        <v>497</v>
      </c>
      <c r="GG37" s="46">
        <v>21.06818181818182</v>
      </c>
      <c r="GH37" s="45">
        <v>34.704545454545453</v>
      </c>
      <c r="GI37" s="45">
        <v>111.54545454545455</v>
      </c>
      <c r="GJ37" s="45">
        <v>588</v>
      </c>
      <c r="GK37" s="45">
        <v>26.022727272727273</v>
      </c>
      <c r="GL37" s="45">
        <v>38.022727272727273</v>
      </c>
      <c r="GM37" s="45">
        <v>128.09090909090909</v>
      </c>
      <c r="GN37" s="45">
        <v>582</v>
      </c>
      <c r="GO37" s="45">
        <v>38.340909090909093</v>
      </c>
      <c r="GP37" s="45">
        <v>44.340909090909093</v>
      </c>
      <c r="GQ37" s="45">
        <v>137.80303030303031</v>
      </c>
      <c r="GR37" s="45">
        <v>513</v>
      </c>
      <c r="GS37" s="45">
        <v>24.65909090909091</v>
      </c>
      <c r="GT37" s="45">
        <v>34.090909090909093</v>
      </c>
      <c r="GU37" s="45">
        <v>97.916666666666686</v>
      </c>
      <c r="GV37" s="45">
        <v>532</v>
      </c>
      <c r="GW37" s="45">
        <v>23.418181818181822</v>
      </c>
      <c r="GX37" s="45">
        <v>33.695454545454545</v>
      </c>
      <c r="GY37" s="45">
        <v>95.189393939393952</v>
      </c>
      <c r="GZ37" s="45">
        <v>523</v>
      </c>
      <c r="HA37" s="45">
        <v>28.704545454545453</v>
      </c>
      <c r="HB37" s="45">
        <v>39.804545454545455</v>
      </c>
      <c r="HC37" s="45">
        <v>114.18181818181819</v>
      </c>
      <c r="HD37" s="45">
        <v>487</v>
      </c>
      <c r="HE37" s="44">
        <v>20.472727272727273</v>
      </c>
      <c r="HF37" s="44">
        <v>36.472727272727276</v>
      </c>
      <c r="HG37" s="44">
        <v>81.350649350649363</v>
      </c>
      <c r="HH37" s="44">
        <v>500</v>
      </c>
      <c r="HI37" s="44">
        <v>19.799999999999997</v>
      </c>
      <c r="HJ37" s="44">
        <v>12</v>
      </c>
      <c r="HK37" s="44">
        <v>56.742857142857133</v>
      </c>
      <c r="HL37" s="44">
        <v>541</v>
      </c>
      <c r="HM37" s="44">
        <v>25.763636363636362</v>
      </c>
      <c r="HN37" s="44">
        <v>68.05</v>
      </c>
      <c r="HO37" s="44">
        <v>134.01948051948051</v>
      </c>
      <c r="HP37" s="44">
        <v>645</v>
      </c>
      <c r="HQ37" s="44">
        <v>35.354545454545452</v>
      </c>
      <c r="HR37" s="44">
        <v>58.863636363636367</v>
      </c>
      <c r="HS37" s="44">
        <v>172.47727272727275</v>
      </c>
      <c r="HT37" s="44">
        <v>634</v>
      </c>
      <c r="HU37" s="44">
        <v>16.636363636363637</v>
      </c>
      <c r="HV37" s="44">
        <v>47.593181818181819</v>
      </c>
      <c r="HW37" s="44">
        <v>91.756493506493513</v>
      </c>
      <c r="HX37" s="44">
        <v>474</v>
      </c>
      <c r="HY37" s="44">
        <v>18.475000000000001</v>
      </c>
      <c r="HZ37" s="44">
        <v>53.75454545454545</v>
      </c>
      <c r="IA37" s="44">
        <v>113.74220779220779</v>
      </c>
      <c r="IB37" s="44">
        <v>445</v>
      </c>
      <c r="IC37" s="44">
        <v>52.847727272727276</v>
      </c>
      <c r="ID37" s="44">
        <v>29</v>
      </c>
      <c r="IE37" s="44">
        <v>146.07954545454547</v>
      </c>
      <c r="IF37" s="44">
        <v>672</v>
      </c>
      <c r="IG37" s="44">
        <v>50.836363636363643</v>
      </c>
      <c r="IH37" s="44">
        <v>28.4</v>
      </c>
      <c r="II37" s="44">
        <v>141.52727272727276</v>
      </c>
      <c r="IJ37" s="44">
        <v>671</v>
      </c>
      <c r="JA37" s="27">
        <v>39.93</v>
      </c>
      <c r="JB37" s="27">
        <f>15.5+8.5*3.5/22</f>
        <v>16.852272727272727</v>
      </c>
      <c r="JC37" s="27">
        <f>86+48</f>
        <v>134</v>
      </c>
      <c r="JD37" s="27">
        <v>656</v>
      </c>
      <c r="JE37" s="27">
        <v>32.659999999999997</v>
      </c>
      <c r="JF37" s="27">
        <f>8+9*3.5/22</f>
        <v>9.4318181818181817</v>
      </c>
      <c r="JG37" s="27">
        <f>83+34</f>
        <v>117</v>
      </c>
      <c r="JH37" s="27">
        <v>534</v>
      </c>
      <c r="JI37" s="45"/>
      <c r="JJ37" s="45"/>
      <c r="JK37" s="45"/>
      <c r="JL37" s="45"/>
      <c r="JM37" s="45"/>
      <c r="JN37" s="45"/>
      <c r="JO37" s="45"/>
      <c r="JP37" s="45"/>
      <c r="JQ37" s="47">
        <f t="shared" si="6"/>
        <v>667.12636363636364</v>
      </c>
      <c r="JR37" s="47">
        <f t="shared" si="7"/>
        <v>1634.4068181818182</v>
      </c>
      <c r="JS37" s="47">
        <f t="shared" si="8"/>
        <v>5084.6503246753255</v>
      </c>
      <c r="JT37" s="47">
        <f t="shared" si="8"/>
        <v>20785</v>
      </c>
    </row>
    <row r="38" spans="1:280" s="27" customFormat="1" ht="15.75" customHeight="1" x14ac:dyDescent="0.35">
      <c r="A38" s="34">
        <v>26</v>
      </c>
      <c r="B38" s="34" t="s">
        <v>148</v>
      </c>
      <c r="C38" s="64" t="s">
        <v>168</v>
      </c>
      <c r="D38" s="36">
        <f t="shared" si="2"/>
        <v>942</v>
      </c>
      <c r="E38" s="36">
        <f t="shared" si="2"/>
        <v>2642</v>
      </c>
      <c r="F38" s="36">
        <f t="shared" si="2"/>
        <v>7873</v>
      </c>
      <c r="G38" s="37">
        <f t="shared" si="3"/>
        <v>0.33557728947034166</v>
      </c>
      <c r="H38" s="36">
        <f t="shared" si="4"/>
        <v>58.875</v>
      </c>
      <c r="I38" s="36">
        <f t="shared" si="4"/>
        <v>165.125</v>
      </c>
      <c r="J38" s="36">
        <f t="shared" si="4"/>
        <v>492.0625</v>
      </c>
      <c r="K38" s="37">
        <f t="shared" si="5"/>
        <v>0.33557728947034166</v>
      </c>
      <c r="L38" s="40">
        <v>37</v>
      </c>
      <c r="M38" s="40">
        <f>ROUNDUP(L38*2*1.4, 0)</f>
        <v>104</v>
      </c>
      <c r="N38" s="40">
        <v>585</v>
      </c>
      <c r="O38" s="40">
        <v>47</v>
      </c>
      <c r="P38" s="40">
        <f>ROUNDUP(O38*2*1.4, 0)</f>
        <v>132</v>
      </c>
      <c r="Q38" s="40">
        <v>601</v>
      </c>
      <c r="R38" s="38"/>
      <c r="S38" s="38"/>
      <c r="T38" s="38"/>
      <c r="U38" s="38"/>
      <c r="V38" s="38"/>
      <c r="W38" s="38"/>
      <c r="X38" s="42"/>
      <c r="Y38" s="62"/>
      <c r="Z38" s="42"/>
      <c r="AA38" s="42"/>
      <c r="AB38" s="62"/>
      <c r="AC38" s="42"/>
      <c r="AD38" s="40">
        <v>42</v>
      </c>
      <c r="AE38" s="40">
        <v>118</v>
      </c>
      <c r="AF38" s="40">
        <v>541</v>
      </c>
      <c r="AG38" s="40">
        <v>47</v>
      </c>
      <c r="AH38" s="40">
        <v>132</v>
      </c>
      <c r="AI38" s="40">
        <v>533</v>
      </c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0">
        <v>60</v>
      </c>
      <c r="AZ38" s="40">
        <v>168</v>
      </c>
      <c r="BA38" s="40">
        <v>539</v>
      </c>
      <c r="BB38" s="40">
        <v>61</v>
      </c>
      <c r="BC38" s="40">
        <v>171</v>
      </c>
      <c r="BD38" s="40">
        <v>517</v>
      </c>
      <c r="BE38" s="42"/>
      <c r="BF38" s="42"/>
      <c r="BG38" s="42"/>
      <c r="BH38" s="42"/>
      <c r="BI38" s="42"/>
      <c r="BJ38" s="42"/>
      <c r="BK38" s="40">
        <v>40</v>
      </c>
      <c r="BL38" s="40">
        <v>112</v>
      </c>
      <c r="BM38" s="40">
        <v>541</v>
      </c>
      <c r="BN38" s="40">
        <v>46</v>
      </c>
      <c r="BO38" s="40">
        <v>129</v>
      </c>
      <c r="BP38" s="40">
        <v>527</v>
      </c>
      <c r="BQ38" s="42"/>
      <c r="BR38" s="42"/>
      <c r="BS38" s="42"/>
      <c r="BT38" s="42"/>
      <c r="BU38" s="42"/>
      <c r="BV38" s="42"/>
      <c r="BW38" s="40">
        <v>56</v>
      </c>
      <c r="BX38" s="40">
        <v>157</v>
      </c>
      <c r="BY38" s="40">
        <v>471</v>
      </c>
      <c r="BZ38" s="40">
        <v>61</v>
      </c>
      <c r="CA38" s="40">
        <v>171</v>
      </c>
      <c r="CB38" s="40">
        <v>454</v>
      </c>
      <c r="CC38" s="42"/>
      <c r="CD38" s="42"/>
      <c r="CE38" s="42"/>
      <c r="CF38" s="42"/>
      <c r="CG38" s="42"/>
      <c r="CH38" s="42"/>
      <c r="CI38" s="40">
        <v>62</v>
      </c>
      <c r="CJ38" s="40">
        <v>174</v>
      </c>
      <c r="CK38" s="40">
        <v>445</v>
      </c>
      <c r="CL38" s="40">
        <v>74</v>
      </c>
      <c r="CM38" s="40">
        <v>208</v>
      </c>
      <c r="CN38" s="40">
        <v>441</v>
      </c>
      <c r="CO38" s="40">
        <v>51</v>
      </c>
      <c r="CP38" s="40">
        <v>143</v>
      </c>
      <c r="CQ38" s="40">
        <v>409</v>
      </c>
      <c r="CR38" s="40">
        <v>97</v>
      </c>
      <c r="CS38" s="40">
        <v>272</v>
      </c>
      <c r="CT38" s="40">
        <v>410</v>
      </c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0">
        <v>81</v>
      </c>
      <c r="DH38" s="40">
        <v>227</v>
      </c>
      <c r="DI38" s="40">
        <v>428</v>
      </c>
      <c r="DJ38" s="40">
        <v>80</v>
      </c>
      <c r="DK38" s="40">
        <v>224</v>
      </c>
      <c r="DL38" s="40">
        <v>431</v>
      </c>
      <c r="DU38" s="27">
        <v>42</v>
      </c>
      <c r="DV38" s="27">
        <v>35</v>
      </c>
      <c r="DW38" s="27">
        <v>216</v>
      </c>
      <c r="DX38" s="27">
        <v>433</v>
      </c>
      <c r="DY38" s="27">
        <v>23</v>
      </c>
      <c r="DZ38" s="27">
        <v>56</v>
      </c>
      <c r="EA38" s="27">
        <v>222</v>
      </c>
      <c r="EB38" s="27">
        <v>465</v>
      </c>
      <c r="EK38" s="44">
        <v>30</v>
      </c>
      <c r="EL38" s="44">
        <v>39</v>
      </c>
      <c r="EM38" s="45">
        <v>115</v>
      </c>
      <c r="EN38" s="45">
        <v>459</v>
      </c>
      <c r="EO38" s="44">
        <v>39</v>
      </c>
      <c r="EP38" s="44">
        <v>42</v>
      </c>
      <c r="EQ38" s="45">
        <v>135</v>
      </c>
      <c r="ER38" s="45">
        <v>439</v>
      </c>
      <c r="ES38" s="45">
        <v>23.81818181818182</v>
      </c>
      <c r="ET38" s="45">
        <v>49.93181818181818</v>
      </c>
      <c r="EU38" s="45">
        <v>122.91666666666667</v>
      </c>
      <c r="EV38" s="45">
        <v>459</v>
      </c>
      <c r="EW38" s="45">
        <v>12.863636363636363</v>
      </c>
      <c r="EX38" s="45">
        <v>41.022727272727273</v>
      </c>
      <c r="EY38" s="45">
        <v>89.810606060606062</v>
      </c>
      <c r="EZ38" s="45">
        <v>439</v>
      </c>
      <c r="FA38" s="44">
        <v>34.386363636363633</v>
      </c>
      <c r="FB38" s="44">
        <v>32.545454545454547</v>
      </c>
      <c r="FC38" s="44">
        <v>111.55303030303031</v>
      </c>
      <c r="FD38" s="44">
        <v>459</v>
      </c>
      <c r="FE38" s="44">
        <v>30.863636363636363</v>
      </c>
      <c r="FF38" s="44">
        <v>37.386363636363633</v>
      </c>
      <c r="FG38" s="44">
        <v>113.75</v>
      </c>
      <c r="FH38" s="44">
        <v>459</v>
      </c>
      <c r="FQ38" s="45">
        <v>34.386363636363633</v>
      </c>
      <c r="FR38" s="45">
        <v>32.545454545454547</v>
      </c>
      <c r="FS38" s="45">
        <v>111.55303030303031</v>
      </c>
      <c r="FT38" s="45">
        <v>476</v>
      </c>
      <c r="FU38" s="45">
        <v>25.704545454545453</v>
      </c>
      <c r="FV38" s="45">
        <v>33.386363636363633</v>
      </c>
      <c r="FW38" s="45">
        <v>98.484848484848484</v>
      </c>
      <c r="FX38" s="45">
        <v>468</v>
      </c>
      <c r="FY38" s="46">
        <v>43.5</v>
      </c>
      <c r="FZ38" s="45">
        <v>47</v>
      </c>
      <c r="GA38" s="45">
        <v>160</v>
      </c>
      <c r="GB38" s="45">
        <v>491</v>
      </c>
      <c r="GC38" s="45">
        <v>34.022727272727273</v>
      </c>
      <c r="GD38" s="45">
        <v>60.5</v>
      </c>
      <c r="GE38" s="45">
        <v>161</v>
      </c>
      <c r="GF38" s="45">
        <v>534</v>
      </c>
      <c r="GG38" s="46">
        <v>15.227272727272727</v>
      </c>
      <c r="GH38" s="45">
        <v>41.863636363636367</v>
      </c>
      <c r="GI38" s="45">
        <v>114.18181818181819</v>
      </c>
      <c r="GJ38" s="45">
        <v>601</v>
      </c>
      <c r="GK38" s="45">
        <v>22.90909090909091</v>
      </c>
      <c r="GL38" s="45">
        <v>53.863636363636367</v>
      </c>
      <c r="GM38" s="45">
        <v>153.54545454545456</v>
      </c>
      <c r="GN38" s="45">
        <v>611</v>
      </c>
      <c r="GO38" s="45">
        <v>27.65909090909091</v>
      </c>
      <c r="GP38" s="45">
        <v>49.5</v>
      </c>
      <c r="GQ38" s="45">
        <v>128.59848484848484</v>
      </c>
      <c r="GR38" s="45">
        <v>499</v>
      </c>
      <c r="GS38" s="45">
        <v>32.340909090909093</v>
      </c>
      <c r="GT38" s="45">
        <v>48.340909090909093</v>
      </c>
      <c r="GU38" s="45">
        <v>134.469696969697</v>
      </c>
      <c r="GV38" s="45">
        <v>512</v>
      </c>
      <c r="GW38" s="45">
        <v>30.959090909090907</v>
      </c>
      <c r="GX38" s="45">
        <v>40.981818181818184</v>
      </c>
      <c r="GY38" s="45">
        <v>119.90151515151516</v>
      </c>
      <c r="GZ38" s="45">
        <v>497</v>
      </c>
      <c r="HA38" s="45">
        <v>24.468181818181819</v>
      </c>
      <c r="HB38" s="45">
        <v>54.981818181818184</v>
      </c>
      <c r="HC38" s="45">
        <v>132.41666666666669</v>
      </c>
      <c r="HD38" s="45">
        <v>494</v>
      </c>
      <c r="HM38" s="44">
        <v>27.296590909090909</v>
      </c>
      <c r="HN38" s="44">
        <v>36.972727272727276</v>
      </c>
      <c r="HO38" s="44">
        <v>91.8133116883117</v>
      </c>
      <c r="HP38" s="44">
        <v>598</v>
      </c>
      <c r="HQ38" s="44">
        <v>25.113636363636363</v>
      </c>
      <c r="HR38" s="44">
        <v>38.390909090909091</v>
      </c>
      <c r="HS38" s="44">
        <v>105.07142857142858</v>
      </c>
      <c r="HT38" s="44">
        <v>564</v>
      </c>
      <c r="HU38" s="44">
        <v>35.429545454545455</v>
      </c>
      <c r="HV38" s="44">
        <v>40.468181818181819</v>
      </c>
      <c r="HW38" s="44">
        <v>108.42532467532467</v>
      </c>
      <c r="HX38" s="44">
        <v>476</v>
      </c>
      <c r="HY38" s="44">
        <v>39.106818181818177</v>
      </c>
      <c r="HZ38" s="44">
        <v>47.106818181818177</v>
      </c>
      <c r="IA38" s="44">
        <v>132.47348484848484</v>
      </c>
      <c r="IB38" s="44">
        <v>474</v>
      </c>
      <c r="IC38" s="44">
        <v>54.090909090909093</v>
      </c>
      <c r="ID38" s="44">
        <v>38.790909090909096</v>
      </c>
      <c r="IE38" s="44">
        <v>167.73333333333335</v>
      </c>
      <c r="IF38" s="44">
        <v>661</v>
      </c>
      <c r="IG38" s="44">
        <v>52.934090909090905</v>
      </c>
      <c r="IH38" s="44">
        <v>46.30681818181818</v>
      </c>
      <c r="II38" s="44">
        <v>180.83712121212119</v>
      </c>
      <c r="IJ38" s="44">
        <v>681</v>
      </c>
      <c r="JI38" s="45">
        <v>48</v>
      </c>
      <c r="JJ38" s="45">
        <v>40</v>
      </c>
      <c r="JK38" s="45">
        <v>160</v>
      </c>
      <c r="JL38" s="45">
        <v>511</v>
      </c>
      <c r="JM38" s="45">
        <v>16</v>
      </c>
      <c r="JN38" s="45">
        <v>25.2</v>
      </c>
      <c r="JO38" s="45">
        <v>77.066666666666663</v>
      </c>
      <c r="JP38" s="45">
        <v>512</v>
      </c>
      <c r="JQ38" s="47">
        <f t="shared" si="6"/>
        <v>825.0806818181818</v>
      </c>
      <c r="JR38" s="47">
        <f t="shared" si="7"/>
        <v>1985.8863636363637</v>
      </c>
      <c r="JS38" s="47">
        <f t="shared" si="8"/>
        <v>6105.6024891774887</v>
      </c>
      <c r="JT38" s="47">
        <f t="shared" si="8"/>
        <v>21145</v>
      </c>
    </row>
    <row r="39" spans="1:280" s="27" customFormat="1" ht="15.75" customHeight="1" x14ac:dyDescent="0.35">
      <c r="A39" s="34">
        <v>27</v>
      </c>
      <c r="B39" s="34" t="s">
        <v>140</v>
      </c>
      <c r="C39" s="64" t="s">
        <v>169</v>
      </c>
      <c r="D39" s="36">
        <f t="shared" si="2"/>
        <v>976</v>
      </c>
      <c r="E39" s="36">
        <f t="shared" si="2"/>
        <v>2739</v>
      </c>
      <c r="F39" s="36">
        <f t="shared" si="2"/>
        <v>7890</v>
      </c>
      <c r="G39" s="37">
        <f t="shared" si="3"/>
        <v>0.34714828897338401</v>
      </c>
      <c r="H39" s="36">
        <f t="shared" si="4"/>
        <v>61</v>
      </c>
      <c r="I39" s="36">
        <f t="shared" si="4"/>
        <v>171.1875</v>
      </c>
      <c r="J39" s="36">
        <f t="shared" si="4"/>
        <v>493.125</v>
      </c>
      <c r="K39" s="37">
        <f t="shared" si="5"/>
        <v>0.34714828897338401</v>
      </c>
      <c r="L39" s="40">
        <v>34</v>
      </c>
      <c r="M39" s="40">
        <f>ROUNDUP(L39*2*1.4, 0)</f>
        <v>96</v>
      </c>
      <c r="N39" s="40">
        <v>577</v>
      </c>
      <c r="O39" s="40">
        <v>58</v>
      </c>
      <c r="P39" s="40">
        <f>ROUNDUP(O39*2*1.4, 0)</f>
        <v>163</v>
      </c>
      <c r="Q39" s="40">
        <v>611</v>
      </c>
      <c r="R39" s="38"/>
      <c r="S39" s="38"/>
      <c r="T39" s="38"/>
      <c r="U39" s="38"/>
      <c r="V39" s="38"/>
      <c r="W39" s="38"/>
      <c r="X39" s="42"/>
      <c r="Y39" s="62"/>
      <c r="Z39" s="42"/>
      <c r="AA39" s="42"/>
      <c r="AB39" s="62"/>
      <c r="AC39" s="42"/>
      <c r="AD39" s="40">
        <v>32</v>
      </c>
      <c r="AE39" s="40">
        <v>90</v>
      </c>
      <c r="AF39" s="40">
        <v>539</v>
      </c>
      <c r="AG39" s="40">
        <v>31</v>
      </c>
      <c r="AH39" s="40">
        <v>87</v>
      </c>
      <c r="AI39" s="40">
        <v>539</v>
      </c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0">
        <v>40</v>
      </c>
      <c r="AZ39" s="40">
        <v>112</v>
      </c>
      <c r="BA39" s="40">
        <v>521</v>
      </c>
      <c r="BB39" s="40">
        <v>49</v>
      </c>
      <c r="BC39" s="40">
        <v>138</v>
      </c>
      <c r="BD39" s="40">
        <v>519</v>
      </c>
      <c r="BE39" s="42"/>
      <c r="BF39" s="42"/>
      <c r="BG39" s="42"/>
      <c r="BH39" s="42"/>
      <c r="BI39" s="42"/>
      <c r="BJ39" s="42"/>
      <c r="BK39" s="40">
        <v>45</v>
      </c>
      <c r="BL39" s="40">
        <v>126</v>
      </c>
      <c r="BM39" s="40">
        <v>509</v>
      </c>
      <c r="BN39" s="40">
        <v>72</v>
      </c>
      <c r="BO39" s="40">
        <v>202</v>
      </c>
      <c r="BP39" s="40">
        <v>506</v>
      </c>
      <c r="BQ39" s="42"/>
      <c r="BR39" s="42"/>
      <c r="BS39" s="42"/>
      <c r="BT39" s="42"/>
      <c r="BU39" s="42"/>
      <c r="BV39" s="42"/>
      <c r="BW39" s="40">
        <v>51</v>
      </c>
      <c r="BX39" s="40">
        <v>143</v>
      </c>
      <c r="BY39" s="40">
        <v>461</v>
      </c>
      <c r="BZ39" s="40">
        <v>54</v>
      </c>
      <c r="CA39" s="40">
        <v>152</v>
      </c>
      <c r="CB39" s="40">
        <v>463</v>
      </c>
      <c r="CC39" s="42"/>
      <c r="CD39" s="42"/>
      <c r="CE39" s="42"/>
      <c r="CF39" s="42"/>
      <c r="CG39" s="42"/>
      <c r="CH39" s="42"/>
      <c r="CI39" s="40">
        <v>83</v>
      </c>
      <c r="CJ39" s="40">
        <v>233</v>
      </c>
      <c r="CK39" s="40">
        <v>429</v>
      </c>
      <c r="CL39" s="40">
        <v>100</v>
      </c>
      <c r="CM39" s="40">
        <v>280</v>
      </c>
      <c r="CN39" s="40">
        <v>421</v>
      </c>
      <c r="CO39" s="42"/>
      <c r="CP39" s="42"/>
      <c r="CQ39" s="42"/>
      <c r="CR39" s="42"/>
      <c r="CS39" s="42"/>
      <c r="CT39" s="42"/>
      <c r="CU39" s="40">
        <v>74</v>
      </c>
      <c r="CV39" s="40">
        <v>208</v>
      </c>
      <c r="CW39" s="40">
        <v>451</v>
      </c>
      <c r="CX39" s="40">
        <v>71</v>
      </c>
      <c r="CY39" s="40">
        <v>199</v>
      </c>
      <c r="CZ39" s="40">
        <v>466</v>
      </c>
      <c r="DA39" s="42"/>
      <c r="DB39" s="42"/>
      <c r="DC39" s="42"/>
      <c r="DD39" s="42"/>
      <c r="DE39" s="42"/>
      <c r="DF39" s="42"/>
      <c r="DG39" s="40">
        <v>87</v>
      </c>
      <c r="DH39" s="40">
        <v>244</v>
      </c>
      <c r="DI39" s="40">
        <v>433</v>
      </c>
      <c r="DJ39" s="40">
        <v>95</v>
      </c>
      <c r="DK39" s="40">
        <v>266</v>
      </c>
      <c r="DL39" s="40">
        <v>445</v>
      </c>
      <c r="DM39" s="27">
        <v>14</v>
      </c>
      <c r="DN39" s="27">
        <v>71</v>
      </c>
      <c r="DO39" s="27">
        <v>213</v>
      </c>
      <c r="DP39" s="27">
        <v>488</v>
      </c>
      <c r="DQ39" s="27">
        <v>14</v>
      </c>
      <c r="DR39" s="27">
        <v>98</v>
      </c>
      <c r="DS39" s="27">
        <v>280</v>
      </c>
      <c r="DT39" s="27">
        <v>471</v>
      </c>
      <c r="DU39" s="27">
        <v>20</v>
      </c>
      <c r="DV39" s="27">
        <v>67</v>
      </c>
      <c r="DW39" s="27">
        <v>244</v>
      </c>
      <c r="DX39" s="27">
        <v>441</v>
      </c>
      <c r="DY39" s="27">
        <v>14</v>
      </c>
      <c r="DZ39" s="27">
        <v>60</v>
      </c>
      <c r="EA39" s="27">
        <v>208</v>
      </c>
      <c r="EB39" s="27">
        <v>452</v>
      </c>
      <c r="EK39" s="44">
        <v>21.386363636363637</v>
      </c>
      <c r="EL39" s="44">
        <v>32.81818181818182</v>
      </c>
      <c r="EM39" s="45">
        <v>90.340909090909093</v>
      </c>
      <c r="EN39" s="45">
        <v>467</v>
      </c>
      <c r="EO39" s="44">
        <v>28.863636363636363</v>
      </c>
      <c r="EP39" s="44">
        <v>40.5</v>
      </c>
      <c r="EQ39" s="45">
        <v>115.60606060606061</v>
      </c>
      <c r="ER39" s="45">
        <v>441</v>
      </c>
      <c r="ES39" s="45">
        <v>18.136363636363637</v>
      </c>
      <c r="ET39" s="45">
        <v>54.363636363636367</v>
      </c>
      <c r="EU39" s="45">
        <v>120.83333333333334</v>
      </c>
      <c r="EV39" s="45">
        <v>467</v>
      </c>
      <c r="EW39" s="45">
        <v>14.65909090909091</v>
      </c>
      <c r="EX39" s="45">
        <v>36.181818181818187</v>
      </c>
      <c r="EY39" s="45">
        <v>84.734848484848499</v>
      </c>
      <c r="EZ39" s="45">
        <v>441</v>
      </c>
      <c r="FA39" s="44">
        <v>28.272727272727273</v>
      </c>
      <c r="FB39" s="44">
        <v>28.34090909090909</v>
      </c>
      <c r="FC39" s="44">
        <v>94.356060606060609</v>
      </c>
      <c r="FD39" s="44">
        <v>467</v>
      </c>
      <c r="FE39" s="44">
        <v>27.15909090909091</v>
      </c>
      <c r="FF39" s="44">
        <v>31.022727272727273</v>
      </c>
      <c r="FG39" s="44">
        <v>96.969696969696969</v>
      </c>
      <c r="FH39" s="44">
        <v>465</v>
      </c>
      <c r="FQ39" s="45">
        <v>29.477272727272727</v>
      </c>
      <c r="FR39" s="45">
        <v>24.18181818181818</v>
      </c>
      <c r="FS39" s="45">
        <v>89.431818181818187</v>
      </c>
      <c r="FT39" s="45">
        <v>525</v>
      </c>
      <c r="FU39" s="45">
        <v>27.15909090909091</v>
      </c>
      <c r="FV39" s="45">
        <v>31.022727272727273</v>
      </c>
      <c r="FW39" s="45">
        <v>96.969696969696969</v>
      </c>
      <c r="FX39" s="45">
        <v>517</v>
      </c>
      <c r="FY39" s="46">
        <v>20.75</v>
      </c>
      <c r="FZ39" s="45">
        <v>22.5</v>
      </c>
      <c r="GA39" s="45">
        <v>142</v>
      </c>
      <c r="GB39" s="45">
        <v>469</v>
      </c>
      <c r="GC39" s="45">
        <v>23.545454545454547</v>
      </c>
      <c r="GD39" s="45">
        <v>56.022727272727273</v>
      </c>
      <c r="GE39" s="45">
        <v>152</v>
      </c>
      <c r="GF39" s="45">
        <v>494</v>
      </c>
      <c r="GG39" s="46">
        <v>21.545454545454547</v>
      </c>
      <c r="GH39" s="45">
        <v>6.5227272727272725</v>
      </c>
      <c r="GI39" s="45">
        <v>56.13636363636364</v>
      </c>
      <c r="GJ39" s="45">
        <v>559</v>
      </c>
      <c r="GK39" s="45">
        <v>22.863636363636363</v>
      </c>
      <c r="GL39" s="45">
        <v>3.9772727272727271</v>
      </c>
      <c r="GM39" s="45">
        <v>53.68181818181818</v>
      </c>
      <c r="GN39" s="45">
        <v>565</v>
      </c>
      <c r="GO39" s="45">
        <v>32.340909090909093</v>
      </c>
      <c r="GP39" s="45">
        <v>44.340909090909093</v>
      </c>
      <c r="GQ39" s="45">
        <v>153.36363636363637</v>
      </c>
      <c r="GR39" s="45">
        <v>479</v>
      </c>
      <c r="GS39" s="45">
        <v>27.34090909090909</v>
      </c>
      <c r="GT39" s="45">
        <v>37.340909090909093</v>
      </c>
      <c r="GU39" s="45">
        <v>129.36363636363637</v>
      </c>
      <c r="GV39" s="45">
        <v>482</v>
      </c>
      <c r="GW39" s="45"/>
      <c r="GX39" s="45"/>
      <c r="GY39" s="45"/>
      <c r="GZ39" s="45"/>
      <c r="HA39" s="45"/>
      <c r="HB39" s="45"/>
      <c r="HC39" s="45"/>
      <c r="HD39" s="45"/>
      <c r="HE39" s="44">
        <v>25.527272727272727</v>
      </c>
      <c r="HF39" s="44">
        <v>41.829545454545453</v>
      </c>
      <c r="HG39" s="44">
        <v>96.224025974025977</v>
      </c>
      <c r="HH39" s="44">
        <v>406</v>
      </c>
      <c r="HI39" s="44">
        <v>5.0909090909090908</v>
      </c>
      <c r="HJ39" s="44">
        <v>65.599999999999994</v>
      </c>
      <c r="HK39" s="44">
        <v>102.19913419913419</v>
      </c>
      <c r="HL39" s="44">
        <v>466</v>
      </c>
      <c r="HM39" s="44">
        <v>2.2272727272727271</v>
      </c>
      <c r="HN39" s="44">
        <v>4.6136363636363633</v>
      </c>
      <c r="HO39" s="44">
        <v>9.7727272727272734</v>
      </c>
      <c r="HP39" s="44">
        <v>531</v>
      </c>
      <c r="HQ39" s="44">
        <v>3.3409090909090908</v>
      </c>
      <c r="HR39" s="44">
        <v>7.6363636363636367</v>
      </c>
      <c r="HS39" s="44">
        <v>16.477272727272727</v>
      </c>
      <c r="HT39" s="44">
        <v>598</v>
      </c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JI39" s="45">
        <v>4.375</v>
      </c>
      <c r="JJ39" s="45">
        <v>4.0568181818181817</v>
      </c>
      <c r="JK39" s="45">
        <v>96.833333333333343</v>
      </c>
      <c r="JL39" s="45">
        <v>512</v>
      </c>
      <c r="JM39" s="45">
        <v>4.6136363636363633</v>
      </c>
      <c r="JN39" s="45">
        <v>4.8522727272727275</v>
      </c>
      <c r="JO39" s="45">
        <v>109.33333333333334</v>
      </c>
      <c r="JP39" s="45">
        <v>463</v>
      </c>
      <c r="JQ39" s="47">
        <f t="shared" si="6"/>
        <v>450.67500000000001</v>
      </c>
      <c r="JR39" s="47">
        <f t="shared" si="7"/>
        <v>1840.8159090909091</v>
      </c>
      <c r="JS39" s="47">
        <f t="shared" si="8"/>
        <v>5590.6277056277049</v>
      </c>
      <c r="JT39" s="47">
        <f t="shared" si="8"/>
        <v>19556</v>
      </c>
    </row>
    <row r="40" spans="1:280" s="27" customFormat="1" ht="15.75" customHeight="1" x14ac:dyDescent="0.35">
      <c r="A40" s="34">
        <v>28</v>
      </c>
      <c r="B40" s="34" t="s">
        <v>140</v>
      </c>
      <c r="C40" s="64" t="s">
        <v>170</v>
      </c>
      <c r="D40" s="36">
        <f t="shared" si="2"/>
        <v>581</v>
      </c>
      <c r="E40" s="36">
        <f t="shared" si="2"/>
        <v>1631</v>
      </c>
      <c r="F40" s="36">
        <f t="shared" si="2"/>
        <v>6758</v>
      </c>
      <c r="G40" s="37">
        <f t="shared" si="3"/>
        <v>0.24134359277892867</v>
      </c>
      <c r="H40" s="36">
        <f>AVERAGE(L40,O40,R40,U40,X40,AA40,AD40,AG40,AJ40,AM40,AP40,AS40,AV40,AY40,BB40,BE40,BH40,BK40,BN40,BQ40,BT40,BW40,BZ40,CC40,CF40,CI40,CL40,CO40,CR40,CU40,CX40,DA40,DD40,DG40,DJ40)</f>
        <v>41.5</v>
      </c>
      <c r="I40" s="36">
        <f t="shared" si="4"/>
        <v>116.5</v>
      </c>
      <c r="J40" s="36">
        <f t="shared" si="4"/>
        <v>482.71428571428572</v>
      </c>
      <c r="K40" s="37">
        <f t="shared" si="5"/>
        <v>0.24134359277892867</v>
      </c>
      <c r="L40" s="65"/>
      <c r="M40" s="65"/>
      <c r="N40" s="65"/>
      <c r="O40" s="65"/>
      <c r="P40" s="65"/>
      <c r="Q40" s="65"/>
      <c r="R40" s="38"/>
      <c r="S40" s="38"/>
      <c r="T40" s="38"/>
      <c r="U40" s="38"/>
      <c r="V40" s="38"/>
      <c r="W40" s="38"/>
      <c r="X40" s="42"/>
      <c r="Y40" s="62"/>
      <c r="Z40" s="42"/>
      <c r="AA40" s="42"/>
      <c r="AB40" s="62"/>
      <c r="AC40" s="42"/>
      <c r="AD40" s="40">
        <v>40</v>
      </c>
      <c r="AE40" s="40">
        <v>112</v>
      </c>
      <c r="AF40" s="40">
        <v>529</v>
      </c>
      <c r="AG40" s="40">
        <v>41</v>
      </c>
      <c r="AH40" s="40">
        <v>115</v>
      </c>
      <c r="AI40" s="40">
        <v>526</v>
      </c>
      <c r="AJ40" s="40">
        <v>33</v>
      </c>
      <c r="AK40" s="40">
        <v>93</v>
      </c>
      <c r="AL40" s="40">
        <v>511</v>
      </c>
      <c r="AM40" s="40">
        <v>37</v>
      </c>
      <c r="AN40" s="40">
        <v>104</v>
      </c>
      <c r="AO40" s="40">
        <v>516</v>
      </c>
      <c r="AP40" s="41"/>
      <c r="AQ40" s="41"/>
      <c r="AR40" s="41"/>
      <c r="AS40" s="41"/>
      <c r="AT40" s="41"/>
      <c r="AU40" s="41"/>
      <c r="AV40" s="41"/>
      <c r="AW40" s="41"/>
      <c r="AX40" s="41"/>
      <c r="AY40" s="40">
        <v>35</v>
      </c>
      <c r="AZ40" s="40">
        <v>98</v>
      </c>
      <c r="BA40" s="40">
        <v>514</v>
      </c>
      <c r="BB40" s="40">
        <v>41</v>
      </c>
      <c r="BC40" s="40">
        <v>115</v>
      </c>
      <c r="BD40" s="40">
        <v>523</v>
      </c>
      <c r="BE40" s="42"/>
      <c r="BF40" s="42"/>
      <c r="BG40" s="42"/>
      <c r="BH40" s="42"/>
      <c r="BI40" s="42"/>
      <c r="BJ40" s="42"/>
      <c r="BK40" s="40">
        <v>34</v>
      </c>
      <c r="BL40" s="40">
        <v>96</v>
      </c>
      <c r="BM40" s="40">
        <v>493</v>
      </c>
      <c r="BN40" s="40">
        <v>43</v>
      </c>
      <c r="BO40" s="40">
        <v>121</v>
      </c>
      <c r="BP40" s="40">
        <v>512</v>
      </c>
      <c r="BQ40" s="42"/>
      <c r="BR40" s="42"/>
      <c r="BS40" s="42"/>
      <c r="BT40" s="42"/>
      <c r="BU40" s="42"/>
      <c r="BV40" s="42"/>
      <c r="BW40" s="40">
        <v>45</v>
      </c>
      <c r="BX40" s="40">
        <v>126</v>
      </c>
      <c r="BY40" s="40">
        <v>445</v>
      </c>
      <c r="BZ40" s="40">
        <v>51</v>
      </c>
      <c r="CA40" s="40">
        <v>143</v>
      </c>
      <c r="CB40" s="40">
        <v>439</v>
      </c>
      <c r="CC40" s="42"/>
      <c r="CD40" s="42"/>
      <c r="CE40" s="42"/>
      <c r="CF40" s="42"/>
      <c r="CG40" s="42"/>
      <c r="CH40" s="42"/>
      <c r="CI40" s="40">
        <v>45</v>
      </c>
      <c r="CJ40" s="40">
        <v>126</v>
      </c>
      <c r="CK40" s="40">
        <v>437</v>
      </c>
      <c r="CL40" s="40">
        <v>52</v>
      </c>
      <c r="CM40" s="40">
        <v>146</v>
      </c>
      <c r="CN40" s="40">
        <v>433</v>
      </c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0">
        <v>35</v>
      </c>
      <c r="DH40" s="40">
        <v>98</v>
      </c>
      <c r="DI40" s="40">
        <v>441</v>
      </c>
      <c r="DJ40" s="40">
        <v>49</v>
      </c>
      <c r="DK40" s="40">
        <v>138</v>
      </c>
      <c r="DL40" s="40">
        <v>439</v>
      </c>
      <c r="DU40" s="27">
        <v>14</v>
      </c>
      <c r="DV40" s="27">
        <v>32</v>
      </c>
      <c r="DW40" s="27">
        <v>130</v>
      </c>
      <c r="DX40" s="27">
        <v>451</v>
      </c>
      <c r="DY40" s="27">
        <v>7</v>
      </c>
      <c r="DZ40" s="27">
        <v>30</v>
      </c>
      <c r="EA40" s="27">
        <v>104</v>
      </c>
      <c r="EB40" s="27">
        <v>401</v>
      </c>
      <c r="EK40" s="44">
        <v>21.545454545454547</v>
      </c>
      <c r="EL40" s="44">
        <v>37.386363636363633</v>
      </c>
      <c r="EM40" s="45">
        <v>98.219696969696969</v>
      </c>
      <c r="EN40" s="45">
        <v>469</v>
      </c>
      <c r="EO40" s="44">
        <v>20.90909090909091</v>
      </c>
      <c r="EP40" s="44">
        <v>25.977272727272727</v>
      </c>
      <c r="EQ40" s="45">
        <v>78.143939393939405</v>
      </c>
      <c r="ER40" s="45">
        <v>429</v>
      </c>
      <c r="ES40" s="45"/>
      <c r="ET40" s="45"/>
      <c r="EU40" s="45"/>
      <c r="EV40" s="45"/>
      <c r="EW40" s="45"/>
      <c r="EX40" s="45"/>
      <c r="EY40" s="45"/>
      <c r="EZ40" s="45"/>
      <c r="FA40" s="44">
        <v>23.863636363636363</v>
      </c>
      <c r="FB40" s="44">
        <v>25.34090909090909</v>
      </c>
      <c r="FC40" s="44">
        <v>82.007575757575751</v>
      </c>
      <c r="FD40" s="44">
        <v>441</v>
      </c>
      <c r="FE40" s="44">
        <v>17.386363636363637</v>
      </c>
      <c r="FF40" s="44">
        <v>26.18181818181818</v>
      </c>
      <c r="FG40" s="44">
        <v>72.61363636363636</v>
      </c>
      <c r="FH40" s="44">
        <v>450</v>
      </c>
      <c r="FQ40" s="45">
        <v>23.34090909090909</v>
      </c>
      <c r="FR40" s="45">
        <v>27.34090909090909</v>
      </c>
      <c r="FS40" s="45">
        <v>84.469696969696969</v>
      </c>
      <c r="FT40" s="45">
        <v>521</v>
      </c>
      <c r="FU40" s="45">
        <v>17.386363636363637</v>
      </c>
      <c r="FV40" s="45">
        <v>26.18181818181818</v>
      </c>
      <c r="FW40" s="45">
        <v>72.61363636363636</v>
      </c>
      <c r="FX40" s="45">
        <v>521</v>
      </c>
      <c r="FY40" s="46">
        <v>16.90909090909091</v>
      </c>
      <c r="FZ40" s="45">
        <v>18.81818181818182</v>
      </c>
      <c r="GA40" s="45">
        <v>103</v>
      </c>
      <c r="GB40" s="45">
        <v>400</v>
      </c>
      <c r="GC40" s="45">
        <v>20.90909090909091</v>
      </c>
      <c r="GD40" s="45">
        <v>33.386363636363633</v>
      </c>
      <c r="GE40" s="45">
        <v>112</v>
      </c>
      <c r="GF40" s="45">
        <v>446</v>
      </c>
      <c r="GG40" s="46">
        <v>13.227272727272727</v>
      </c>
      <c r="GH40" s="45">
        <v>33.545454545454547</v>
      </c>
      <c r="GI40" s="45">
        <v>88.97727272727272</v>
      </c>
      <c r="GJ40" s="45">
        <v>555</v>
      </c>
      <c r="GK40" s="45">
        <v>14.068181818181818</v>
      </c>
      <c r="GL40" s="45">
        <v>21.18181818181818</v>
      </c>
      <c r="GM40" s="45">
        <v>70.473484848484844</v>
      </c>
      <c r="GN40" s="45">
        <v>544</v>
      </c>
      <c r="GO40" s="45">
        <v>19.59090909090909</v>
      </c>
      <c r="GP40" s="45">
        <v>21.90909090909091</v>
      </c>
      <c r="GQ40" s="45">
        <v>83</v>
      </c>
      <c r="GR40" s="45">
        <v>479</v>
      </c>
      <c r="GS40" s="45">
        <v>34.704545454545453</v>
      </c>
      <c r="GT40" s="45">
        <v>32.340909090909093</v>
      </c>
      <c r="GU40" s="45">
        <v>134.09090909090909</v>
      </c>
      <c r="GV40" s="45">
        <v>482</v>
      </c>
      <c r="GW40" s="45">
        <v>3.9772727272727271</v>
      </c>
      <c r="GX40" s="45">
        <v>4.4545454545454541</v>
      </c>
      <c r="GY40" s="45">
        <v>14.053030303030303</v>
      </c>
      <c r="GZ40" s="45">
        <v>516</v>
      </c>
      <c r="HA40" s="45">
        <v>4.6136363636363633</v>
      </c>
      <c r="HB40" s="45">
        <v>4.1363636363636367</v>
      </c>
      <c r="HC40" s="45">
        <v>14.583333333333334</v>
      </c>
      <c r="HD40" s="45">
        <v>500</v>
      </c>
      <c r="HE40" s="44">
        <v>25.6</v>
      </c>
      <c r="HF40" s="44">
        <v>44.8</v>
      </c>
      <c r="HG40" s="44">
        <v>100.57142857142858</v>
      </c>
      <c r="HH40" s="44">
        <v>376</v>
      </c>
      <c r="HI40" s="44">
        <v>25.6</v>
      </c>
      <c r="HJ40" s="44">
        <v>51.2</v>
      </c>
      <c r="HK40" s="44">
        <v>115.80952380952382</v>
      </c>
      <c r="HL40" s="44">
        <v>420</v>
      </c>
      <c r="HU40" s="44">
        <v>17.272727272727273</v>
      </c>
      <c r="HV40" s="44">
        <v>20.154545454545453</v>
      </c>
      <c r="HW40" s="44">
        <v>53.467532467532465</v>
      </c>
      <c r="HX40" s="44">
        <v>410</v>
      </c>
      <c r="HY40" s="44">
        <v>20.472727272727273</v>
      </c>
      <c r="HZ40" s="44">
        <v>26.634090909090911</v>
      </c>
      <c r="IA40" s="44">
        <v>72.169913419913428</v>
      </c>
      <c r="IB40" s="44">
        <v>423</v>
      </c>
      <c r="IC40" s="44">
        <v>20.234090909090909</v>
      </c>
      <c r="ID40" s="44">
        <v>16.556818181818183</v>
      </c>
      <c r="IE40" s="44">
        <v>66.837121212121218</v>
      </c>
      <c r="IF40" s="44">
        <v>494</v>
      </c>
      <c r="IG40" s="44">
        <v>33.034090909090907</v>
      </c>
      <c r="IH40" s="44">
        <v>25.6</v>
      </c>
      <c r="II40" s="44">
        <v>106.25681818181818</v>
      </c>
      <c r="IJ40" s="44">
        <v>471</v>
      </c>
      <c r="IS40" s="27">
        <v>40.1</v>
      </c>
      <c r="IU40" s="27">
        <v>99</v>
      </c>
      <c r="IV40" s="27">
        <v>447</v>
      </c>
      <c r="IW40" s="27">
        <v>40.700000000000003</v>
      </c>
      <c r="IX40" s="27">
        <v>99</v>
      </c>
      <c r="IZ40" s="27">
        <v>447</v>
      </c>
      <c r="JI40" s="45">
        <v>20.234090909090913</v>
      </c>
      <c r="JJ40" s="45">
        <v>16.556818181818183</v>
      </c>
      <c r="JK40" s="45">
        <v>81.833333333333343</v>
      </c>
      <c r="JL40" s="45">
        <v>402</v>
      </c>
      <c r="JM40" s="45">
        <v>33.511363636363633</v>
      </c>
      <c r="JN40" s="45">
        <v>25.6</v>
      </c>
      <c r="JO40" s="45">
        <v>120.36666666666667</v>
      </c>
      <c r="JP40" s="45">
        <v>423</v>
      </c>
      <c r="JQ40" s="47">
        <f t="shared" si="6"/>
        <v>550.19090909090914</v>
      </c>
      <c r="JR40" s="47">
        <f t="shared" si="7"/>
        <v>1265.1272727272726</v>
      </c>
      <c r="JS40" s="47">
        <f t="shared" si="8"/>
        <v>3789.55854978355</v>
      </c>
      <c r="JT40" s="47">
        <f t="shared" si="8"/>
        <v>18676</v>
      </c>
    </row>
    <row r="41" spans="1:280" s="56" customFormat="1" ht="15.75" customHeight="1" x14ac:dyDescent="0.35">
      <c r="A41" s="49">
        <v>29</v>
      </c>
      <c r="B41" s="49" t="s">
        <v>148</v>
      </c>
      <c r="C41" s="66" t="s">
        <v>171</v>
      </c>
      <c r="D41" s="51"/>
      <c r="E41" s="51"/>
      <c r="F41" s="51"/>
      <c r="G41" s="52"/>
      <c r="H41" s="51"/>
      <c r="I41" s="51"/>
      <c r="J41" s="51"/>
      <c r="K41" s="52"/>
      <c r="L41" s="61"/>
      <c r="M41" s="61"/>
      <c r="N41" s="61"/>
      <c r="O41" s="61"/>
      <c r="P41" s="61"/>
      <c r="Q41" s="61"/>
      <c r="R41" s="53"/>
      <c r="S41" s="53"/>
      <c r="T41" s="53"/>
      <c r="U41" s="53"/>
      <c r="V41" s="53"/>
      <c r="W41" s="53"/>
      <c r="X41" s="54"/>
      <c r="Y41" s="55"/>
      <c r="Z41" s="54"/>
      <c r="AA41" s="54"/>
      <c r="AB41" s="55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EK41" s="57"/>
      <c r="EL41" s="57"/>
      <c r="EM41" s="58"/>
      <c r="EN41" s="58"/>
      <c r="EO41" s="57"/>
      <c r="EP41" s="57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7"/>
      <c r="FB41" s="57"/>
      <c r="FC41" s="57"/>
      <c r="FD41" s="57"/>
      <c r="FE41" s="57"/>
      <c r="FF41" s="57"/>
      <c r="FG41" s="57"/>
      <c r="FH41" s="57"/>
      <c r="FQ41" s="58"/>
      <c r="FR41" s="58"/>
      <c r="FS41" s="58"/>
      <c r="FT41" s="58"/>
      <c r="FU41" s="58"/>
      <c r="FV41" s="58"/>
      <c r="FW41" s="58"/>
      <c r="FX41" s="58"/>
      <c r="FY41" s="59">
        <v>23.113636363636363</v>
      </c>
      <c r="FZ41" s="58">
        <v>24.227272727272727</v>
      </c>
      <c r="GA41" s="58">
        <v>116</v>
      </c>
      <c r="GB41" s="58">
        <v>382</v>
      </c>
      <c r="GC41" s="58">
        <v>16.90909090909091</v>
      </c>
      <c r="GD41" s="58">
        <v>29.90909090909091</v>
      </c>
      <c r="GE41" s="58">
        <v>107</v>
      </c>
      <c r="GF41" s="58">
        <v>400</v>
      </c>
      <c r="GG41" s="59"/>
      <c r="GH41" s="58"/>
      <c r="GI41" s="58"/>
      <c r="GJ41" s="58"/>
      <c r="GK41" s="58"/>
      <c r="GL41" s="58"/>
      <c r="GM41" s="58"/>
      <c r="GN41" s="58"/>
      <c r="GO41" s="58">
        <v>13.272727272727273</v>
      </c>
      <c r="GP41" s="58">
        <v>19.90909090909091</v>
      </c>
      <c r="GQ41" s="58">
        <v>82.954545454545453</v>
      </c>
      <c r="GR41" s="58">
        <v>343</v>
      </c>
      <c r="GS41" s="58">
        <v>13.431818181818182</v>
      </c>
      <c r="GT41" s="58">
        <v>22.59090909090909</v>
      </c>
      <c r="GU41" s="58">
        <v>90.056818181818173</v>
      </c>
      <c r="GV41" s="58">
        <v>352</v>
      </c>
      <c r="GW41" s="58"/>
      <c r="GX41" s="58"/>
      <c r="GY41" s="58"/>
      <c r="GZ41" s="58"/>
      <c r="HA41" s="58"/>
      <c r="HB41" s="58"/>
      <c r="HC41" s="58"/>
      <c r="HD41" s="58"/>
      <c r="HE41" s="57">
        <v>18.872727272727275</v>
      </c>
      <c r="HF41" s="57">
        <v>2.5454545454545454</v>
      </c>
      <c r="HG41" s="57">
        <v>30.597402597402603</v>
      </c>
      <c r="HH41" s="57">
        <v>354</v>
      </c>
      <c r="HI41" s="57">
        <v>15.195454545454544</v>
      </c>
      <c r="HJ41" s="57">
        <v>0</v>
      </c>
      <c r="HK41" s="57">
        <v>25.325757575757574</v>
      </c>
      <c r="HL41" s="57">
        <v>320</v>
      </c>
      <c r="HU41" s="57">
        <v>26.30681818181818</v>
      </c>
      <c r="HV41" s="57">
        <v>5.3295454545454541</v>
      </c>
      <c r="HW41" s="57">
        <v>45.194805194805198</v>
      </c>
      <c r="HX41" s="57">
        <v>456</v>
      </c>
      <c r="HY41" s="57">
        <v>13.268181818181818</v>
      </c>
      <c r="HZ41" s="57">
        <v>6.6022727272727275</v>
      </c>
      <c r="IA41" s="57">
        <v>31.545454545454547</v>
      </c>
      <c r="IB41" s="57">
        <v>431</v>
      </c>
      <c r="IC41" s="57"/>
      <c r="ID41" s="57"/>
      <c r="IE41" s="57"/>
      <c r="IF41" s="57"/>
      <c r="IG41" s="57"/>
      <c r="IH41" s="57"/>
      <c r="II41" s="57"/>
      <c r="IJ41" s="57"/>
      <c r="JI41" s="58"/>
      <c r="JJ41" s="58"/>
      <c r="JK41" s="58"/>
      <c r="JL41" s="58"/>
      <c r="JM41" s="58"/>
      <c r="JN41" s="58"/>
      <c r="JO41" s="58"/>
      <c r="JP41" s="58"/>
      <c r="JQ41" s="60">
        <f t="shared" si="6"/>
        <v>140.37045454545455</v>
      </c>
      <c r="JR41" s="60">
        <f t="shared" si="7"/>
        <v>111.11363636363637</v>
      </c>
      <c r="JS41" s="60">
        <f t="shared" si="8"/>
        <v>528.67478354978357</v>
      </c>
      <c r="JT41" s="60">
        <f t="shared" si="8"/>
        <v>3038</v>
      </c>
    </row>
    <row r="42" spans="1:280" s="56" customFormat="1" ht="15.75" customHeight="1" x14ac:dyDescent="0.35">
      <c r="A42" s="49">
        <v>30</v>
      </c>
      <c r="B42" s="49" t="s">
        <v>148</v>
      </c>
      <c r="C42" s="66" t="s">
        <v>172</v>
      </c>
      <c r="D42" s="51"/>
      <c r="E42" s="51"/>
      <c r="F42" s="51"/>
      <c r="G42" s="52"/>
      <c r="H42" s="51"/>
      <c r="I42" s="51"/>
      <c r="J42" s="51"/>
      <c r="K42" s="52"/>
      <c r="L42" s="61"/>
      <c r="M42" s="61"/>
      <c r="N42" s="61"/>
      <c r="O42" s="61"/>
      <c r="P42" s="61"/>
      <c r="Q42" s="61"/>
      <c r="R42" s="53"/>
      <c r="S42" s="53"/>
      <c r="T42" s="53"/>
      <c r="U42" s="53"/>
      <c r="V42" s="53"/>
      <c r="W42" s="53"/>
      <c r="X42" s="54"/>
      <c r="Y42" s="55"/>
      <c r="Z42" s="54"/>
      <c r="AA42" s="54"/>
      <c r="AB42" s="55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EK42" s="57"/>
      <c r="EL42" s="57"/>
      <c r="EM42" s="58"/>
      <c r="EN42" s="58"/>
      <c r="EO42" s="57"/>
      <c r="EP42" s="57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7"/>
      <c r="FB42" s="57"/>
      <c r="FC42" s="57"/>
      <c r="FD42" s="57"/>
      <c r="FE42" s="57"/>
      <c r="FF42" s="57"/>
      <c r="FG42" s="57"/>
      <c r="FH42" s="57"/>
      <c r="FQ42" s="58"/>
      <c r="FR42" s="58"/>
      <c r="FS42" s="58"/>
      <c r="FT42" s="58"/>
      <c r="FU42" s="58"/>
      <c r="FV42" s="58"/>
      <c r="FW42" s="58"/>
      <c r="FX42" s="58"/>
      <c r="FY42" s="59">
        <v>5.5909090909090908</v>
      </c>
      <c r="FZ42" s="58">
        <v>7.1818181818181817</v>
      </c>
      <c r="GA42" s="58">
        <v>59</v>
      </c>
      <c r="GB42" s="58">
        <v>352</v>
      </c>
      <c r="GC42" s="58">
        <v>6.5909090909090908</v>
      </c>
      <c r="GD42" s="58">
        <v>22.113636363636363</v>
      </c>
      <c r="GE42" s="58">
        <v>85</v>
      </c>
      <c r="GF42" s="58">
        <v>377</v>
      </c>
      <c r="GG42" s="59"/>
      <c r="GH42" s="58"/>
      <c r="GI42" s="58"/>
      <c r="GJ42" s="58"/>
      <c r="GK42" s="58"/>
      <c r="GL42" s="58"/>
      <c r="GM42" s="58"/>
      <c r="GN42" s="58"/>
      <c r="GO42" s="58">
        <v>2.8636363636363638</v>
      </c>
      <c r="GP42" s="58">
        <v>10.340909090909092</v>
      </c>
      <c r="GQ42" s="58">
        <v>26.40909090909091</v>
      </c>
      <c r="GR42" s="58">
        <v>342</v>
      </c>
      <c r="GS42" s="58">
        <v>6.6818181818181817</v>
      </c>
      <c r="GT42" s="58">
        <v>11.295454545454545</v>
      </c>
      <c r="GU42" s="58">
        <v>35.954545454545453</v>
      </c>
      <c r="GV42" s="58">
        <v>352</v>
      </c>
      <c r="GW42" s="58"/>
      <c r="GX42" s="58"/>
      <c r="GY42" s="58"/>
      <c r="GZ42" s="58"/>
      <c r="HA42" s="58"/>
      <c r="HB42" s="58"/>
      <c r="HC42" s="58"/>
      <c r="HD42" s="58"/>
      <c r="HE42" s="57">
        <v>1.8295454545454546</v>
      </c>
      <c r="HF42" s="57">
        <v>6.3636363636363633</v>
      </c>
      <c r="HG42" s="57">
        <v>11.704545454545455</v>
      </c>
      <c r="HH42" s="57">
        <v>399</v>
      </c>
      <c r="HI42" s="57">
        <v>2.0681818181818183</v>
      </c>
      <c r="HJ42" s="57">
        <v>0</v>
      </c>
      <c r="HK42" s="57">
        <v>5.1704545454545459</v>
      </c>
      <c r="HL42" s="57">
        <v>389</v>
      </c>
      <c r="HU42" s="57">
        <v>11.597727272727273</v>
      </c>
      <c r="HV42" s="57">
        <v>24.556818181818183</v>
      </c>
      <c r="HW42" s="57">
        <v>51.649350649350659</v>
      </c>
      <c r="HX42" s="57">
        <v>384</v>
      </c>
      <c r="HY42" s="57">
        <v>13.436363636363637</v>
      </c>
      <c r="HZ42" s="57">
        <v>32.397727272727273</v>
      </c>
      <c r="IA42" s="57">
        <v>79.873376623376629</v>
      </c>
      <c r="IB42" s="57">
        <v>421</v>
      </c>
      <c r="IC42" s="57"/>
      <c r="ID42" s="57"/>
      <c r="IE42" s="57"/>
      <c r="IF42" s="57"/>
      <c r="IG42" s="57"/>
      <c r="IH42" s="57"/>
      <c r="II42" s="57"/>
      <c r="IJ42" s="57"/>
      <c r="JI42" s="58"/>
      <c r="JJ42" s="58"/>
      <c r="JK42" s="58"/>
      <c r="JL42" s="58"/>
      <c r="JM42" s="58"/>
      <c r="JN42" s="58"/>
      <c r="JO42" s="58"/>
      <c r="JP42" s="58"/>
      <c r="JQ42" s="60">
        <f t="shared" si="6"/>
        <v>50.659090909090907</v>
      </c>
      <c r="JR42" s="60">
        <f t="shared" si="7"/>
        <v>114.25</v>
      </c>
      <c r="JS42" s="60">
        <f t="shared" si="8"/>
        <v>354.76136363636363</v>
      </c>
      <c r="JT42" s="60">
        <f t="shared" si="8"/>
        <v>3016</v>
      </c>
    </row>
    <row r="43" spans="1:280" s="56" customFormat="1" ht="15.75" customHeight="1" x14ac:dyDescent="0.35">
      <c r="A43" s="49">
        <v>31</v>
      </c>
      <c r="B43" s="49" t="s">
        <v>148</v>
      </c>
      <c r="C43" s="66" t="s">
        <v>173</v>
      </c>
      <c r="D43" s="51"/>
      <c r="E43" s="51"/>
      <c r="F43" s="51"/>
      <c r="G43" s="52"/>
      <c r="H43" s="51"/>
      <c r="I43" s="51"/>
      <c r="J43" s="51"/>
      <c r="K43" s="52"/>
      <c r="L43" s="61"/>
      <c r="M43" s="61"/>
      <c r="N43" s="61"/>
      <c r="O43" s="61"/>
      <c r="P43" s="61"/>
      <c r="Q43" s="61"/>
      <c r="R43" s="53"/>
      <c r="S43" s="53"/>
      <c r="T43" s="53"/>
      <c r="U43" s="53"/>
      <c r="V43" s="53"/>
      <c r="W43" s="53"/>
      <c r="X43" s="54"/>
      <c r="Y43" s="55"/>
      <c r="Z43" s="54"/>
      <c r="AA43" s="54"/>
      <c r="AB43" s="55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EK43" s="57"/>
      <c r="EL43" s="57"/>
      <c r="EM43" s="58"/>
      <c r="EN43" s="58"/>
      <c r="EO43" s="57"/>
      <c r="EP43" s="57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7"/>
      <c r="FB43" s="57"/>
      <c r="FC43" s="57"/>
      <c r="FD43" s="57"/>
      <c r="FE43" s="57"/>
      <c r="FF43" s="57"/>
      <c r="FG43" s="57"/>
      <c r="FH43" s="57"/>
      <c r="FQ43" s="58"/>
      <c r="FR43" s="58"/>
      <c r="FS43" s="58"/>
      <c r="FT43" s="58"/>
      <c r="FU43" s="58"/>
      <c r="FV43" s="58"/>
      <c r="FW43" s="58"/>
      <c r="FX43" s="58"/>
      <c r="FY43" s="59">
        <v>11.795454545454545</v>
      </c>
      <c r="FZ43" s="58">
        <v>12.59090909090909</v>
      </c>
      <c r="GA43" s="58">
        <v>54</v>
      </c>
      <c r="GB43" s="58">
        <v>361</v>
      </c>
      <c r="GC43" s="58">
        <v>16.75</v>
      </c>
      <c r="GD43" s="58">
        <v>12.545454545454545</v>
      </c>
      <c r="GE43" s="58">
        <v>68</v>
      </c>
      <c r="GF43" s="58">
        <v>377</v>
      </c>
      <c r="GG43" s="59"/>
      <c r="GH43" s="58"/>
      <c r="GI43" s="58"/>
      <c r="GJ43" s="58"/>
      <c r="GK43" s="58"/>
      <c r="GL43" s="58"/>
      <c r="GM43" s="58"/>
      <c r="GN43" s="58"/>
      <c r="GO43" s="58">
        <v>3.6590909090909092</v>
      </c>
      <c r="GP43" s="58">
        <v>5.4090909090909092</v>
      </c>
      <c r="GQ43" s="58">
        <v>22.670454545454543</v>
      </c>
      <c r="GR43" s="58">
        <v>339</v>
      </c>
      <c r="GS43" s="58">
        <v>4.9318181818181817</v>
      </c>
      <c r="GT43" s="58">
        <v>39</v>
      </c>
      <c r="GU43" s="58">
        <v>109.82954545454545</v>
      </c>
      <c r="GV43" s="58">
        <v>352</v>
      </c>
      <c r="GW43" s="58"/>
      <c r="GX43" s="58"/>
      <c r="GY43" s="58"/>
      <c r="GZ43" s="58"/>
      <c r="HA43" s="58"/>
      <c r="HB43" s="58"/>
      <c r="HC43" s="58"/>
      <c r="HD43" s="58"/>
      <c r="HE43" s="57"/>
      <c r="HF43" s="57"/>
      <c r="HG43" s="57"/>
      <c r="HH43" s="57"/>
      <c r="HI43" s="57"/>
      <c r="HJ43" s="57"/>
      <c r="HK43" s="57"/>
      <c r="HL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JI43" s="58"/>
      <c r="JJ43" s="58"/>
      <c r="JK43" s="58"/>
      <c r="JL43" s="58"/>
      <c r="JM43" s="58"/>
      <c r="JN43" s="58"/>
      <c r="JO43" s="58"/>
      <c r="JP43" s="58"/>
      <c r="JQ43" s="60">
        <f t="shared" si="6"/>
        <v>37.136363636363633</v>
      </c>
      <c r="JR43" s="60">
        <f t="shared" si="7"/>
        <v>69.545454545454547</v>
      </c>
      <c r="JS43" s="60">
        <f t="shared" si="8"/>
        <v>254.5</v>
      </c>
      <c r="JT43" s="60">
        <f t="shared" si="8"/>
        <v>1429</v>
      </c>
    </row>
    <row r="44" spans="1:280" s="56" customFormat="1" ht="15.75" customHeight="1" x14ac:dyDescent="0.35">
      <c r="A44" s="49">
        <v>32</v>
      </c>
      <c r="B44" s="49" t="s">
        <v>148</v>
      </c>
      <c r="C44" s="66" t="s">
        <v>174</v>
      </c>
      <c r="D44" s="51"/>
      <c r="E44" s="51"/>
      <c r="F44" s="51"/>
      <c r="G44" s="52"/>
      <c r="H44" s="51"/>
      <c r="I44" s="51"/>
      <c r="J44" s="51"/>
      <c r="K44" s="52"/>
      <c r="L44" s="61"/>
      <c r="M44" s="61"/>
      <c r="N44" s="61"/>
      <c r="O44" s="61"/>
      <c r="P44" s="61"/>
      <c r="Q44" s="61"/>
      <c r="R44" s="53"/>
      <c r="S44" s="53"/>
      <c r="T44" s="53"/>
      <c r="U44" s="53"/>
      <c r="V44" s="53"/>
      <c r="W44" s="53"/>
      <c r="X44" s="54"/>
      <c r="Y44" s="55"/>
      <c r="Z44" s="54"/>
      <c r="AA44" s="54"/>
      <c r="AB44" s="55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EK44" s="57"/>
      <c r="EL44" s="57"/>
      <c r="EM44" s="58"/>
      <c r="EN44" s="58"/>
      <c r="EO44" s="57"/>
      <c r="EP44" s="57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7"/>
      <c r="FB44" s="57"/>
      <c r="FC44" s="57"/>
      <c r="FD44" s="57"/>
      <c r="FE44" s="57"/>
      <c r="FF44" s="57"/>
      <c r="FG44" s="57"/>
      <c r="FH44" s="57"/>
      <c r="FQ44" s="58"/>
      <c r="FR44" s="58"/>
      <c r="FS44" s="58"/>
      <c r="FT44" s="58"/>
      <c r="FU44" s="58"/>
      <c r="FV44" s="58"/>
      <c r="FW44" s="58"/>
      <c r="FX44" s="58"/>
      <c r="FY44" s="59"/>
      <c r="FZ44" s="58"/>
      <c r="GA44" s="58"/>
      <c r="GB44" s="58"/>
      <c r="GC44" s="58"/>
      <c r="GD44" s="58"/>
      <c r="GE44" s="58"/>
      <c r="GF44" s="58"/>
      <c r="GG44" s="59">
        <v>2.2272727272727271</v>
      </c>
      <c r="GH44" s="58">
        <v>4.9318181818181817</v>
      </c>
      <c r="GI44" s="58">
        <v>13.787878787878789</v>
      </c>
      <c r="GJ44" s="58">
        <v>421</v>
      </c>
      <c r="GK44" s="58">
        <v>1.9090909090909092</v>
      </c>
      <c r="GL44" s="58">
        <v>7.4772727272727275</v>
      </c>
      <c r="GM44" s="58">
        <v>17.234848484848484</v>
      </c>
      <c r="GN44" s="58">
        <v>433</v>
      </c>
      <c r="GW44" s="58">
        <v>17.181818181818183</v>
      </c>
      <c r="GX44" s="58">
        <v>30.959090909090907</v>
      </c>
      <c r="GY44" s="58">
        <v>120.35227272727272</v>
      </c>
      <c r="GZ44" s="58">
        <v>494</v>
      </c>
      <c r="HA44" s="58">
        <v>22.431818181818183</v>
      </c>
      <c r="HB44" s="58">
        <v>42.35</v>
      </c>
      <c r="HC44" s="58">
        <v>161.95454545454544</v>
      </c>
      <c r="HD44" s="58">
        <v>463</v>
      </c>
      <c r="HE44" s="57"/>
      <c r="HF44" s="57"/>
      <c r="HG44" s="57"/>
      <c r="HH44" s="57"/>
      <c r="HI44" s="57"/>
      <c r="HJ44" s="57"/>
      <c r="HK44" s="57"/>
      <c r="HL44" s="57"/>
      <c r="HM44" s="57">
        <v>9.0568181818181817</v>
      </c>
      <c r="HN44" s="57">
        <v>12.45681818181818</v>
      </c>
      <c r="HO44" s="57">
        <v>30.733766233766232</v>
      </c>
      <c r="HP44" s="57">
        <v>424</v>
      </c>
      <c r="HQ44" s="57">
        <v>16.795454545454547</v>
      </c>
      <c r="HR44" s="57">
        <v>15.434090909090909</v>
      </c>
      <c r="HS44" s="57">
        <v>55.639610389610397</v>
      </c>
      <c r="HT44" s="57">
        <v>492</v>
      </c>
      <c r="HU44" s="57"/>
      <c r="HV44" s="57"/>
      <c r="HW44" s="57"/>
      <c r="HX44" s="57"/>
      <c r="HY44" s="57"/>
      <c r="HZ44" s="57"/>
      <c r="IA44" s="57"/>
      <c r="IB44" s="57"/>
      <c r="IC44" s="57">
        <v>11.995454545454544</v>
      </c>
      <c r="ID44" s="57">
        <v>6.956818181818182</v>
      </c>
      <c r="IE44" s="57">
        <v>33.906060606060606</v>
      </c>
      <c r="IF44" s="57">
        <v>456</v>
      </c>
      <c r="IG44" s="57">
        <v>17.03409090909091</v>
      </c>
      <c r="IH44" s="57">
        <v>9.2727272727272734</v>
      </c>
      <c r="II44" s="57">
        <v>46.935606060606062</v>
      </c>
      <c r="IJ44" s="57">
        <v>467</v>
      </c>
      <c r="JI44" s="58"/>
      <c r="JJ44" s="58"/>
      <c r="JK44" s="58"/>
      <c r="JL44" s="58"/>
      <c r="JM44" s="58"/>
      <c r="JN44" s="58"/>
      <c r="JO44" s="58"/>
      <c r="JP44" s="58"/>
      <c r="JQ44" s="60">
        <f t="shared" si="6"/>
        <v>98.631818181818176</v>
      </c>
      <c r="JR44" s="60">
        <f t="shared" si="7"/>
        <v>129.83863636363637</v>
      </c>
      <c r="JS44" s="60">
        <f t="shared" si="8"/>
        <v>480.54458874458868</v>
      </c>
      <c r="JT44" s="60">
        <f t="shared" si="8"/>
        <v>3650</v>
      </c>
    </row>
    <row r="45" spans="1:280" s="56" customFormat="1" ht="15.75" customHeight="1" x14ac:dyDescent="0.35">
      <c r="A45" s="49">
        <v>33</v>
      </c>
      <c r="B45" s="49" t="s">
        <v>148</v>
      </c>
      <c r="C45" s="66" t="s">
        <v>175</v>
      </c>
      <c r="D45" s="51"/>
      <c r="E45" s="51"/>
      <c r="F45" s="51"/>
      <c r="G45" s="52"/>
      <c r="H45" s="51"/>
      <c r="I45" s="51"/>
      <c r="J45" s="51"/>
      <c r="K45" s="52"/>
      <c r="L45" s="61"/>
      <c r="M45" s="61"/>
      <c r="N45" s="61"/>
      <c r="O45" s="61"/>
      <c r="P45" s="61"/>
      <c r="Q45" s="61"/>
      <c r="R45" s="53"/>
      <c r="S45" s="53"/>
      <c r="T45" s="53"/>
      <c r="U45" s="53"/>
      <c r="V45" s="53"/>
      <c r="W45" s="53"/>
      <c r="X45" s="54"/>
      <c r="Y45" s="55"/>
      <c r="Z45" s="54"/>
      <c r="AA45" s="54"/>
      <c r="AB45" s="55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EK45" s="57"/>
      <c r="EL45" s="57"/>
      <c r="EM45" s="58"/>
      <c r="EN45" s="58"/>
      <c r="EO45" s="57"/>
      <c r="EP45" s="57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7"/>
      <c r="FB45" s="57"/>
      <c r="FC45" s="57"/>
      <c r="FD45" s="57"/>
      <c r="FE45" s="57"/>
      <c r="FF45" s="57"/>
      <c r="FG45" s="57"/>
      <c r="FH45" s="57"/>
      <c r="FQ45" s="58"/>
      <c r="FR45" s="58"/>
      <c r="FS45" s="58"/>
      <c r="FT45" s="58"/>
      <c r="FU45" s="58"/>
      <c r="FV45" s="58"/>
      <c r="FW45" s="58"/>
      <c r="FX45" s="58"/>
      <c r="FY45" s="59"/>
      <c r="FZ45" s="58"/>
      <c r="GA45" s="58"/>
      <c r="GB45" s="58"/>
      <c r="GC45" s="58"/>
      <c r="GD45" s="58"/>
      <c r="GE45" s="58"/>
      <c r="GF45" s="58"/>
      <c r="GG45" s="59">
        <v>8.9090909090909101</v>
      </c>
      <c r="GH45" s="58">
        <v>17.113636363636363</v>
      </c>
      <c r="GI45" s="58">
        <v>52.045454545454547</v>
      </c>
      <c r="GJ45" s="58">
        <v>451</v>
      </c>
      <c r="GK45" s="58">
        <v>13.431818181818182</v>
      </c>
      <c r="GL45" s="58">
        <v>15.75</v>
      </c>
      <c r="GM45" s="58">
        <v>58.36363636363636</v>
      </c>
      <c r="GN45" s="58">
        <v>447</v>
      </c>
      <c r="GW45" s="58">
        <v>23.8</v>
      </c>
      <c r="GX45" s="58">
        <v>37.799999999999997</v>
      </c>
      <c r="GY45" s="58">
        <v>154</v>
      </c>
      <c r="GZ45" s="58">
        <v>496</v>
      </c>
      <c r="HA45" s="58">
        <v>25.2</v>
      </c>
      <c r="HB45" s="58">
        <v>42</v>
      </c>
      <c r="HC45" s="58">
        <v>168</v>
      </c>
      <c r="HD45" s="58">
        <v>468</v>
      </c>
      <c r="HE45" s="57"/>
      <c r="HF45" s="57"/>
      <c r="HG45" s="57"/>
      <c r="HH45" s="57"/>
      <c r="HI45" s="57"/>
      <c r="HJ45" s="57"/>
      <c r="HK45" s="57"/>
      <c r="HL45" s="57"/>
      <c r="HM45" s="57">
        <v>20.833636363636362</v>
      </c>
      <c r="HN45" s="57">
        <v>45.042272727272724</v>
      </c>
      <c r="HO45" s="57">
        <v>94.108441558441555</v>
      </c>
      <c r="HP45" s="57">
        <v>433</v>
      </c>
      <c r="HQ45" s="57">
        <v>30.075454545454548</v>
      </c>
      <c r="HR45" s="57">
        <v>50.314090909090908</v>
      </c>
      <c r="HS45" s="57">
        <v>122.0030303030303</v>
      </c>
      <c r="HT45" s="57">
        <v>472</v>
      </c>
      <c r="HU45" s="57"/>
      <c r="HV45" s="57"/>
      <c r="HW45" s="57"/>
      <c r="HX45" s="57"/>
      <c r="HY45" s="57"/>
      <c r="HZ45" s="57"/>
      <c r="IA45" s="57"/>
      <c r="IB45" s="57"/>
      <c r="IC45" s="57">
        <v>14.152272727272727</v>
      </c>
      <c r="ID45" s="57">
        <v>11.995454545454544</v>
      </c>
      <c r="IE45" s="57">
        <v>47.578030303030303</v>
      </c>
      <c r="IF45" s="57">
        <v>456</v>
      </c>
      <c r="IG45" s="57">
        <v>24.470454545454547</v>
      </c>
      <c r="IH45" s="57">
        <v>10.634090909090908</v>
      </c>
      <c r="II45" s="57">
        <v>62.052272727272729</v>
      </c>
      <c r="IJ45" s="57">
        <v>492</v>
      </c>
      <c r="JI45" s="58"/>
      <c r="JJ45" s="58"/>
      <c r="JK45" s="58"/>
      <c r="JL45" s="58"/>
      <c r="JM45" s="58"/>
      <c r="JN45" s="58"/>
      <c r="JO45" s="58"/>
      <c r="JP45" s="58"/>
      <c r="JQ45" s="60">
        <f t="shared" si="6"/>
        <v>160.87272727272727</v>
      </c>
      <c r="JR45" s="60">
        <f t="shared" si="7"/>
        <v>230.64954545454543</v>
      </c>
      <c r="JS45" s="60">
        <f t="shared" si="8"/>
        <v>758.15086580086574</v>
      </c>
      <c r="JT45" s="60">
        <f t="shared" si="8"/>
        <v>3715</v>
      </c>
    </row>
    <row r="46" spans="1:280" s="56" customFormat="1" ht="15.75" customHeight="1" x14ac:dyDescent="0.35">
      <c r="A46" s="49">
        <v>34</v>
      </c>
      <c r="B46" s="49" t="s">
        <v>148</v>
      </c>
      <c r="C46" s="66" t="s">
        <v>176</v>
      </c>
      <c r="D46" s="51"/>
      <c r="E46" s="51"/>
      <c r="F46" s="51"/>
      <c r="G46" s="52"/>
      <c r="H46" s="51"/>
      <c r="I46" s="51"/>
      <c r="J46" s="51"/>
      <c r="K46" s="52"/>
      <c r="L46" s="61"/>
      <c r="M46" s="61"/>
      <c r="N46" s="61"/>
      <c r="O46" s="61"/>
      <c r="P46" s="61"/>
      <c r="Q46" s="61"/>
      <c r="R46" s="53"/>
      <c r="S46" s="53"/>
      <c r="T46" s="53"/>
      <c r="U46" s="53"/>
      <c r="V46" s="53"/>
      <c r="W46" s="53"/>
      <c r="X46" s="54"/>
      <c r="Y46" s="55"/>
      <c r="Z46" s="54"/>
      <c r="AA46" s="54"/>
      <c r="AB46" s="55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EK46" s="57"/>
      <c r="EL46" s="57"/>
      <c r="EM46" s="58"/>
      <c r="EN46" s="58"/>
      <c r="EO46" s="57"/>
      <c r="EP46" s="57"/>
      <c r="EQ46" s="58"/>
      <c r="ER46" s="58"/>
      <c r="ES46" s="58"/>
      <c r="ET46" s="58"/>
      <c r="EU46" s="58"/>
      <c r="EV46" s="58"/>
      <c r="EW46" s="58"/>
      <c r="EX46" s="58"/>
      <c r="EY46" s="58"/>
      <c r="EZ46" s="58"/>
      <c r="FA46" s="57"/>
      <c r="FB46" s="57"/>
      <c r="FC46" s="57"/>
      <c r="FD46" s="57"/>
      <c r="FE46" s="57"/>
      <c r="FF46" s="57"/>
      <c r="FG46" s="57"/>
      <c r="FH46" s="57"/>
      <c r="FQ46" s="58"/>
      <c r="FR46" s="58"/>
      <c r="FS46" s="58"/>
      <c r="FT46" s="58"/>
      <c r="FU46" s="58"/>
      <c r="FV46" s="58"/>
      <c r="FW46" s="58"/>
      <c r="FX46" s="58"/>
      <c r="FY46" s="59"/>
      <c r="FZ46" s="58"/>
      <c r="GA46" s="58"/>
      <c r="GB46" s="58"/>
      <c r="GC46" s="58"/>
      <c r="GD46" s="58"/>
      <c r="GE46" s="58"/>
      <c r="GF46" s="58"/>
      <c r="GG46" s="59">
        <v>16.75</v>
      </c>
      <c r="GH46" s="58">
        <v>22.90909090909091</v>
      </c>
      <c r="GI46" s="58">
        <v>80.056818181818187</v>
      </c>
      <c r="GJ46" s="58">
        <v>479</v>
      </c>
      <c r="GK46" s="58">
        <v>18.704545454545453</v>
      </c>
      <c r="GL46" s="58">
        <v>28.90909090909091</v>
      </c>
      <c r="GM46" s="58">
        <v>94.943181818181813</v>
      </c>
      <c r="GN46" s="58">
        <v>492</v>
      </c>
      <c r="GW46" s="58">
        <v>15.954545454545455</v>
      </c>
      <c r="GX46" s="58">
        <v>14.445454545454545</v>
      </c>
      <c r="GY46" s="58">
        <v>60.8</v>
      </c>
      <c r="GZ46" s="58">
        <v>501</v>
      </c>
      <c r="HA46" s="58">
        <v>12.59090909090909</v>
      </c>
      <c r="HB46" s="58">
        <v>29.336363636363636</v>
      </c>
      <c r="HC46" s="58">
        <v>83.854545454545445</v>
      </c>
      <c r="HD46" s="58">
        <v>471</v>
      </c>
      <c r="HE46" s="57"/>
      <c r="HF46" s="57"/>
      <c r="HG46" s="57"/>
      <c r="HH46" s="57"/>
      <c r="HI46" s="57"/>
      <c r="HJ46" s="57"/>
      <c r="HK46" s="57"/>
      <c r="HL46" s="57"/>
      <c r="HM46" s="57">
        <v>26.852272727272727</v>
      </c>
      <c r="HN46" s="57">
        <v>17.795454545454547</v>
      </c>
      <c r="HO46" s="57">
        <v>63.782467532467535</v>
      </c>
      <c r="HP46" s="57">
        <v>444</v>
      </c>
      <c r="HQ46" s="57">
        <v>33.829545454545453</v>
      </c>
      <c r="HR46" s="57">
        <v>27.190909090909091</v>
      </c>
      <c r="HS46" s="57">
        <v>95.226731601731615</v>
      </c>
      <c r="HT46" s="57">
        <v>452</v>
      </c>
      <c r="HU46" s="57"/>
      <c r="HV46" s="57"/>
      <c r="HW46" s="57"/>
      <c r="HX46" s="57"/>
      <c r="HY46" s="57"/>
      <c r="HZ46" s="57"/>
      <c r="IA46" s="57"/>
      <c r="IB46" s="57"/>
      <c r="IC46" s="57">
        <v>39.799999999999997</v>
      </c>
      <c r="ID46" s="57">
        <v>0</v>
      </c>
      <c r="IE46" s="57">
        <v>66.333333333333329</v>
      </c>
      <c r="IF46" s="57">
        <v>551</v>
      </c>
      <c r="IG46" s="57">
        <v>47.6</v>
      </c>
      <c r="IH46" s="57">
        <v>0</v>
      </c>
      <c r="II46" s="57">
        <v>79.333333333333343</v>
      </c>
      <c r="IJ46" s="57">
        <v>551</v>
      </c>
      <c r="JI46" s="58"/>
      <c r="JJ46" s="58"/>
      <c r="JK46" s="58"/>
      <c r="JL46" s="58"/>
      <c r="JM46" s="58"/>
      <c r="JN46" s="58"/>
      <c r="JO46" s="58"/>
      <c r="JP46" s="58"/>
      <c r="JQ46" s="60">
        <f t="shared" si="6"/>
        <v>212.08181818181816</v>
      </c>
      <c r="JR46" s="60">
        <f t="shared" si="7"/>
        <v>140.58636363636364</v>
      </c>
      <c r="JS46" s="60">
        <f t="shared" si="8"/>
        <v>624.33041125541126</v>
      </c>
      <c r="JT46" s="60">
        <f t="shared" si="8"/>
        <v>3941</v>
      </c>
    </row>
    <row r="47" spans="1:280" s="27" customFormat="1" ht="15.5" customHeight="1" x14ac:dyDescent="0.35">
      <c r="A47" s="34">
        <v>35</v>
      </c>
      <c r="B47" s="34" t="s">
        <v>140</v>
      </c>
      <c r="C47" s="64" t="s">
        <v>177</v>
      </c>
      <c r="D47" s="36">
        <f t="shared" si="2"/>
        <v>2224</v>
      </c>
      <c r="E47" s="36">
        <f t="shared" si="2"/>
        <v>6230</v>
      </c>
      <c r="F47" s="36">
        <f t="shared" si="2"/>
        <v>9776</v>
      </c>
      <c r="G47" s="37">
        <f t="shared" si="3"/>
        <v>0.63727495908346976</v>
      </c>
      <c r="H47" s="36">
        <f t="shared" si="4"/>
        <v>123.55555555555556</v>
      </c>
      <c r="I47" s="36">
        <f t="shared" si="4"/>
        <v>346.11111111111109</v>
      </c>
      <c r="J47" s="36">
        <f t="shared" si="4"/>
        <v>543.11111111111109</v>
      </c>
      <c r="K47" s="37">
        <f t="shared" si="5"/>
        <v>0.63727495908346965</v>
      </c>
      <c r="L47" s="65"/>
      <c r="M47" s="65"/>
      <c r="N47" s="65"/>
      <c r="O47" s="65"/>
      <c r="P47" s="65"/>
      <c r="Q47" s="65"/>
      <c r="R47" s="38"/>
      <c r="S47" s="38"/>
      <c r="T47" s="38"/>
      <c r="U47" s="38"/>
      <c r="V47" s="38"/>
      <c r="W47" s="38"/>
      <c r="X47" s="40">
        <v>71</v>
      </c>
      <c r="Y47" s="40">
        <v>199</v>
      </c>
      <c r="Z47" s="40">
        <v>633</v>
      </c>
      <c r="AA47" s="40">
        <v>85</v>
      </c>
      <c r="AB47" s="40">
        <v>238</v>
      </c>
      <c r="AC47" s="40">
        <v>635</v>
      </c>
      <c r="AD47" s="40">
        <v>59</v>
      </c>
      <c r="AE47" s="40">
        <v>166</v>
      </c>
      <c r="AF47" s="40">
        <v>542</v>
      </c>
      <c r="AG47" s="40">
        <v>65</v>
      </c>
      <c r="AH47" s="40">
        <v>182</v>
      </c>
      <c r="AI47" s="40">
        <v>588</v>
      </c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0">
        <v>165</v>
      </c>
      <c r="AZ47" s="40">
        <v>462</v>
      </c>
      <c r="BA47" s="40">
        <v>620</v>
      </c>
      <c r="BB47" s="40">
        <v>172</v>
      </c>
      <c r="BC47" s="40">
        <v>482</v>
      </c>
      <c r="BD47" s="40">
        <v>619</v>
      </c>
      <c r="BE47" s="42"/>
      <c r="BF47" s="42"/>
      <c r="BG47" s="42"/>
      <c r="BH47" s="42"/>
      <c r="BI47" s="42"/>
      <c r="BJ47" s="42"/>
      <c r="BK47" s="40">
        <v>100</v>
      </c>
      <c r="BL47" s="40">
        <v>280</v>
      </c>
      <c r="BM47" s="40">
        <v>521</v>
      </c>
      <c r="BN47" s="40">
        <v>160</v>
      </c>
      <c r="BO47" s="40">
        <v>448</v>
      </c>
      <c r="BP47" s="40">
        <v>543</v>
      </c>
      <c r="BQ47" s="42"/>
      <c r="BR47" s="42"/>
      <c r="BS47" s="42"/>
      <c r="BT47" s="42"/>
      <c r="BU47" s="42"/>
      <c r="BV47" s="42"/>
      <c r="BW47" s="40">
        <v>170</v>
      </c>
      <c r="BX47" s="40">
        <v>476</v>
      </c>
      <c r="BY47" s="40">
        <v>429</v>
      </c>
      <c r="BZ47" s="40">
        <v>180</v>
      </c>
      <c r="CA47" s="40">
        <v>504</v>
      </c>
      <c r="CB47" s="40">
        <v>437</v>
      </c>
      <c r="CC47" s="42"/>
      <c r="CD47" s="42"/>
      <c r="CE47" s="42"/>
      <c r="CF47" s="42"/>
      <c r="CG47" s="42"/>
      <c r="CH47" s="42"/>
      <c r="CI47" s="40">
        <v>107</v>
      </c>
      <c r="CJ47" s="40">
        <v>300</v>
      </c>
      <c r="CK47" s="40">
        <v>504</v>
      </c>
      <c r="CL47" s="40">
        <v>135</v>
      </c>
      <c r="CM47" s="40">
        <v>378</v>
      </c>
      <c r="CN47" s="40">
        <v>523</v>
      </c>
      <c r="CO47" s="40">
        <v>91</v>
      </c>
      <c r="CP47" s="40">
        <v>255</v>
      </c>
      <c r="CQ47" s="40">
        <v>521</v>
      </c>
      <c r="CR47" s="40">
        <v>115</v>
      </c>
      <c r="CS47" s="40">
        <v>322</v>
      </c>
      <c r="CT47" s="40">
        <v>499</v>
      </c>
      <c r="CU47" s="40">
        <v>137</v>
      </c>
      <c r="CV47" s="40">
        <v>384</v>
      </c>
      <c r="CW47" s="40">
        <v>551</v>
      </c>
      <c r="CX47" s="40">
        <v>145</v>
      </c>
      <c r="CY47" s="40">
        <v>406</v>
      </c>
      <c r="CZ47" s="40">
        <v>578</v>
      </c>
      <c r="DA47" s="40">
        <v>127</v>
      </c>
      <c r="DB47" s="40">
        <f t="shared" ref="DB47:DB54" si="15">ROUNDUP(DA47*2*1.4,0)</f>
        <v>356</v>
      </c>
      <c r="DC47" s="40">
        <v>511</v>
      </c>
      <c r="DD47" s="40">
        <v>140</v>
      </c>
      <c r="DE47" s="40">
        <f t="shared" ref="DE47:DE54" si="16">ROUNDUP(DD47*2*1.4,0)</f>
        <v>392</v>
      </c>
      <c r="DF47" s="40">
        <v>522</v>
      </c>
      <c r="DG47" s="42"/>
      <c r="DH47" s="42"/>
      <c r="DI47" s="42"/>
      <c r="DJ47" s="42"/>
      <c r="DK47" s="42"/>
      <c r="DL47" s="42"/>
      <c r="DM47" s="27">
        <v>37</v>
      </c>
      <c r="DN47" s="27">
        <v>198</v>
      </c>
      <c r="DO47" s="67">
        <v>587.5</v>
      </c>
      <c r="DP47" s="27">
        <v>511</v>
      </c>
      <c r="DQ47" s="27">
        <v>49</v>
      </c>
      <c r="DR47" s="27">
        <v>152</v>
      </c>
      <c r="DS47" s="67">
        <v>502.5</v>
      </c>
      <c r="DT47" s="27">
        <v>523</v>
      </c>
      <c r="EC47" s="44">
        <v>84.772727272727266</v>
      </c>
      <c r="ED47" s="44">
        <v>95</v>
      </c>
      <c r="EE47" s="45">
        <v>299.62121212121212</v>
      </c>
      <c r="EF47" s="45">
        <v>489</v>
      </c>
      <c r="EG47" s="44">
        <v>70.931818181818187</v>
      </c>
      <c r="EH47" s="44">
        <v>100.13636363636364</v>
      </c>
      <c r="EI47" s="45">
        <v>285.11363636363637</v>
      </c>
      <c r="EJ47" s="45">
        <v>477</v>
      </c>
      <c r="ES47" s="45">
        <v>35</v>
      </c>
      <c r="ET47" s="45">
        <v>112</v>
      </c>
      <c r="EU47" s="45">
        <v>245.00000000000003</v>
      </c>
      <c r="EV47" s="45">
        <v>466</v>
      </c>
      <c r="EW47" s="45">
        <v>25</v>
      </c>
      <c r="EX47" s="45">
        <v>80</v>
      </c>
      <c r="EY47" s="45">
        <v>175</v>
      </c>
      <c r="EZ47" s="45">
        <v>451</v>
      </c>
      <c r="FA47" s="44"/>
      <c r="FB47" s="44"/>
      <c r="FC47" s="44"/>
      <c r="FD47" s="44"/>
      <c r="FE47" s="44"/>
      <c r="FF47" s="44"/>
      <c r="FG47" s="44"/>
      <c r="FH47" s="44"/>
      <c r="FI47" s="45">
        <v>84.772727272727266</v>
      </c>
      <c r="FJ47" s="45">
        <v>100.25</v>
      </c>
      <c r="FK47" s="45">
        <v>308.37121212121212</v>
      </c>
      <c r="FL47" s="45">
        <v>471</v>
      </c>
      <c r="FM47" s="45">
        <v>72.090909090909093</v>
      </c>
      <c r="FN47" s="45">
        <v>100.13636363636364</v>
      </c>
      <c r="FO47" s="45">
        <v>287.04545454545456</v>
      </c>
      <c r="FP47" s="45">
        <v>461</v>
      </c>
      <c r="FQ47" s="45"/>
      <c r="FR47" s="45"/>
      <c r="FS47" s="45"/>
      <c r="FT47" s="45"/>
      <c r="FU47" s="45"/>
      <c r="FV47" s="45"/>
      <c r="FW47" s="45"/>
      <c r="FX47" s="45"/>
      <c r="FY47" s="45">
        <v>76.13636363636364</v>
      </c>
      <c r="FZ47" s="45">
        <v>80.27272727272728</v>
      </c>
      <c r="GA47" s="45">
        <v>279</v>
      </c>
      <c r="GB47" s="45">
        <v>473</v>
      </c>
      <c r="GC47" s="45">
        <v>70.931818181818187</v>
      </c>
      <c r="GD47" s="45">
        <v>100.13636363636364</v>
      </c>
      <c r="GE47" s="45">
        <v>333</v>
      </c>
      <c r="GF47" s="45">
        <v>397</v>
      </c>
      <c r="GG47" s="46">
        <v>70.181818181818187</v>
      </c>
      <c r="GH47" s="45">
        <v>84.340909090909093</v>
      </c>
      <c r="GI47" s="45">
        <v>257.53787878787881</v>
      </c>
      <c r="GJ47" s="45">
        <v>701</v>
      </c>
      <c r="GK47" s="45">
        <v>67.659090909090907</v>
      </c>
      <c r="GL47" s="45">
        <v>78.159090909090907</v>
      </c>
      <c r="GM47" s="45">
        <v>243.03030303030306</v>
      </c>
      <c r="GN47" s="45">
        <v>699</v>
      </c>
      <c r="GO47" s="45">
        <v>45</v>
      </c>
      <c r="GP47" s="45">
        <v>95</v>
      </c>
      <c r="GQ47" s="45">
        <v>280</v>
      </c>
      <c r="GR47" s="45">
        <v>652</v>
      </c>
      <c r="GS47" s="45">
        <v>79</v>
      </c>
      <c r="GT47" s="45">
        <v>142</v>
      </c>
      <c r="GU47" s="45">
        <v>442</v>
      </c>
      <c r="GV47" s="45">
        <v>672</v>
      </c>
      <c r="GW47" s="45">
        <v>72.8</v>
      </c>
      <c r="GX47" s="45">
        <v>119</v>
      </c>
      <c r="GY47" s="45">
        <v>274</v>
      </c>
      <c r="GZ47" s="45">
        <v>503</v>
      </c>
      <c r="HA47" s="45">
        <v>86.8</v>
      </c>
      <c r="HB47" s="45">
        <v>161</v>
      </c>
      <c r="HC47" s="45">
        <v>354</v>
      </c>
      <c r="HD47" s="45">
        <v>633</v>
      </c>
      <c r="HE47" s="44"/>
      <c r="HF47" s="44"/>
      <c r="HG47" s="44"/>
      <c r="HH47" s="44"/>
      <c r="HI47" s="44"/>
      <c r="HJ47" s="44"/>
      <c r="HK47" s="44"/>
      <c r="HL47" s="44"/>
      <c r="HM47" s="44">
        <v>59.836363636363643</v>
      </c>
      <c r="HN47" s="44">
        <v>83.468181818181819</v>
      </c>
      <c r="HO47" s="44">
        <v>204.72077922077924</v>
      </c>
      <c r="HP47" s="44">
        <v>776</v>
      </c>
      <c r="HQ47" s="44">
        <v>76.372727272727261</v>
      </c>
      <c r="HR47" s="44">
        <v>100.76818181818182</v>
      </c>
      <c r="HS47" s="44">
        <v>271.24242424242425</v>
      </c>
      <c r="HT47" s="44">
        <v>832</v>
      </c>
      <c r="HU47" s="44">
        <v>41.352272727272727</v>
      </c>
      <c r="HV47" s="44">
        <v>73.104545454545459</v>
      </c>
      <c r="HW47" s="44">
        <v>163.50974025974028</v>
      </c>
      <c r="HX47" s="44">
        <v>687</v>
      </c>
      <c r="HY47" s="44">
        <v>91.429545454545448</v>
      </c>
      <c r="HZ47" s="44">
        <v>109.74545454545454</v>
      </c>
      <c r="IA47" s="44">
        <v>385.35308441558436</v>
      </c>
      <c r="IB47" s="44">
        <v>756</v>
      </c>
      <c r="IC47" s="44"/>
      <c r="ID47" s="44"/>
      <c r="IE47" s="44"/>
      <c r="IF47" s="44"/>
      <c r="IG47" s="44"/>
      <c r="IH47" s="44"/>
      <c r="II47" s="44"/>
      <c r="IJ47" s="44"/>
      <c r="JA47" s="27" t="s">
        <v>178</v>
      </c>
      <c r="JB47" s="27">
        <f>47.6+42.5*3.5/22</f>
        <v>54.361363636363635</v>
      </c>
      <c r="JC47" s="27">
        <v>380</v>
      </c>
      <c r="JD47" s="27">
        <v>654</v>
      </c>
      <c r="JE47" s="27">
        <v>103.33</v>
      </c>
      <c r="JF47" s="27">
        <f>67+47*3.5/22</f>
        <v>74.477272727272734</v>
      </c>
      <c r="JG47" s="27">
        <f>296+228</f>
        <v>524</v>
      </c>
      <c r="JH47" s="27">
        <v>714</v>
      </c>
      <c r="JI47" s="45">
        <v>71.018181818181816</v>
      </c>
      <c r="JJ47" s="45">
        <v>57.502272727272732</v>
      </c>
      <c r="JK47" s="45">
        <v>299.8</v>
      </c>
      <c r="JL47" s="45">
        <v>712</v>
      </c>
      <c r="JM47" s="45">
        <v>77.890909090909091</v>
      </c>
      <c r="JN47" s="45">
        <v>33.906818181818181</v>
      </c>
      <c r="JO47" s="45">
        <v>266.86666666666667</v>
      </c>
      <c r="JP47" s="45">
        <v>633</v>
      </c>
      <c r="JQ47" s="47">
        <f t="shared" si="6"/>
        <v>1463.5345454545452</v>
      </c>
      <c r="JR47" s="47">
        <f t="shared" si="7"/>
        <v>4288.2681818181818</v>
      </c>
      <c r="JS47" s="47">
        <f t="shared" si="8"/>
        <v>13569.841179653678</v>
      </c>
      <c r="JT47" s="47">
        <f t="shared" si="8"/>
        <v>23648</v>
      </c>
    </row>
    <row r="48" spans="1:280" s="27" customFormat="1" ht="15.75" customHeight="1" x14ac:dyDescent="0.35">
      <c r="A48" s="34">
        <v>36</v>
      </c>
      <c r="B48" s="34" t="s">
        <v>140</v>
      </c>
      <c r="C48" s="64" t="s">
        <v>179</v>
      </c>
      <c r="D48" s="36">
        <f t="shared" si="2"/>
        <v>306</v>
      </c>
      <c r="E48" s="36">
        <f t="shared" si="2"/>
        <v>858</v>
      </c>
      <c r="F48" s="36">
        <f t="shared" si="2"/>
        <v>1998</v>
      </c>
      <c r="G48" s="37">
        <f t="shared" si="3"/>
        <v>0.42942942942942941</v>
      </c>
      <c r="H48" s="36">
        <f t="shared" si="4"/>
        <v>76.5</v>
      </c>
      <c r="I48" s="36">
        <f t="shared" si="4"/>
        <v>214.5</v>
      </c>
      <c r="J48" s="36">
        <f t="shared" si="4"/>
        <v>499.5</v>
      </c>
      <c r="K48" s="37">
        <f t="shared" si="5"/>
        <v>0.42942942942942941</v>
      </c>
      <c r="L48" s="65"/>
      <c r="M48" s="65"/>
      <c r="N48" s="65"/>
      <c r="O48" s="65"/>
      <c r="P48" s="65"/>
      <c r="Q48" s="65"/>
      <c r="R48" s="38"/>
      <c r="S48" s="38"/>
      <c r="T48" s="38"/>
      <c r="U48" s="38"/>
      <c r="V48" s="38"/>
      <c r="W48" s="38"/>
      <c r="X48" s="42"/>
      <c r="Y48" s="42"/>
      <c r="Z48" s="42"/>
      <c r="AA48" s="42"/>
      <c r="AB48" s="42"/>
      <c r="AC48" s="42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0">
        <v>82</v>
      </c>
      <c r="CJ48" s="40">
        <v>230</v>
      </c>
      <c r="CK48" s="40">
        <v>533</v>
      </c>
      <c r="CL48" s="40">
        <v>80</v>
      </c>
      <c r="CM48" s="40">
        <v>224</v>
      </c>
      <c r="CN48" s="40">
        <v>437</v>
      </c>
      <c r="CO48" s="42"/>
      <c r="CP48" s="42"/>
      <c r="CQ48" s="42"/>
      <c r="CR48" s="42"/>
      <c r="CS48" s="42"/>
      <c r="CT48" s="42"/>
      <c r="CU48" s="41"/>
      <c r="CV48" s="42"/>
      <c r="CW48" s="42"/>
      <c r="CX48" s="42"/>
      <c r="CY48" s="42"/>
      <c r="CZ48" s="42"/>
      <c r="DA48" s="40">
        <v>71</v>
      </c>
      <c r="DB48" s="40">
        <f t="shared" si="15"/>
        <v>199</v>
      </c>
      <c r="DC48" s="40">
        <v>509</v>
      </c>
      <c r="DD48" s="40">
        <v>73</v>
      </c>
      <c r="DE48" s="40">
        <f t="shared" si="16"/>
        <v>205</v>
      </c>
      <c r="DF48" s="40">
        <v>519</v>
      </c>
      <c r="DG48" s="42"/>
      <c r="DH48" s="42"/>
      <c r="DI48" s="42"/>
      <c r="DJ48" s="42"/>
      <c r="DK48" s="42"/>
      <c r="DL48" s="42"/>
      <c r="DM48" s="27">
        <v>18</v>
      </c>
      <c r="DN48" s="27">
        <v>43</v>
      </c>
      <c r="DO48" s="67">
        <v>152.5</v>
      </c>
      <c r="DP48" s="27">
        <v>501</v>
      </c>
      <c r="DQ48" s="27">
        <v>20</v>
      </c>
      <c r="DR48" s="27">
        <v>51</v>
      </c>
      <c r="DS48" s="67">
        <v>177.5</v>
      </c>
      <c r="DT48" s="27">
        <v>514</v>
      </c>
      <c r="EC48" s="44">
        <v>23.545454545454547</v>
      </c>
      <c r="ED48" s="44">
        <v>36</v>
      </c>
      <c r="EE48" s="45">
        <v>99.242424242424249</v>
      </c>
      <c r="EF48" s="45">
        <v>501</v>
      </c>
      <c r="EG48" s="44">
        <v>21.90909090909091</v>
      </c>
      <c r="EH48" s="44">
        <v>28.454545454545453</v>
      </c>
      <c r="EI48" s="45">
        <v>83.939393939393938</v>
      </c>
      <c r="EJ48" s="45">
        <v>499</v>
      </c>
      <c r="ES48" s="45">
        <v>17.704545454545453</v>
      </c>
      <c r="ET48" s="45">
        <v>47.86363636363636</v>
      </c>
      <c r="EU48" s="45">
        <v>109.28030303030303</v>
      </c>
      <c r="EV48" s="45">
        <v>434</v>
      </c>
      <c r="EW48" s="45">
        <v>21.34090909090909</v>
      </c>
      <c r="EX48" s="45">
        <v>46.227272727272727</v>
      </c>
      <c r="EY48" s="45">
        <v>112.61363636363637</v>
      </c>
      <c r="EZ48" s="45">
        <v>409</v>
      </c>
      <c r="FA48" s="44">
        <v>18.704545454545453</v>
      </c>
      <c r="FB48" s="44">
        <v>34.159090909090907</v>
      </c>
      <c r="FC48" s="44">
        <v>88.106060606060595</v>
      </c>
      <c r="FD48" s="44">
        <v>112</v>
      </c>
      <c r="FE48" s="44">
        <v>19.59090909090909</v>
      </c>
      <c r="FF48" s="44">
        <v>37.045454545454547</v>
      </c>
      <c r="FG48" s="44">
        <v>94.393939393939405</v>
      </c>
      <c r="FH48" s="44">
        <v>112</v>
      </c>
      <c r="FI48" s="45">
        <v>23.545454545454547</v>
      </c>
      <c r="FJ48" s="45">
        <v>47.704545454545453</v>
      </c>
      <c r="FK48" s="45">
        <v>118.75000000000001</v>
      </c>
      <c r="FL48" s="45">
        <v>499</v>
      </c>
      <c r="FM48" s="45">
        <v>21.90909090909091</v>
      </c>
      <c r="FN48" s="45">
        <v>54.88636363636364</v>
      </c>
      <c r="FO48" s="45">
        <v>127.99242424242425</v>
      </c>
      <c r="FP48" s="45">
        <v>488</v>
      </c>
      <c r="FQ48" s="45">
        <v>16.704545454545453</v>
      </c>
      <c r="FR48" s="45">
        <v>28.09090909090909</v>
      </c>
      <c r="FS48" s="45">
        <v>74.659090909090907</v>
      </c>
      <c r="FT48" s="45">
        <v>112</v>
      </c>
      <c r="FU48" s="45">
        <v>19.59090909090909</v>
      </c>
      <c r="FV48" s="45">
        <v>36.045454545454547</v>
      </c>
      <c r="FW48" s="45">
        <v>92.72727272727272</v>
      </c>
      <c r="FX48" s="45">
        <v>112</v>
      </c>
      <c r="FY48" s="45">
        <v>23.545454545454547</v>
      </c>
      <c r="FZ48" s="45">
        <v>26.090909090909093</v>
      </c>
      <c r="GA48" s="45">
        <v>113</v>
      </c>
      <c r="GB48" s="45">
        <v>128</v>
      </c>
      <c r="GC48" s="45">
        <v>26.59090909090909</v>
      </c>
      <c r="GD48" s="45">
        <v>41.454545454545453</v>
      </c>
      <c r="GE48" s="45">
        <v>132</v>
      </c>
      <c r="GF48" s="45">
        <v>128</v>
      </c>
      <c r="GG48" s="46"/>
      <c r="GH48" s="45"/>
      <c r="GI48" s="45"/>
      <c r="GJ48" s="45"/>
      <c r="GK48" s="45"/>
      <c r="GL48" s="45"/>
      <c r="GM48" s="45"/>
      <c r="GN48" s="45"/>
      <c r="GO48" s="45"/>
      <c r="GP48" s="45"/>
      <c r="GQ48" s="45"/>
      <c r="GR48" s="45"/>
      <c r="GS48" s="45"/>
      <c r="GT48" s="45"/>
      <c r="GU48" s="45"/>
      <c r="GV48" s="45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S48" s="27">
        <v>46.7</v>
      </c>
      <c r="IU48" s="27">
        <v>102</v>
      </c>
      <c r="IV48" s="27">
        <v>531</v>
      </c>
      <c r="IW48" s="27">
        <v>46.7</v>
      </c>
      <c r="IX48" s="27">
        <v>102</v>
      </c>
      <c r="IZ48" s="27">
        <v>531</v>
      </c>
      <c r="JI48" s="45">
        <v>52.05681818181818</v>
      </c>
      <c r="JJ48" s="45">
        <v>26.545454545454547</v>
      </c>
      <c r="JK48" s="45">
        <v>202.5</v>
      </c>
      <c r="JL48" s="45">
        <v>605</v>
      </c>
      <c r="JM48" s="45">
        <v>55.018181818181823</v>
      </c>
      <c r="JN48" s="45">
        <v>3.3409090909090908</v>
      </c>
      <c r="JO48" s="45">
        <v>167.33333333333334</v>
      </c>
      <c r="JP48" s="45">
        <v>552</v>
      </c>
      <c r="JQ48" s="47">
        <f t="shared" si="6"/>
        <v>469.61136363636354</v>
      </c>
      <c r="JR48" s="47">
        <f t="shared" si="7"/>
        <v>918.31818181818176</v>
      </c>
      <c r="JS48" s="47">
        <f t="shared" si="8"/>
        <v>2787.7878787878794</v>
      </c>
      <c r="JT48" s="47">
        <f t="shared" si="8"/>
        <v>8267</v>
      </c>
    </row>
    <row r="49" spans="1:280" s="27" customFormat="1" ht="15.75" customHeight="1" x14ac:dyDescent="0.35">
      <c r="A49" s="34">
        <v>37</v>
      </c>
      <c r="B49" s="34" t="s">
        <v>140</v>
      </c>
      <c r="C49" s="64" t="s">
        <v>180</v>
      </c>
      <c r="D49" s="36">
        <f t="shared" si="2"/>
        <v>389</v>
      </c>
      <c r="E49" s="36">
        <f t="shared" si="2"/>
        <v>1092</v>
      </c>
      <c r="F49" s="36">
        <f t="shared" si="2"/>
        <v>2017</v>
      </c>
      <c r="G49" s="37">
        <f t="shared" si="3"/>
        <v>0.54139811601388199</v>
      </c>
      <c r="H49" s="36">
        <f t="shared" si="4"/>
        <v>97.25</v>
      </c>
      <c r="I49" s="36">
        <f t="shared" si="4"/>
        <v>273</v>
      </c>
      <c r="J49" s="36">
        <f t="shared" si="4"/>
        <v>504.25</v>
      </c>
      <c r="K49" s="37">
        <f t="shared" si="5"/>
        <v>0.54139811601388199</v>
      </c>
      <c r="L49" s="65"/>
      <c r="M49" s="65"/>
      <c r="N49" s="65"/>
      <c r="O49" s="65"/>
      <c r="P49" s="65"/>
      <c r="Q49" s="65"/>
      <c r="R49" s="38"/>
      <c r="S49" s="38"/>
      <c r="T49" s="38"/>
      <c r="U49" s="38"/>
      <c r="V49" s="38"/>
      <c r="W49" s="38"/>
      <c r="X49" s="42"/>
      <c r="Y49" s="62"/>
      <c r="Z49" s="42"/>
      <c r="AA49" s="42"/>
      <c r="AB49" s="62"/>
      <c r="AC49" s="42"/>
      <c r="AD49" s="41"/>
      <c r="AE49" s="63"/>
      <c r="AF49" s="41"/>
      <c r="AG49" s="41"/>
      <c r="AH49" s="63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0">
        <v>84</v>
      </c>
      <c r="CJ49" s="40">
        <v>236</v>
      </c>
      <c r="CK49" s="40">
        <v>524</v>
      </c>
      <c r="CL49" s="40">
        <v>97</v>
      </c>
      <c r="CM49" s="40">
        <v>272</v>
      </c>
      <c r="CN49" s="40">
        <v>460</v>
      </c>
      <c r="CO49" s="42"/>
      <c r="CP49" s="42"/>
      <c r="CQ49" s="42"/>
      <c r="CR49" s="42"/>
      <c r="CS49" s="42"/>
      <c r="CT49" s="42"/>
      <c r="CU49" s="41"/>
      <c r="CV49" s="42"/>
      <c r="CW49" s="42"/>
      <c r="CX49" s="42"/>
      <c r="CY49" s="42"/>
      <c r="CZ49" s="42"/>
      <c r="DA49" s="40">
        <v>94</v>
      </c>
      <c r="DB49" s="40">
        <f t="shared" si="15"/>
        <v>264</v>
      </c>
      <c r="DC49" s="40">
        <v>512</v>
      </c>
      <c r="DD49" s="40">
        <v>114</v>
      </c>
      <c r="DE49" s="40">
        <f t="shared" si="16"/>
        <v>320</v>
      </c>
      <c r="DF49" s="40">
        <v>521</v>
      </c>
      <c r="DG49" s="42"/>
      <c r="DH49" s="42"/>
      <c r="DI49" s="42"/>
      <c r="DJ49" s="42"/>
      <c r="DK49" s="42"/>
      <c r="DL49" s="42"/>
      <c r="DM49" s="27">
        <v>14</v>
      </c>
      <c r="DN49" s="27">
        <v>103</v>
      </c>
      <c r="DO49" s="67">
        <v>292.5</v>
      </c>
      <c r="DP49" s="27">
        <v>534</v>
      </c>
      <c r="DQ49" s="27">
        <v>43</v>
      </c>
      <c r="DR49" s="27">
        <v>81</v>
      </c>
      <c r="DS49" s="67">
        <v>310</v>
      </c>
      <c r="DT49" s="27">
        <v>544</v>
      </c>
      <c r="DU49" s="27">
        <v>38</v>
      </c>
      <c r="DV49" s="27">
        <v>84</v>
      </c>
      <c r="DW49" s="27">
        <v>343</v>
      </c>
      <c r="DX49" s="27">
        <v>461</v>
      </c>
      <c r="DY49" s="27">
        <v>36</v>
      </c>
      <c r="DZ49" s="27">
        <v>81</v>
      </c>
      <c r="EA49" s="27">
        <v>328</v>
      </c>
      <c r="EB49" s="27">
        <v>568</v>
      </c>
      <c r="EC49" s="44">
        <v>44.13636363636364</v>
      </c>
      <c r="ED49" s="44">
        <v>51</v>
      </c>
      <c r="EE49" s="45">
        <v>158.56060606060606</v>
      </c>
      <c r="EF49" s="45">
        <v>533</v>
      </c>
      <c r="EG49" s="44">
        <v>28.5</v>
      </c>
      <c r="EH49" s="44">
        <v>44.81818181818182</v>
      </c>
      <c r="EI49" s="45">
        <v>122.1969696969697</v>
      </c>
      <c r="EJ49" s="45">
        <v>521</v>
      </c>
      <c r="ES49" s="45">
        <v>18.386363636363637</v>
      </c>
      <c r="ET49" s="45">
        <v>46.295454545454547</v>
      </c>
      <c r="EU49" s="45">
        <v>107.80303030303031</v>
      </c>
      <c r="EV49" s="45">
        <v>518</v>
      </c>
      <c r="EW49" s="45">
        <v>23.06818181818182</v>
      </c>
      <c r="EX49" s="45">
        <v>47.977272727272727</v>
      </c>
      <c r="EY49" s="45">
        <v>118.40909090909092</v>
      </c>
      <c r="EZ49" s="45">
        <v>512</v>
      </c>
      <c r="FA49" s="44">
        <v>28.022727272727273</v>
      </c>
      <c r="FB49" s="44">
        <v>36.454545454545453</v>
      </c>
      <c r="FC49" s="44">
        <v>107.46212121212122</v>
      </c>
      <c r="FD49" s="44">
        <v>112</v>
      </c>
      <c r="FE49" s="44">
        <v>14.704545454545455</v>
      </c>
      <c r="FF49" s="44">
        <v>44.977272727272727</v>
      </c>
      <c r="FG49" s="44">
        <v>99.469696969696969</v>
      </c>
      <c r="FH49" s="44">
        <v>112</v>
      </c>
      <c r="FI49" s="45">
        <v>44.13636363636364</v>
      </c>
      <c r="FJ49" s="45">
        <v>57.522727272727273</v>
      </c>
      <c r="FK49" s="45">
        <v>169.43181818181819</v>
      </c>
      <c r="FL49" s="45">
        <v>521</v>
      </c>
      <c r="FM49" s="45">
        <v>28.5</v>
      </c>
      <c r="FN49" s="45">
        <v>44.81818181818182</v>
      </c>
      <c r="FO49" s="45">
        <v>122.1969696969697</v>
      </c>
      <c r="FP49" s="45">
        <v>511</v>
      </c>
      <c r="FQ49" s="45"/>
      <c r="FR49" s="45"/>
      <c r="FS49" s="45"/>
      <c r="FT49" s="45"/>
      <c r="FU49" s="45"/>
      <c r="FV49" s="45"/>
      <c r="FW49" s="45"/>
      <c r="FX49" s="45"/>
      <c r="FY49" s="45">
        <v>32.13636363636364</v>
      </c>
      <c r="FZ49" s="45">
        <v>36.27272727272728</v>
      </c>
      <c r="GA49" s="45">
        <v>175</v>
      </c>
      <c r="GB49" s="45">
        <v>128</v>
      </c>
      <c r="GC49" s="45">
        <v>22.90909090909091</v>
      </c>
      <c r="GD49" s="45">
        <v>41.18181818181818</v>
      </c>
      <c r="GE49" s="45">
        <v>122</v>
      </c>
      <c r="GF49" s="45">
        <v>128</v>
      </c>
      <c r="GG49" s="46">
        <v>16.386363636363637</v>
      </c>
      <c r="GH49" s="45">
        <v>22.704545454545453</v>
      </c>
      <c r="GI49" s="45">
        <v>65.151515151515156</v>
      </c>
      <c r="GJ49" s="45">
        <v>266</v>
      </c>
      <c r="GK49" s="45">
        <v>26.227272727272727</v>
      </c>
      <c r="GL49" s="45">
        <v>45.5</v>
      </c>
      <c r="GM49" s="45">
        <v>119.54545454545456</v>
      </c>
      <c r="GN49" s="45">
        <v>277</v>
      </c>
      <c r="GO49" s="45">
        <v>16.431818181818183</v>
      </c>
      <c r="GP49" s="45">
        <v>25.90909090909091</v>
      </c>
      <c r="GQ49" s="45">
        <v>70.568181818181827</v>
      </c>
      <c r="GR49" s="45">
        <v>269</v>
      </c>
      <c r="GS49" s="45">
        <v>15.181818181818182</v>
      </c>
      <c r="GT49" s="45">
        <v>23.227272727272727</v>
      </c>
      <c r="GU49" s="45">
        <v>64.015151515151516</v>
      </c>
      <c r="GV49" s="45">
        <v>279</v>
      </c>
      <c r="HE49" s="44">
        <v>41.981818181818177</v>
      </c>
      <c r="HF49" s="44">
        <v>80.13636363636364</v>
      </c>
      <c r="HG49" s="44">
        <v>174.45454545454547</v>
      </c>
      <c r="HH49" s="44">
        <v>576</v>
      </c>
      <c r="HI49" s="44">
        <v>41.545454545454547</v>
      </c>
      <c r="HJ49" s="44">
        <v>86</v>
      </c>
      <c r="HK49" s="44">
        <v>226.72077922077921</v>
      </c>
      <c r="HL49" s="44">
        <v>651</v>
      </c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JI49" s="45">
        <v>43.579545454545453</v>
      </c>
      <c r="JJ49" s="45">
        <v>44.856818181818177</v>
      </c>
      <c r="JK49" s="45">
        <v>236.76666666666665</v>
      </c>
      <c r="JL49" s="45">
        <v>607</v>
      </c>
      <c r="JM49" s="45">
        <v>49.184090909090905</v>
      </c>
      <c r="JN49" s="45">
        <v>49.902272727272724</v>
      </c>
      <c r="JO49" s="45">
        <v>239.1</v>
      </c>
      <c r="JP49" s="45">
        <v>604</v>
      </c>
      <c r="JQ49" s="47">
        <f t="shared" si="6"/>
        <v>621.88181818181818</v>
      </c>
      <c r="JR49" s="47">
        <f t="shared" si="7"/>
        <v>1415.2727272727275</v>
      </c>
      <c r="JS49" s="47">
        <f t="shared" si="8"/>
        <v>4694.9207792207799</v>
      </c>
      <c r="JT49" s="47">
        <f t="shared" si="8"/>
        <v>10728</v>
      </c>
    </row>
    <row r="50" spans="1:280" s="27" customFormat="1" ht="15.75" customHeight="1" x14ac:dyDescent="0.35">
      <c r="A50" s="34">
        <v>38</v>
      </c>
      <c r="B50" s="34" t="s">
        <v>140</v>
      </c>
      <c r="C50" s="64" t="s">
        <v>181</v>
      </c>
      <c r="D50" s="36">
        <f t="shared" si="2"/>
        <v>254</v>
      </c>
      <c r="E50" s="36">
        <f t="shared" si="2"/>
        <v>712</v>
      </c>
      <c r="F50" s="36">
        <f t="shared" si="2"/>
        <v>1973</v>
      </c>
      <c r="G50" s="37">
        <f t="shared" si="3"/>
        <v>0.36087176887987837</v>
      </c>
      <c r="H50" s="36">
        <f t="shared" si="4"/>
        <v>63.5</v>
      </c>
      <c r="I50" s="36">
        <f t="shared" si="4"/>
        <v>178</v>
      </c>
      <c r="J50" s="36">
        <f t="shared" si="4"/>
        <v>493.25</v>
      </c>
      <c r="K50" s="37">
        <f t="shared" si="5"/>
        <v>0.36087176887987837</v>
      </c>
      <c r="L50" s="65"/>
      <c r="M50" s="65"/>
      <c r="N50" s="65"/>
      <c r="O50" s="65"/>
      <c r="P50" s="65"/>
      <c r="Q50" s="65"/>
      <c r="R50" s="38"/>
      <c r="S50" s="38"/>
      <c r="T50" s="38"/>
      <c r="U50" s="38"/>
      <c r="V50" s="38"/>
      <c r="W50" s="38"/>
      <c r="X50" s="42"/>
      <c r="Y50" s="42"/>
      <c r="Z50" s="42"/>
      <c r="AA50" s="42"/>
      <c r="AB50" s="42"/>
      <c r="AC50" s="42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2"/>
      <c r="AZ50" s="42"/>
      <c r="BA50" s="42"/>
      <c r="BB50" s="42"/>
      <c r="BC50" s="42"/>
      <c r="BD50" s="42"/>
      <c r="BE50" s="42"/>
      <c r="BF50" s="38"/>
      <c r="BG50" s="38"/>
      <c r="BH50" s="38"/>
      <c r="BI50" s="38"/>
      <c r="BJ50" s="38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0">
        <v>45</v>
      </c>
      <c r="CJ50" s="40">
        <v>126</v>
      </c>
      <c r="CK50" s="40">
        <v>529</v>
      </c>
      <c r="CL50" s="40">
        <v>59</v>
      </c>
      <c r="CM50" s="40">
        <v>166</v>
      </c>
      <c r="CN50" s="40">
        <v>423</v>
      </c>
      <c r="CO50" s="42"/>
      <c r="CP50" s="42"/>
      <c r="CQ50" s="42"/>
      <c r="CR50" s="42"/>
      <c r="CS50" s="42"/>
      <c r="CT50" s="42"/>
      <c r="CU50" s="41"/>
      <c r="CV50" s="42"/>
      <c r="CW50" s="42"/>
      <c r="CX50" s="42"/>
      <c r="CY50" s="42"/>
      <c r="CZ50" s="42"/>
      <c r="DA50" s="40">
        <v>65</v>
      </c>
      <c r="DB50" s="40">
        <f t="shared" si="15"/>
        <v>182</v>
      </c>
      <c r="DC50" s="40">
        <v>508</v>
      </c>
      <c r="DD50" s="40">
        <v>85</v>
      </c>
      <c r="DE50" s="40">
        <f t="shared" si="16"/>
        <v>238</v>
      </c>
      <c r="DF50" s="40">
        <v>513</v>
      </c>
      <c r="DG50" s="42"/>
      <c r="DH50" s="42"/>
      <c r="DI50" s="42"/>
      <c r="DJ50" s="42"/>
      <c r="DK50" s="42"/>
      <c r="DL50" s="42"/>
      <c r="DM50" s="27">
        <v>5</v>
      </c>
      <c r="DN50" s="27">
        <v>30</v>
      </c>
      <c r="DO50" s="67">
        <v>87.5</v>
      </c>
      <c r="DP50" s="27">
        <v>501</v>
      </c>
      <c r="DQ50" s="27">
        <v>17</v>
      </c>
      <c r="DR50" s="27">
        <v>32</v>
      </c>
      <c r="DS50" s="67">
        <v>122.5</v>
      </c>
      <c r="DT50" s="27">
        <v>511</v>
      </c>
      <c r="EC50" s="44">
        <v>0</v>
      </c>
      <c r="ED50" s="44"/>
      <c r="EE50" s="45">
        <v>0</v>
      </c>
      <c r="EF50" s="45"/>
      <c r="EG50" s="44">
        <v>18</v>
      </c>
      <c r="EH50" s="44">
        <v>37</v>
      </c>
      <c r="EI50" s="45">
        <v>91.666666666666671</v>
      </c>
      <c r="EJ50" s="45">
        <v>352</v>
      </c>
      <c r="ES50" s="45">
        <v>18.06818181818182</v>
      </c>
      <c r="ET50" s="45">
        <v>28.06818181818182</v>
      </c>
      <c r="EU50" s="45">
        <v>76.893939393939405</v>
      </c>
      <c r="EV50" s="45">
        <v>431</v>
      </c>
      <c r="EW50" s="45">
        <v>13.59090909090909</v>
      </c>
      <c r="EX50" s="45">
        <v>23.06818181818182</v>
      </c>
      <c r="EY50" s="45">
        <v>61.098484848484858</v>
      </c>
      <c r="EZ50" s="45">
        <v>441</v>
      </c>
      <c r="FA50" s="44">
        <v>11.90909090909091</v>
      </c>
      <c r="FB50" s="44">
        <v>14.90909090909091</v>
      </c>
      <c r="FC50" s="44">
        <v>44.696969696969703</v>
      </c>
      <c r="FD50" s="44">
        <v>112</v>
      </c>
      <c r="FE50" s="44">
        <v>15.386363636363637</v>
      </c>
      <c r="FF50" s="44">
        <v>18.386363636363637</v>
      </c>
      <c r="FG50" s="44">
        <v>56.287878787878789</v>
      </c>
      <c r="FH50" s="44">
        <v>112</v>
      </c>
      <c r="FI50" s="45">
        <v>15.75</v>
      </c>
      <c r="FJ50" s="45">
        <v>39.75</v>
      </c>
      <c r="FK50" s="45">
        <v>92.5</v>
      </c>
      <c r="FL50" s="45">
        <v>409</v>
      </c>
      <c r="FM50" s="45">
        <v>23</v>
      </c>
      <c r="FN50" s="45">
        <v>41</v>
      </c>
      <c r="FO50" s="45">
        <v>106.66666666666669</v>
      </c>
      <c r="FP50" s="45">
        <v>352</v>
      </c>
      <c r="FQ50" s="45">
        <v>10.59090909090909</v>
      </c>
      <c r="FR50" s="45">
        <v>14.90909090909091</v>
      </c>
      <c r="FS50" s="45">
        <v>42.5</v>
      </c>
      <c r="FT50" s="45">
        <v>112</v>
      </c>
      <c r="FU50" s="45">
        <v>12.227272727272727</v>
      </c>
      <c r="FV50" s="45">
        <v>17.227272727272727</v>
      </c>
      <c r="FW50" s="45">
        <v>49.090909090909093</v>
      </c>
      <c r="FX50" s="45">
        <v>112</v>
      </c>
      <c r="FY50" s="45">
        <v>15.75</v>
      </c>
      <c r="FZ50" s="45">
        <v>17.5</v>
      </c>
      <c r="GA50" s="45">
        <v>99</v>
      </c>
      <c r="GB50" s="45">
        <v>128</v>
      </c>
      <c r="GC50" s="45">
        <v>21.431818181818183</v>
      </c>
      <c r="GD50" s="45">
        <v>38.272727272727273</v>
      </c>
      <c r="GE50" s="45">
        <v>109</v>
      </c>
      <c r="GF50" s="45">
        <v>128</v>
      </c>
      <c r="GG50" s="46"/>
      <c r="GH50" s="45"/>
      <c r="GI50" s="45"/>
      <c r="GJ50" s="45"/>
      <c r="GK50" s="45"/>
      <c r="GL50" s="45"/>
      <c r="GM50" s="45"/>
      <c r="GN50" s="45"/>
      <c r="GO50" s="45"/>
      <c r="GP50" s="45"/>
      <c r="GQ50" s="45"/>
      <c r="GR50" s="45"/>
      <c r="GS50" s="45"/>
      <c r="GT50" s="45"/>
      <c r="GU50" s="45"/>
      <c r="GV50" s="45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>
        <v>30.956818181818182</v>
      </c>
      <c r="ID50" s="44">
        <v>7.5181818181818176</v>
      </c>
      <c r="IE50" s="44">
        <v>66.631060606060601</v>
      </c>
      <c r="IF50" s="44">
        <v>462</v>
      </c>
      <c r="IG50" s="44">
        <v>39.588636363636368</v>
      </c>
      <c r="IH50" s="44">
        <v>10.156818181818181</v>
      </c>
      <c r="II50" s="44">
        <v>86.294696969696986</v>
      </c>
      <c r="IJ50" s="44">
        <v>482</v>
      </c>
      <c r="IK50" s="27">
        <v>41.99</v>
      </c>
      <c r="IM50" s="27">
        <v>80</v>
      </c>
      <c r="IN50" s="27">
        <v>447</v>
      </c>
      <c r="IO50" s="27">
        <v>43</v>
      </c>
      <c r="IQ50" s="27">
        <v>84</v>
      </c>
      <c r="IR50" s="27">
        <v>499</v>
      </c>
      <c r="JQ50" s="47">
        <f t="shared" si="6"/>
        <v>337.49</v>
      </c>
      <c r="JR50" s="47">
        <f t="shared" si="7"/>
        <v>584.01590909090908</v>
      </c>
      <c r="JS50" s="47">
        <f t="shared" si="8"/>
        <v>1975.8272727272729</v>
      </c>
      <c r="JT50" s="47">
        <f t="shared" si="8"/>
        <v>7155</v>
      </c>
    </row>
    <row r="51" spans="1:280" s="27" customFormat="1" ht="15.75" customHeight="1" x14ac:dyDescent="0.35">
      <c r="A51" s="34">
        <v>39</v>
      </c>
      <c r="B51" s="34" t="s">
        <v>140</v>
      </c>
      <c r="C51" s="64" t="s">
        <v>182</v>
      </c>
      <c r="D51" s="36">
        <f t="shared" si="2"/>
        <v>261</v>
      </c>
      <c r="E51" s="36">
        <f t="shared" si="2"/>
        <v>732</v>
      </c>
      <c r="F51" s="36">
        <f t="shared" si="2"/>
        <v>1902</v>
      </c>
      <c r="G51" s="37">
        <f t="shared" si="3"/>
        <v>0.38485804416403785</v>
      </c>
      <c r="H51" s="36">
        <f t="shared" si="4"/>
        <v>65.25</v>
      </c>
      <c r="I51" s="36">
        <f t="shared" si="4"/>
        <v>183</v>
      </c>
      <c r="J51" s="36">
        <f t="shared" si="4"/>
        <v>475.5</v>
      </c>
      <c r="K51" s="37">
        <f t="shared" si="5"/>
        <v>0.38485804416403785</v>
      </c>
      <c r="L51" s="65"/>
      <c r="M51" s="65"/>
      <c r="N51" s="65"/>
      <c r="O51" s="65"/>
      <c r="P51" s="65"/>
      <c r="Q51" s="65"/>
      <c r="R51" s="38"/>
      <c r="S51" s="38"/>
      <c r="T51" s="38"/>
      <c r="U51" s="38"/>
      <c r="V51" s="38"/>
      <c r="W51" s="38"/>
      <c r="X51" s="42"/>
      <c r="Y51" s="42"/>
      <c r="Z51" s="42"/>
      <c r="AA51" s="42"/>
      <c r="AB51" s="42"/>
      <c r="AC51" s="42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0">
        <v>45</v>
      </c>
      <c r="CJ51" s="40">
        <v>126</v>
      </c>
      <c r="CK51" s="40">
        <v>455</v>
      </c>
      <c r="CL51" s="40">
        <v>80</v>
      </c>
      <c r="CM51" s="40">
        <v>224</v>
      </c>
      <c r="CN51" s="40">
        <v>422</v>
      </c>
      <c r="CO51" s="42"/>
      <c r="CP51" s="42"/>
      <c r="CQ51" s="42"/>
      <c r="CR51" s="42"/>
      <c r="CS51" s="42"/>
      <c r="CT51" s="42"/>
      <c r="CU51" s="41"/>
      <c r="CV51" s="42"/>
      <c r="CW51" s="42"/>
      <c r="CX51" s="42"/>
      <c r="CY51" s="42"/>
      <c r="CZ51" s="42"/>
      <c r="DA51" s="40">
        <v>68</v>
      </c>
      <c r="DB51" s="40">
        <f t="shared" si="15"/>
        <v>191</v>
      </c>
      <c r="DC51" s="40">
        <v>509</v>
      </c>
      <c r="DD51" s="40">
        <v>68</v>
      </c>
      <c r="DE51" s="40">
        <f t="shared" si="16"/>
        <v>191</v>
      </c>
      <c r="DF51" s="40">
        <v>516</v>
      </c>
      <c r="DG51" s="42"/>
      <c r="DH51" s="42"/>
      <c r="DI51" s="42"/>
      <c r="DJ51" s="42"/>
      <c r="DK51" s="42"/>
      <c r="DL51" s="42"/>
      <c r="DM51" s="27">
        <v>11</v>
      </c>
      <c r="DN51" s="27">
        <v>31</v>
      </c>
      <c r="DO51" s="67">
        <v>105</v>
      </c>
      <c r="DP51" s="27">
        <v>509</v>
      </c>
      <c r="DQ51" s="27">
        <v>22</v>
      </c>
      <c r="DR51" s="27">
        <v>35</v>
      </c>
      <c r="DS51" s="67">
        <v>142.5</v>
      </c>
      <c r="DT51" s="27">
        <v>519</v>
      </c>
      <c r="EC51" s="44">
        <v>22.386363636363637</v>
      </c>
      <c r="ED51" s="44">
        <v>23</v>
      </c>
      <c r="EE51" s="45">
        <v>75.643939393939405</v>
      </c>
      <c r="EF51" s="45">
        <v>352</v>
      </c>
      <c r="EG51" s="44">
        <v>18.90909090909091</v>
      </c>
      <c r="EH51" s="44">
        <v>31.75</v>
      </c>
      <c r="EI51" s="45">
        <v>84.431818181818187</v>
      </c>
      <c r="EJ51" s="45">
        <v>352</v>
      </c>
      <c r="ES51" s="45">
        <v>11.90909090909091</v>
      </c>
      <c r="ET51" s="45">
        <v>28.386363636363637</v>
      </c>
      <c r="EU51" s="45">
        <v>67.159090909090907</v>
      </c>
      <c r="EV51" s="45">
        <v>420</v>
      </c>
      <c r="EW51" s="45">
        <v>14.545454545454545</v>
      </c>
      <c r="EX51" s="45">
        <v>20.75</v>
      </c>
      <c r="EY51" s="45">
        <v>58.825757575757578</v>
      </c>
      <c r="EZ51" s="45">
        <v>432</v>
      </c>
      <c r="FA51" s="44">
        <v>8.1136363636363633</v>
      </c>
      <c r="FB51" s="44">
        <v>9.5909090909090899</v>
      </c>
      <c r="FC51" s="44">
        <v>29.507575757575758</v>
      </c>
      <c r="FD51" s="44">
        <v>112</v>
      </c>
      <c r="FE51" s="44">
        <v>11.59090909090909</v>
      </c>
      <c r="FF51" s="44">
        <v>13.75</v>
      </c>
      <c r="FG51" s="44">
        <v>42.234848484848484</v>
      </c>
      <c r="FH51" s="44">
        <v>112</v>
      </c>
      <c r="FI51" s="45">
        <v>28.022727272727273</v>
      </c>
      <c r="FJ51" s="45">
        <v>33.022727272727273</v>
      </c>
      <c r="FK51" s="45">
        <v>101.74242424242425</v>
      </c>
      <c r="FL51" s="45">
        <v>341</v>
      </c>
      <c r="FM51" s="45">
        <v>23.227272727272727</v>
      </c>
      <c r="FN51" s="45">
        <v>32.06818181818182</v>
      </c>
      <c r="FO51" s="45">
        <v>92.159090909090907</v>
      </c>
      <c r="FP51" s="45">
        <v>352</v>
      </c>
      <c r="FQ51" s="45">
        <v>7.954545454545455</v>
      </c>
      <c r="FR51" s="45">
        <v>10.59090909090909</v>
      </c>
      <c r="FS51" s="45">
        <v>30.909090909090914</v>
      </c>
      <c r="FT51" s="45">
        <v>112</v>
      </c>
      <c r="FU51" s="45">
        <v>11.59090909090909</v>
      </c>
      <c r="FV51" s="45">
        <v>13.75</v>
      </c>
      <c r="FW51" s="45">
        <v>42.234848484848484</v>
      </c>
      <c r="FX51" s="45">
        <v>112</v>
      </c>
      <c r="FY51" s="45">
        <v>23.386363636363637</v>
      </c>
      <c r="FZ51" s="45">
        <v>25.772727272727273</v>
      </c>
      <c r="GA51" s="45">
        <v>107</v>
      </c>
      <c r="GB51" s="45">
        <v>128</v>
      </c>
      <c r="GC51" s="45">
        <v>21.06818181818182</v>
      </c>
      <c r="GD51" s="45">
        <v>33.227272727272727</v>
      </c>
      <c r="GE51" s="45">
        <v>107</v>
      </c>
      <c r="GF51" s="45">
        <v>128</v>
      </c>
      <c r="GG51" s="46"/>
      <c r="GH51" s="45"/>
      <c r="GI51" s="45"/>
      <c r="GJ51" s="45"/>
      <c r="GK51" s="45"/>
      <c r="GL51" s="45"/>
      <c r="GM51" s="45"/>
      <c r="GN51" s="45"/>
      <c r="GO51" s="45"/>
      <c r="GP51" s="45"/>
      <c r="GQ51" s="45"/>
      <c r="GR51" s="45"/>
      <c r="GS51" s="45"/>
      <c r="GT51" s="45"/>
      <c r="GU51" s="45"/>
      <c r="GV51" s="45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>
        <v>16</v>
      </c>
      <c r="HV51" s="44">
        <v>14.95681818181818</v>
      </c>
      <c r="HW51" s="44">
        <v>44.224025974025977</v>
      </c>
      <c r="HX51" s="44">
        <v>406</v>
      </c>
      <c r="HY51" s="44">
        <v>25.6</v>
      </c>
      <c r="HZ51" s="44">
        <v>10.156818181818181</v>
      </c>
      <c r="IA51" s="44">
        <v>51.081168831168839</v>
      </c>
      <c r="IB51" s="44">
        <v>432</v>
      </c>
      <c r="IC51" s="44"/>
      <c r="ID51" s="44"/>
      <c r="IE51" s="44"/>
      <c r="IF51" s="44"/>
      <c r="IG51" s="44"/>
      <c r="IH51" s="44"/>
      <c r="II51" s="44"/>
      <c r="IJ51" s="44"/>
      <c r="JI51" s="45">
        <v>11.200000000000001</v>
      </c>
      <c r="JJ51" s="45">
        <v>30.311363636363637</v>
      </c>
      <c r="JK51" s="45">
        <v>95.266666666666666</v>
      </c>
      <c r="JL51" s="45">
        <v>454</v>
      </c>
      <c r="JM51" s="45">
        <v>14.4</v>
      </c>
      <c r="JN51" s="45">
        <v>33.272727272727273</v>
      </c>
      <c r="JO51" s="45">
        <v>104</v>
      </c>
      <c r="JP51" s="45">
        <v>512</v>
      </c>
      <c r="JQ51" s="47">
        <f t="shared" si="6"/>
        <v>274.88181818181818</v>
      </c>
      <c r="JR51" s="47">
        <f t="shared" si="7"/>
        <v>594.75</v>
      </c>
      <c r="JS51" s="47">
        <f t="shared" si="8"/>
        <v>2011.1779220779219</v>
      </c>
      <c r="JT51" s="47">
        <f t="shared" si="8"/>
        <v>7346</v>
      </c>
    </row>
    <row r="52" spans="1:280" s="27" customFormat="1" ht="15.75" customHeight="1" x14ac:dyDescent="0.35">
      <c r="A52" s="34">
        <v>40</v>
      </c>
      <c r="B52" s="34" t="s">
        <v>140</v>
      </c>
      <c r="C52" s="64" t="s">
        <v>183</v>
      </c>
      <c r="D52" s="36">
        <f t="shared" si="2"/>
        <v>1060</v>
      </c>
      <c r="E52" s="36">
        <f t="shared" si="2"/>
        <v>2972</v>
      </c>
      <c r="F52" s="36">
        <f t="shared" si="2"/>
        <v>6414</v>
      </c>
      <c r="G52" s="37">
        <f t="shared" si="3"/>
        <v>0.4633613969441846</v>
      </c>
      <c r="H52" s="36">
        <f t="shared" si="4"/>
        <v>88.333333333333329</v>
      </c>
      <c r="I52" s="36">
        <f t="shared" si="4"/>
        <v>247.66666666666666</v>
      </c>
      <c r="J52" s="36">
        <f t="shared" si="4"/>
        <v>534.5</v>
      </c>
      <c r="K52" s="37">
        <f t="shared" si="5"/>
        <v>0.4633613969441846</v>
      </c>
      <c r="L52" s="65"/>
      <c r="M52" s="65"/>
      <c r="N52" s="65"/>
      <c r="O52" s="65"/>
      <c r="P52" s="65"/>
      <c r="Q52" s="65"/>
      <c r="R52" s="38"/>
      <c r="S52" s="38"/>
      <c r="T52" s="38"/>
      <c r="U52" s="38"/>
      <c r="V52" s="38"/>
      <c r="W52" s="38"/>
      <c r="X52" s="40">
        <v>88</v>
      </c>
      <c r="Y52" s="40">
        <v>247</v>
      </c>
      <c r="Z52" s="40">
        <v>634</v>
      </c>
      <c r="AA52" s="40">
        <v>95</v>
      </c>
      <c r="AB52" s="40">
        <v>266</v>
      </c>
      <c r="AC52" s="40">
        <v>649</v>
      </c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0">
        <v>99</v>
      </c>
      <c r="AZ52" s="40">
        <v>278</v>
      </c>
      <c r="BA52" s="40">
        <v>603</v>
      </c>
      <c r="BB52" s="40">
        <v>114</v>
      </c>
      <c r="BC52" s="40">
        <v>320</v>
      </c>
      <c r="BD52" s="40">
        <v>574</v>
      </c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0">
        <v>65</v>
      </c>
      <c r="BR52" s="40">
        <v>182</v>
      </c>
      <c r="BS52" s="40">
        <v>471</v>
      </c>
      <c r="BT52" s="40">
        <v>60</v>
      </c>
      <c r="BU52" s="40">
        <v>168</v>
      </c>
      <c r="BV52" s="40">
        <v>465</v>
      </c>
      <c r="BW52" s="40">
        <v>85</v>
      </c>
      <c r="BX52" s="40">
        <v>238</v>
      </c>
      <c r="BY52" s="40">
        <v>501</v>
      </c>
      <c r="BZ52" s="40">
        <v>91</v>
      </c>
      <c r="CA52" s="40">
        <v>255</v>
      </c>
      <c r="CB52" s="40">
        <v>512</v>
      </c>
      <c r="CC52" s="42"/>
      <c r="CD52" s="42"/>
      <c r="CE52" s="42"/>
      <c r="CF52" s="42"/>
      <c r="CG52" s="42"/>
      <c r="CH52" s="42"/>
      <c r="CI52" s="40">
        <v>57</v>
      </c>
      <c r="CJ52" s="40">
        <v>160</v>
      </c>
      <c r="CK52" s="40">
        <v>431</v>
      </c>
      <c r="CL52" s="40">
        <v>73</v>
      </c>
      <c r="CM52" s="40">
        <v>205</v>
      </c>
      <c r="CN52" s="40">
        <v>501</v>
      </c>
      <c r="CO52" s="42"/>
      <c r="CP52" s="42"/>
      <c r="CQ52" s="42"/>
      <c r="CR52" s="42"/>
      <c r="CS52" s="42"/>
      <c r="CT52" s="42"/>
      <c r="CU52" s="41"/>
      <c r="CV52" s="42"/>
      <c r="CW52" s="42"/>
      <c r="CX52" s="42"/>
      <c r="CY52" s="42"/>
      <c r="CZ52" s="42"/>
      <c r="DA52" s="40">
        <v>112</v>
      </c>
      <c r="DB52" s="40">
        <f t="shared" si="15"/>
        <v>314</v>
      </c>
      <c r="DC52" s="40">
        <v>534</v>
      </c>
      <c r="DD52" s="40">
        <v>121</v>
      </c>
      <c r="DE52" s="40">
        <f t="shared" si="16"/>
        <v>339</v>
      </c>
      <c r="DF52" s="40">
        <v>539</v>
      </c>
      <c r="DG52" s="42"/>
      <c r="DH52" s="42"/>
      <c r="DI52" s="42"/>
      <c r="DJ52" s="42"/>
      <c r="DK52" s="42"/>
      <c r="DL52" s="42"/>
      <c r="DM52" s="27">
        <v>7</v>
      </c>
      <c r="DN52" s="27">
        <v>65</v>
      </c>
      <c r="DO52" s="67">
        <v>180</v>
      </c>
      <c r="DP52" s="27">
        <v>519</v>
      </c>
      <c r="DQ52" s="27">
        <v>9</v>
      </c>
      <c r="DR52" s="27">
        <v>70</v>
      </c>
      <c r="DS52" s="67">
        <v>197.5</v>
      </c>
      <c r="DT52" s="27">
        <v>523</v>
      </c>
      <c r="EC52" s="44">
        <v>48.81818181818182</v>
      </c>
      <c r="ED52" s="44">
        <v>77</v>
      </c>
      <c r="EE52" s="45">
        <v>209.69696969696972</v>
      </c>
      <c r="EF52" s="45">
        <v>599</v>
      </c>
      <c r="EG52" s="44">
        <v>52.81818181818182</v>
      </c>
      <c r="EH52" s="44">
        <v>75.454545454545453</v>
      </c>
      <c r="EI52" s="45">
        <v>213.78787878787881</v>
      </c>
      <c r="EJ52" s="45">
        <v>568</v>
      </c>
      <c r="ES52" s="45">
        <v>13.272727272727273</v>
      </c>
      <c r="ET52" s="45">
        <v>75.5</v>
      </c>
      <c r="EU52" s="45">
        <v>147.95454545454547</v>
      </c>
      <c r="EV52" s="45">
        <v>514</v>
      </c>
      <c r="EW52" s="45">
        <v>26.90909090909091</v>
      </c>
      <c r="EX52" s="45">
        <v>97.36363636363636</v>
      </c>
      <c r="EY52" s="45">
        <v>207.12121212121212</v>
      </c>
      <c r="EZ52" s="45">
        <v>455</v>
      </c>
      <c r="FI52" s="45">
        <v>43.18181818181818</v>
      </c>
      <c r="FJ52" s="45">
        <v>48.340909090909093</v>
      </c>
      <c r="FK52" s="45">
        <v>152.53787878787881</v>
      </c>
      <c r="FL52" s="45">
        <v>519</v>
      </c>
      <c r="FM52" s="45">
        <v>52.81818181818182</v>
      </c>
      <c r="FN52" s="45">
        <v>75.454545454545453</v>
      </c>
      <c r="FO52" s="45">
        <v>213.78787878787881</v>
      </c>
      <c r="FP52" s="45">
        <v>543</v>
      </c>
      <c r="FY52" s="45">
        <v>24.5</v>
      </c>
      <c r="FZ52" s="45">
        <v>28</v>
      </c>
      <c r="GA52" s="45">
        <v>201</v>
      </c>
      <c r="GB52" s="45">
        <v>474</v>
      </c>
      <c r="GC52" s="45">
        <v>54.18181818181818</v>
      </c>
      <c r="GD52" s="45">
        <v>71.5</v>
      </c>
      <c r="GE52" s="45">
        <v>230</v>
      </c>
      <c r="GF52" s="45">
        <v>500</v>
      </c>
      <c r="GG52" s="46"/>
      <c r="GH52" s="45"/>
      <c r="GI52" s="45"/>
      <c r="GJ52" s="45"/>
      <c r="GK52" s="45"/>
      <c r="GL52" s="45"/>
      <c r="GM52" s="45"/>
      <c r="GN52" s="45"/>
      <c r="GO52" s="45">
        <v>31.545454545454547</v>
      </c>
      <c r="GP52" s="45">
        <v>44.340909090909093</v>
      </c>
      <c r="GQ52" s="45">
        <v>126.47727272727273</v>
      </c>
      <c r="GR52" s="45">
        <v>513</v>
      </c>
      <c r="GS52" s="45">
        <v>35.18181818181818</v>
      </c>
      <c r="GT52" s="45">
        <v>81.340909090909093</v>
      </c>
      <c r="GU52" s="45">
        <v>194.20454545454547</v>
      </c>
      <c r="GV52" s="45">
        <v>532</v>
      </c>
      <c r="HE52" s="44">
        <v>25.272727272727273</v>
      </c>
      <c r="HF52" s="44">
        <v>108.47272727272725</v>
      </c>
      <c r="HG52" s="44">
        <v>191.06493506493507</v>
      </c>
      <c r="HH52" s="44">
        <v>579</v>
      </c>
      <c r="HI52" s="44">
        <v>34.06818181818182</v>
      </c>
      <c r="HJ52" s="44">
        <v>81.599999999999994</v>
      </c>
      <c r="HK52" s="44">
        <v>184.70779220779221</v>
      </c>
      <c r="HL52" s="44">
        <v>610</v>
      </c>
      <c r="HM52" s="44"/>
      <c r="HN52" s="44"/>
      <c r="HO52" s="44"/>
      <c r="HP52" s="44"/>
      <c r="HQ52" s="44"/>
      <c r="HR52" s="44"/>
      <c r="HS52" s="44"/>
      <c r="HT52" s="44"/>
      <c r="HU52" s="44">
        <v>7.4340909090909095</v>
      </c>
      <c r="HV52" s="44">
        <v>33.988636363636367</v>
      </c>
      <c r="HW52" s="44">
        <v>59.175324675324688</v>
      </c>
      <c r="HX52" s="44">
        <v>410</v>
      </c>
      <c r="HY52" s="44">
        <v>10.872727272727273</v>
      </c>
      <c r="HZ52" s="44">
        <v>37.029545454545456</v>
      </c>
      <c r="IA52" s="44">
        <v>71.020562770562776</v>
      </c>
      <c r="IB52" s="44">
        <v>442</v>
      </c>
      <c r="IC52" s="44"/>
      <c r="ID52" s="44"/>
      <c r="IE52" s="44"/>
      <c r="IF52" s="44"/>
      <c r="IG52" s="44"/>
      <c r="IH52" s="44"/>
      <c r="II52" s="44"/>
      <c r="IJ52" s="44"/>
      <c r="IS52" s="27">
        <v>61.3</v>
      </c>
      <c r="IU52" s="27">
        <v>140</v>
      </c>
      <c r="IV52" s="27">
        <v>534</v>
      </c>
      <c r="IW52" s="27">
        <v>61.3</v>
      </c>
      <c r="IX52" s="27">
        <v>140</v>
      </c>
      <c r="IZ52" s="27">
        <v>534</v>
      </c>
      <c r="JI52" s="45"/>
      <c r="JJ52" s="45"/>
      <c r="JK52" s="45"/>
      <c r="JL52" s="45"/>
      <c r="JM52" s="45"/>
      <c r="JN52" s="45"/>
      <c r="JO52" s="45"/>
      <c r="JP52" s="45"/>
      <c r="JQ52" s="47">
        <f t="shared" si="6"/>
        <v>556.29318181818178</v>
      </c>
      <c r="JR52" s="47">
        <f t="shared" si="7"/>
        <v>2222.0454545454545</v>
      </c>
      <c r="JS52" s="47">
        <f t="shared" si="8"/>
        <v>5739.4989177489178</v>
      </c>
      <c r="JT52" s="47">
        <f t="shared" si="8"/>
        <v>15263</v>
      </c>
    </row>
    <row r="53" spans="1:280" s="27" customFormat="1" ht="15.75" customHeight="1" x14ac:dyDescent="0.35">
      <c r="A53" s="34">
        <v>41</v>
      </c>
      <c r="B53" s="34" t="s">
        <v>140</v>
      </c>
      <c r="C53" s="64" t="s">
        <v>184</v>
      </c>
      <c r="D53" s="36">
        <f t="shared" si="2"/>
        <v>788</v>
      </c>
      <c r="E53" s="36">
        <f t="shared" si="2"/>
        <v>2209</v>
      </c>
      <c r="F53" s="36">
        <f t="shared" si="2"/>
        <v>6417</v>
      </c>
      <c r="G53" s="37">
        <f t="shared" si="3"/>
        <v>0.34424185756584075</v>
      </c>
      <c r="H53" s="36">
        <f t="shared" si="4"/>
        <v>65.666666666666671</v>
      </c>
      <c r="I53" s="36">
        <f t="shared" si="4"/>
        <v>184.08333333333334</v>
      </c>
      <c r="J53" s="36">
        <f t="shared" si="4"/>
        <v>534.75</v>
      </c>
      <c r="K53" s="37">
        <f t="shared" si="5"/>
        <v>0.34424185756584075</v>
      </c>
      <c r="L53" s="65"/>
      <c r="M53" s="65"/>
      <c r="N53" s="65"/>
      <c r="O53" s="65"/>
      <c r="P53" s="65"/>
      <c r="Q53" s="65"/>
      <c r="R53" s="38"/>
      <c r="S53" s="38"/>
      <c r="T53" s="38"/>
      <c r="U53" s="38"/>
      <c r="V53" s="38"/>
      <c r="W53" s="38"/>
      <c r="X53" s="40">
        <v>43</v>
      </c>
      <c r="Y53" s="40">
        <v>121</v>
      </c>
      <c r="Z53" s="40">
        <v>622</v>
      </c>
      <c r="AA53" s="40">
        <v>60</v>
      </c>
      <c r="AB53" s="40">
        <v>168</v>
      </c>
      <c r="AC53" s="40">
        <v>629</v>
      </c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0">
        <v>67</v>
      </c>
      <c r="AZ53" s="40">
        <v>188</v>
      </c>
      <c r="BA53" s="40">
        <v>614</v>
      </c>
      <c r="BB53" s="40">
        <v>75</v>
      </c>
      <c r="BC53" s="40">
        <v>210</v>
      </c>
      <c r="BD53" s="40">
        <v>546</v>
      </c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0">
        <v>53</v>
      </c>
      <c r="BR53" s="40">
        <v>149</v>
      </c>
      <c r="BS53" s="40">
        <v>432</v>
      </c>
      <c r="BT53" s="40">
        <v>55</v>
      </c>
      <c r="BU53" s="40">
        <v>154</v>
      </c>
      <c r="BV53" s="40">
        <v>432</v>
      </c>
      <c r="BW53" s="40">
        <v>65</v>
      </c>
      <c r="BX53" s="40">
        <v>182</v>
      </c>
      <c r="BY53" s="40">
        <v>526</v>
      </c>
      <c r="BZ53" s="40">
        <v>68</v>
      </c>
      <c r="CA53" s="40">
        <v>191</v>
      </c>
      <c r="CB53" s="40">
        <v>533</v>
      </c>
      <c r="CC53" s="42"/>
      <c r="CD53" s="42"/>
      <c r="CE53" s="42"/>
      <c r="CF53" s="42"/>
      <c r="CG53" s="42"/>
      <c r="CH53" s="42"/>
      <c r="CI53" s="40">
        <v>75</v>
      </c>
      <c r="CJ53" s="40">
        <v>210</v>
      </c>
      <c r="CK53" s="40">
        <v>501</v>
      </c>
      <c r="CL53" s="40">
        <v>82</v>
      </c>
      <c r="CM53" s="40">
        <v>230</v>
      </c>
      <c r="CN53" s="40">
        <v>521</v>
      </c>
      <c r="CO53" s="42"/>
      <c r="CP53" s="42"/>
      <c r="CQ53" s="42"/>
      <c r="CR53" s="42"/>
      <c r="CS53" s="42"/>
      <c r="CT53" s="42"/>
      <c r="CU53" s="41"/>
      <c r="CV53" s="42"/>
      <c r="CW53" s="42"/>
      <c r="CX53" s="42"/>
      <c r="CY53" s="42"/>
      <c r="CZ53" s="42"/>
      <c r="DA53" s="40">
        <v>70</v>
      </c>
      <c r="DB53" s="40">
        <f t="shared" si="15"/>
        <v>196</v>
      </c>
      <c r="DC53" s="40">
        <v>527</v>
      </c>
      <c r="DD53" s="40">
        <v>75</v>
      </c>
      <c r="DE53" s="40">
        <f t="shared" si="16"/>
        <v>210</v>
      </c>
      <c r="DF53" s="40">
        <v>534</v>
      </c>
      <c r="DG53" s="42"/>
      <c r="DH53" s="42"/>
      <c r="DI53" s="42"/>
      <c r="DJ53" s="42"/>
      <c r="DK53" s="42"/>
      <c r="DL53" s="42"/>
      <c r="DM53" s="27">
        <v>36</v>
      </c>
      <c r="DN53" s="27">
        <v>42</v>
      </c>
      <c r="DO53" s="67">
        <v>195</v>
      </c>
      <c r="DP53" s="27">
        <v>521</v>
      </c>
      <c r="DQ53" s="27">
        <v>32</v>
      </c>
      <c r="DR53" s="27">
        <v>45</v>
      </c>
      <c r="DS53" s="67">
        <v>192.5</v>
      </c>
      <c r="DT53" s="27">
        <v>534</v>
      </c>
      <c r="EC53" s="44">
        <v>52.022727272727273</v>
      </c>
      <c r="ED53" s="44">
        <v>65</v>
      </c>
      <c r="EE53" s="45">
        <v>195.03787878787881</v>
      </c>
      <c r="EF53" s="45">
        <v>601</v>
      </c>
      <c r="EG53" s="44">
        <v>34.477272727272727</v>
      </c>
      <c r="EH53" s="44">
        <v>41.31818181818182</v>
      </c>
      <c r="EI53" s="45">
        <v>126.32575757575759</v>
      </c>
      <c r="EJ53" s="45">
        <v>574</v>
      </c>
      <c r="ES53" s="45">
        <v>33.909090909090907</v>
      </c>
      <c r="ET53" s="45">
        <v>37.386363636363633</v>
      </c>
      <c r="EU53" s="45">
        <v>118.82575757575756</v>
      </c>
      <c r="EV53" s="45">
        <v>505</v>
      </c>
      <c r="EW53" s="45">
        <v>31.06818181818182</v>
      </c>
      <c r="EX53" s="45">
        <v>36.386363636363633</v>
      </c>
      <c r="EY53" s="45">
        <v>112.42424242424244</v>
      </c>
      <c r="EZ53" s="45">
        <v>478</v>
      </c>
      <c r="FI53" s="45">
        <v>44.386363636363633</v>
      </c>
      <c r="FJ53" s="45">
        <v>45.06818181818182</v>
      </c>
      <c r="FK53" s="45">
        <v>149.09090909090909</v>
      </c>
      <c r="FL53" s="45">
        <v>495</v>
      </c>
      <c r="FM53" s="45">
        <v>34.477272727272727</v>
      </c>
      <c r="FN53" s="45">
        <v>41.31818181818182</v>
      </c>
      <c r="FO53" s="45">
        <v>126.32575757575759</v>
      </c>
      <c r="FP53" s="45">
        <v>496</v>
      </c>
      <c r="FY53" s="45"/>
      <c r="FZ53" s="45"/>
      <c r="GA53" s="45"/>
      <c r="GB53" s="45"/>
      <c r="GC53" s="45"/>
      <c r="GD53" s="45"/>
      <c r="GE53" s="45"/>
      <c r="GF53" s="45"/>
      <c r="GG53" s="46">
        <v>31</v>
      </c>
      <c r="GH53" s="45">
        <v>41</v>
      </c>
      <c r="GI53" s="45">
        <v>180</v>
      </c>
      <c r="GJ53" s="45">
        <v>704</v>
      </c>
      <c r="GK53" s="45">
        <v>31</v>
      </c>
      <c r="GL53" s="45">
        <v>42</v>
      </c>
      <c r="GM53" s="45">
        <v>182.5</v>
      </c>
      <c r="GN53" s="45">
        <v>693</v>
      </c>
      <c r="GO53" s="45"/>
      <c r="GP53" s="45"/>
      <c r="GQ53" s="45"/>
      <c r="GR53" s="45"/>
      <c r="GS53" s="45"/>
      <c r="GT53" s="45"/>
      <c r="GU53" s="45"/>
      <c r="GV53" s="45"/>
      <c r="GW53" s="45">
        <v>41.904545454545456</v>
      </c>
      <c r="GX53" s="45">
        <v>51.227272727272727</v>
      </c>
      <c r="GY53" s="45">
        <v>155.21969696969697</v>
      </c>
      <c r="GZ53" s="45">
        <v>537</v>
      </c>
      <c r="HA53" s="45">
        <v>44.386363636363633</v>
      </c>
      <c r="HB53" s="45">
        <v>55.427272727272729</v>
      </c>
      <c r="HC53" s="45">
        <v>166.35606060606062</v>
      </c>
      <c r="HD53" s="45">
        <v>541</v>
      </c>
      <c r="HE53" s="44"/>
      <c r="HF53" s="44"/>
      <c r="HG53" s="44"/>
      <c r="HH53" s="44"/>
      <c r="HI53" s="44"/>
      <c r="HJ53" s="44"/>
      <c r="HK53" s="44"/>
      <c r="HL53" s="44"/>
      <c r="HM53" s="44">
        <v>46.531818181818174</v>
      </c>
      <c r="HN53" s="44">
        <v>57.104545454545452</v>
      </c>
      <c r="HO53" s="44">
        <v>148.05194805194805</v>
      </c>
      <c r="HP53" s="44">
        <v>486</v>
      </c>
      <c r="HQ53" s="44">
        <v>42.872727272727275</v>
      </c>
      <c r="HR53" s="44">
        <v>58.30681818181818</v>
      </c>
      <c r="HS53" s="44">
        <v>190.47727272727275</v>
      </c>
      <c r="HT53" s="44">
        <v>623</v>
      </c>
      <c r="HU53" s="44"/>
      <c r="HV53" s="44"/>
      <c r="HW53" s="44"/>
      <c r="HX53" s="44"/>
      <c r="HY53" s="44"/>
      <c r="HZ53" s="44"/>
      <c r="IA53" s="44"/>
      <c r="IB53" s="44"/>
      <c r="IC53" s="44">
        <v>51.225000000000001</v>
      </c>
      <c r="ID53" s="44">
        <v>0</v>
      </c>
      <c r="IE53" s="44">
        <v>85.375</v>
      </c>
      <c r="IF53" s="44">
        <v>574</v>
      </c>
      <c r="IG53" s="44">
        <v>57.263636363636365</v>
      </c>
      <c r="IH53" s="44">
        <v>0</v>
      </c>
      <c r="II53" s="44">
        <v>95.439393939393952</v>
      </c>
      <c r="IJ53" s="44">
        <v>592</v>
      </c>
      <c r="JI53" s="45"/>
      <c r="JJ53" s="45"/>
      <c r="JK53" s="45"/>
      <c r="JL53" s="45"/>
      <c r="JM53" s="45"/>
      <c r="JN53" s="45"/>
      <c r="JO53" s="45"/>
      <c r="JP53" s="45"/>
      <c r="JQ53" s="47">
        <f t="shared" si="6"/>
        <v>600.13863636363635</v>
      </c>
      <c r="JR53" s="47">
        <f t="shared" si="7"/>
        <v>1401.4749999999999</v>
      </c>
      <c r="JS53" s="47">
        <f t="shared" si="8"/>
        <v>4478.8587662337668</v>
      </c>
      <c r="JT53" s="47">
        <f t="shared" si="8"/>
        <v>14876</v>
      </c>
    </row>
    <row r="54" spans="1:280" s="27" customFormat="1" ht="15.75" customHeight="1" x14ac:dyDescent="0.35">
      <c r="A54" s="34">
        <v>42</v>
      </c>
      <c r="B54" s="34" t="s">
        <v>140</v>
      </c>
      <c r="C54" s="64" t="s">
        <v>185</v>
      </c>
      <c r="D54" s="36">
        <f t="shared" si="2"/>
        <v>558</v>
      </c>
      <c r="E54" s="36">
        <f t="shared" si="2"/>
        <v>1565</v>
      </c>
      <c r="F54" s="36">
        <f t="shared" si="2"/>
        <v>6214</v>
      </c>
      <c r="G54" s="37">
        <f t="shared" si="3"/>
        <v>0.25185065980045057</v>
      </c>
      <c r="H54" s="36">
        <f t="shared" si="4"/>
        <v>46.5</v>
      </c>
      <c r="I54" s="36">
        <f t="shared" si="4"/>
        <v>130.41666666666666</v>
      </c>
      <c r="J54" s="36">
        <f t="shared" si="4"/>
        <v>517.83333333333337</v>
      </c>
      <c r="K54" s="37">
        <f t="shared" si="5"/>
        <v>0.25185065980045057</v>
      </c>
      <c r="L54" s="65"/>
      <c r="M54" s="65"/>
      <c r="N54" s="65"/>
      <c r="O54" s="65"/>
      <c r="P54" s="65"/>
      <c r="Q54" s="65"/>
      <c r="R54" s="38"/>
      <c r="S54" s="38"/>
      <c r="T54" s="38"/>
      <c r="U54" s="38"/>
      <c r="V54" s="38"/>
      <c r="W54" s="38"/>
      <c r="X54" s="40">
        <v>35</v>
      </c>
      <c r="Y54" s="40">
        <v>98</v>
      </c>
      <c r="Z54" s="40">
        <v>588</v>
      </c>
      <c r="AA54" s="40">
        <v>40</v>
      </c>
      <c r="AB54" s="40">
        <v>112</v>
      </c>
      <c r="AC54" s="40">
        <v>601</v>
      </c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0">
        <v>45</v>
      </c>
      <c r="AZ54" s="40">
        <v>126</v>
      </c>
      <c r="BA54" s="40">
        <v>599</v>
      </c>
      <c r="BB54" s="40">
        <v>51</v>
      </c>
      <c r="BC54" s="40">
        <v>143</v>
      </c>
      <c r="BD54" s="40">
        <v>538</v>
      </c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0">
        <v>42</v>
      </c>
      <c r="BR54" s="40">
        <v>118</v>
      </c>
      <c r="BS54" s="40">
        <v>439</v>
      </c>
      <c r="BT54" s="40">
        <v>55</v>
      </c>
      <c r="BU54" s="40">
        <v>154</v>
      </c>
      <c r="BV54" s="40">
        <v>489</v>
      </c>
      <c r="BW54" s="40">
        <v>52</v>
      </c>
      <c r="BX54" s="40">
        <v>146</v>
      </c>
      <c r="BY54" s="40">
        <v>519</v>
      </c>
      <c r="BZ54" s="40">
        <v>62</v>
      </c>
      <c r="CA54" s="40">
        <v>174</v>
      </c>
      <c r="CB54" s="40">
        <v>524</v>
      </c>
      <c r="CC54" s="42"/>
      <c r="CD54" s="42"/>
      <c r="CE54" s="42"/>
      <c r="CF54" s="42"/>
      <c r="CG54" s="42"/>
      <c r="CH54" s="42"/>
      <c r="CI54" s="40">
        <v>45</v>
      </c>
      <c r="CJ54" s="40">
        <v>126</v>
      </c>
      <c r="CK54" s="40">
        <v>466</v>
      </c>
      <c r="CL54" s="40">
        <v>49</v>
      </c>
      <c r="CM54" s="40">
        <v>138</v>
      </c>
      <c r="CN54" s="40">
        <v>423</v>
      </c>
      <c r="CO54" s="42"/>
      <c r="CP54" s="42"/>
      <c r="CQ54" s="42"/>
      <c r="CR54" s="42"/>
      <c r="CS54" s="42"/>
      <c r="CT54" s="42"/>
      <c r="CU54" s="41"/>
      <c r="CV54" s="42"/>
      <c r="CW54" s="42"/>
      <c r="CX54" s="42"/>
      <c r="CY54" s="42"/>
      <c r="CZ54" s="42"/>
      <c r="DA54" s="40">
        <v>37</v>
      </c>
      <c r="DB54" s="40">
        <f t="shared" si="15"/>
        <v>104</v>
      </c>
      <c r="DC54" s="40">
        <v>509</v>
      </c>
      <c r="DD54" s="40">
        <v>45</v>
      </c>
      <c r="DE54" s="40">
        <f t="shared" si="16"/>
        <v>126</v>
      </c>
      <c r="DF54" s="40">
        <v>519</v>
      </c>
      <c r="DG54" s="42"/>
      <c r="DH54" s="42"/>
      <c r="DI54" s="42"/>
      <c r="DJ54" s="42"/>
      <c r="DK54" s="42"/>
      <c r="DL54" s="42"/>
      <c r="DM54" s="27">
        <v>13</v>
      </c>
      <c r="DN54" s="27">
        <v>39</v>
      </c>
      <c r="DO54" s="67">
        <v>130</v>
      </c>
      <c r="DP54" s="27">
        <v>514</v>
      </c>
      <c r="DQ54" s="27">
        <v>18</v>
      </c>
      <c r="DR54" s="27">
        <v>52</v>
      </c>
      <c r="DS54" s="67">
        <v>175</v>
      </c>
      <c r="DT54" s="27">
        <v>522</v>
      </c>
      <c r="EC54" s="44">
        <v>25</v>
      </c>
      <c r="ED54" s="44">
        <v>38</v>
      </c>
      <c r="EE54" s="45">
        <v>105</v>
      </c>
      <c r="EF54" s="45">
        <v>488</v>
      </c>
      <c r="EG54" s="44">
        <v>25</v>
      </c>
      <c r="EH54" s="44">
        <v>36</v>
      </c>
      <c r="EI54" s="45">
        <v>101.66666666666667</v>
      </c>
      <c r="EJ54" s="45">
        <v>467</v>
      </c>
      <c r="ES54" s="45">
        <v>20.90909090909091</v>
      </c>
      <c r="ET54" s="45">
        <v>18.272727272727273</v>
      </c>
      <c r="EU54" s="45">
        <v>65.303030303030312</v>
      </c>
      <c r="EV54" s="45">
        <v>507</v>
      </c>
      <c r="EW54" s="45">
        <v>20.227272727272727</v>
      </c>
      <c r="EX54" s="45">
        <v>29.863636363636363</v>
      </c>
      <c r="EY54" s="45">
        <v>83.484848484848484</v>
      </c>
      <c r="EZ54" s="45">
        <v>454</v>
      </c>
      <c r="FI54" s="45">
        <v>27</v>
      </c>
      <c r="FJ54" s="45">
        <v>41</v>
      </c>
      <c r="FK54" s="45">
        <v>113.33333333333334</v>
      </c>
      <c r="FL54" s="45">
        <v>452</v>
      </c>
      <c r="FM54" s="45">
        <v>25</v>
      </c>
      <c r="FN54" s="45">
        <v>36</v>
      </c>
      <c r="FO54" s="45">
        <v>101.66666666666667</v>
      </c>
      <c r="FP54" s="45">
        <v>499</v>
      </c>
      <c r="FY54" s="45"/>
      <c r="FZ54" s="45"/>
      <c r="GA54" s="45"/>
      <c r="GB54" s="45"/>
      <c r="GC54" s="45"/>
      <c r="GD54" s="45"/>
      <c r="GE54" s="45"/>
      <c r="GF54" s="45"/>
      <c r="GG54" s="46"/>
      <c r="GH54" s="45"/>
      <c r="GI54" s="45"/>
      <c r="GJ54" s="45"/>
      <c r="GK54" s="45"/>
      <c r="GL54" s="45"/>
      <c r="GM54" s="45"/>
      <c r="GN54" s="45"/>
      <c r="GO54" s="45">
        <v>18.227272727272727</v>
      </c>
      <c r="GP54" s="45">
        <v>32.909090909090907</v>
      </c>
      <c r="GQ54" s="45">
        <v>127.84090909090908</v>
      </c>
      <c r="GR54" s="45">
        <v>498</v>
      </c>
      <c r="GS54" s="45">
        <v>19</v>
      </c>
      <c r="GT54" s="45">
        <v>32</v>
      </c>
      <c r="GU54" s="45">
        <v>127.5</v>
      </c>
      <c r="GV54" s="45">
        <v>512</v>
      </c>
      <c r="GW54" s="45"/>
      <c r="GX54" s="45"/>
      <c r="GY54" s="45"/>
      <c r="GZ54" s="45"/>
      <c r="HA54" s="45"/>
      <c r="HB54" s="45"/>
      <c r="HC54" s="45"/>
      <c r="HD54" s="45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>
        <v>5.5954545454545457</v>
      </c>
      <c r="HV54" s="44">
        <v>36.702272727272728</v>
      </c>
      <c r="HW54" s="44">
        <v>60.425324675324681</v>
      </c>
      <c r="HX54" s="44">
        <v>408</v>
      </c>
      <c r="HY54" s="44">
        <v>9.5909090909090899</v>
      </c>
      <c r="HZ54" s="44">
        <v>38.929545454545455</v>
      </c>
      <c r="IA54" s="44">
        <v>74.795454545454547</v>
      </c>
      <c r="IB54" s="44">
        <v>445</v>
      </c>
      <c r="IC54" s="44"/>
      <c r="ID54" s="44"/>
      <c r="IE54" s="44"/>
      <c r="IF54" s="44"/>
      <c r="IG54" s="44"/>
      <c r="IH54" s="44"/>
      <c r="II54" s="44"/>
      <c r="IJ54" s="44"/>
      <c r="IS54" s="27">
        <v>37.799999999999997</v>
      </c>
      <c r="IU54" s="27">
        <v>63</v>
      </c>
      <c r="IV54" s="27">
        <v>554</v>
      </c>
      <c r="IW54" s="27">
        <v>37.799999999999997</v>
      </c>
      <c r="IX54" s="27">
        <v>63</v>
      </c>
      <c r="IZ54" s="27">
        <v>554</v>
      </c>
      <c r="JI54" s="45"/>
      <c r="JJ54" s="45"/>
      <c r="JK54" s="45"/>
      <c r="JL54" s="45"/>
      <c r="JM54" s="45"/>
      <c r="JN54" s="45"/>
      <c r="JO54" s="45"/>
      <c r="JP54" s="45"/>
      <c r="JQ54" s="47">
        <f t="shared" si="6"/>
        <v>275.14999999999998</v>
      </c>
      <c r="JR54" s="47">
        <f t="shared" si="7"/>
        <v>1010.6772727272728</v>
      </c>
      <c r="JS54" s="47">
        <f t="shared" si="8"/>
        <v>2780.6829004329002</v>
      </c>
      <c r="JT54" s="47">
        <f t="shared" si="8"/>
        <v>12636</v>
      </c>
    </row>
    <row r="55" spans="1:280" s="27" customFormat="1" ht="15.75" customHeight="1" x14ac:dyDescent="0.35">
      <c r="A55" s="34">
        <v>43</v>
      </c>
      <c r="B55" s="34" t="s">
        <v>148</v>
      </c>
      <c r="C55" s="64" t="s">
        <v>186</v>
      </c>
      <c r="D55" s="36">
        <f t="shared" si="2"/>
        <v>379</v>
      </c>
      <c r="E55" s="36">
        <f t="shared" si="2"/>
        <v>1065</v>
      </c>
      <c r="F55" s="36">
        <f t="shared" si="2"/>
        <v>4697</v>
      </c>
      <c r="G55" s="37">
        <f t="shared" si="3"/>
        <v>0.22674047264211197</v>
      </c>
      <c r="H55" s="36">
        <f>AVERAGE(L55,O55,R55,U55,X55,AA55,AD55,AG55,AJ55,AM55,AP55,AS55,AV55,AY55,BB55,BE55,BH55,BK55,BN55,BQ55,BT55,BW55,BZ55,CC55,CF55,CI55,CL55,CO55,CR55,CU55,CX55,DA55,DD55,DG55,DJ55)</f>
        <v>37.9</v>
      </c>
      <c r="I55" s="36">
        <f t="shared" si="4"/>
        <v>106.5</v>
      </c>
      <c r="J55" s="36">
        <f t="shared" si="4"/>
        <v>469.7</v>
      </c>
      <c r="K55" s="37">
        <f t="shared" si="5"/>
        <v>0.226740472642112</v>
      </c>
      <c r="L55" s="65"/>
      <c r="M55" s="65"/>
      <c r="N55" s="65"/>
      <c r="O55" s="65"/>
      <c r="P55" s="65"/>
      <c r="Q55" s="65"/>
      <c r="R55" s="38"/>
      <c r="S55" s="38"/>
      <c r="T55" s="38"/>
      <c r="U55" s="38"/>
      <c r="V55" s="38"/>
      <c r="W55" s="38"/>
      <c r="X55" s="42"/>
      <c r="Y55" s="42"/>
      <c r="Z55" s="42"/>
      <c r="AA55" s="42"/>
      <c r="AB55" s="42"/>
      <c r="AC55" s="42"/>
      <c r="AD55" s="40">
        <v>30</v>
      </c>
      <c r="AE55" s="40">
        <v>84</v>
      </c>
      <c r="AF55" s="40">
        <v>530</v>
      </c>
      <c r="AG55" s="40">
        <v>35</v>
      </c>
      <c r="AH55" s="40">
        <v>98</v>
      </c>
      <c r="AI55" s="40">
        <v>511</v>
      </c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2"/>
      <c r="AZ55" s="42"/>
      <c r="BA55" s="42"/>
      <c r="BB55" s="42"/>
      <c r="BC55" s="42"/>
      <c r="BD55" s="42"/>
      <c r="BE55" s="40">
        <v>27</v>
      </c>
      <c r="BF55" s="40">
        <v>76</v>
      </c>
      <c r="BG55" s="40">
        <v>493</v>
      </c>
      <c r="BH55" s="40">
        <v>36</v>
      </c>
      <c r="BI55" s="40">
        <v>101</v>
      </c>
      <c r="BJ55" s="40">
        <v>512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38"/>
      <c r="BY55" s="38"/>
      <c r="BZ55" s="42"/>
      <c r="CA55" s="38"/>
      <c r="CB55" s="38"/>
      <c r="CC55" s="40">
        <v>33</v>
      </c>
      <c r="CD55" s="40">
        <v>93</v>
      </c>
      <c r="CE55" s="40">
        <v>489</v>
      </c>
      <c r="CF55" s="40">
        <v>39</v>
      </c>
      <c r="CG55" s="40">
        <v>110</v>
      </c>
      <c r="CH55" s="40">
        <v>501</v>
      </c>
      <c r="CI55" s="42"/>
      <c r="CJ55" s="42"/>
      <c r="CK55" s="42"/>
      <c r="CL55" s="42"/>
      <c r="CM55" s="42"/>
      <c r="CN55" s="42"/>
      <c r="CO55" s="40">
        <v>48</v>
      </c>
      <c r="CP55" s="40">
        <v>135</v>
      </c>
      <c r="CQ55" s="40">
        <v>403</v>
      </c>
      <c r="CR55" s="40">
        <v>47</v>
      </c>
      <c r="CS55" s="40">
        <v>132</v>
      </c>
      <c r="CT55" s="40">
        <v>399</v>
      </c>
      <c r="CU55" s="40">
        <v>32</v>
      </c>
      <c r="CV55" s="40">
        <v>90</v>
      </c>
      <c r="CW55" s="40">
        <v>435</v>
      </c>
      <c r="CX55" s="40">
        <v>52</v>
      </c>
      <c r="CY55" s="40">
        <v>146</v>
      </c>
      <c r="CZ55" s="40">
        <v>424</v>
      </c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27">
        <v>7</v>
      </c>
      <c r="DN55" s="27">
        <v>30</v>
      </c>
      <c r="DO55" s="67">
        <v>92.5</v>
      </c>
      <c r="DP55" s="27">
        <v>501</v>
      </c>
      <c r="DQ55" s="27">
        <v>12</v>
      </c>
      <c r="DR55" s="27">
        <v>31</v>
      </c>
      <c r="DS55" s="67">
        <v>107.5</v>
      </c>
      <c r="DT55" s="27">
        <v>509</v>
      </c>
      <c r="DU55" s="27">
        <v>7</v>
      </c>
      <c r="DV55" s="27">
        <v>30</v>
      </c>
      <c r="DW55" s="27">
        <v>45</v>
      </c>
      <c r="DX55" s="27">
        <v>455</v>
      </c>
      <c r="DY55" s="27">
        <v>5</v>
      </c>
      <c r="DZ55" s="27">
        <v>28</v>
      </c>
      <c r="EA55" s="27">
        <v>40</v>
      </c>
      <c r="EB55" s="27">
        <v>411</v>
      </c>
      <c r="EC55" s="44">
        <v>14</v>
      </c>
      <c r="ED55" s="44">
        <v>31</v>
      </c>
      <c r="EE55" s="45">
        <v>75</v>
      </c>
      <c r="EF55" s="45">
        <v>160</v>
      </c>
      <c r="EG55" s="44">
        <v>9</v>
      </c>
      <c r="EH55" s="44">
        <v>35</v>
      </c>
      <c r="EI55" s="45">
        <v>73.333333333333343</v>
      </c>
      <c r="EJ55" s="45">
        <v>160</v>
      </c>
      <c r="ES55" s="45">
        <v>17.75</v>
      </c>
      <c r="ET55" s="45">
        <v>19.386363636363637</v>
      </c>
      <c r="EU55" s="45">
        <v>61.893939393939398</v>
      </c>
      <c r="EV55" s="45">
        <v>352</v>
      </c>
      <c r="EW55" s="45">
        <v>15.90909090909091</v>
      </c>
      <c r="EX55" s="45">
        <v>15.227272727272727</v>
      </c>
      <c r="EY55" s="45">
        <v>51.893939393939398</v>
      </c>
      <c r="EZ55" s="45">
        <v>352</v>
      </c>
      <c r="FY55" s="45">
        <v>17.113636363636363</v>
      </c>
      <c r="FZ55" s="45">
        <v>18.227272727272727</v>
      </c>
      <c r="GA55" s="45">
        <v>80</v>
      </c>
      <c r="GB55" s="45">
        <v>400</v>
      </c>
      <c r="GC55" s="45">
        <v>13.75</v>
      </c>
      <c r="GD55" s="45">
        <v>34.863636363636367</v>
      </c>
      <c r="GE55" s="45">
        <v>107</v>
      </c>
      <c r="GF55" s="45">
        <v>388</v>
      </c>
      <c r="GG55" s="46"/>
      <c r="GH55" s="45"/>
      <c r="GI55" s="45"/>
      <c r="GJ55" s="45"/>
      <c r="GK55" s="45"/>
      <c r="GL55" s="45"/>
      <c r="GM55" s="45"/>
      <c r="GN55" s="45"/>
      <c r="GO55" s="45"/>
      <c r="GP55" s="45"/>
      <c r="GQ55" s="45"/>
      <c r="GR55" s="45"/>
      <c r="GS55" s="45"/>
      <c r="GT55" s="45"/>
      <c r="GU55" s="45"/>
      <c r="GV55" s="45"/>
      <c r="GW55" s="45"/>
      <c r="GX55" s="45"/>
      <c r="GY55" s="45"/>
      <c r="GZ55" s="45"/>
      <c r="HA55" s="45"/>
      <c r="HB55" s="45"/>
      <c r="HC55" s="45"/>
      <c r="HD55" s="45"/>
      <c r="HE55" s="44">
        <v>14.399999999999999</v>
      </c>
      <c r="HF55" s="44">
        <v>24</v>
      </c>
      <c r="HG55" s="44">
        <v>54.857142857142854</v>
      </c>
      <c r="HH55" s="44">
        <v>351</v>
      </c>
      <c r="HI55" s="44">
        <v>32</v>
      </c>
      <c r="HJ55" s="44">
        <v>25.6</v>
      </c>
      <c r="HK55" s="44">
        <v>82.285714285714292</v>
      </c>
      <c r="HL55" s="44">
        <v>390</v>
      </c>
      <c r="HM55" s="44"/>
      <c r="HN55" s="44"/>
      <c r="HO55" s="44"/>
      <c r="HP55" s="44"/>
      <c r="HQ55" s="44"/>
      <c r="HR55" s="44"/>
      <c r="HS55" s="44"/>
      <c r="HT55" s="44"/>
      <c r="IC55" s="44"/>
      <c r="ID55" s="44"/>
      <c r="IE55" s="44"/>
      <c r="IF55" s="44"/>
      <c r="IG55" s="44"/>
      <c r="IH55" s="44"/>
      <c r="II55" s="44"/>
      <c r="IJ55" s="44"/>
      <c r="IK55" s="27">
        <v>41.83</v>
      </c>
      <c r="IL55" s="27">
        <v>9</v>
      </c>
      <c r="IM55" s="27">
        <v>94</v>
      </c>
      <c r="IN55" s="27">
        <v>431</v>
      </c>
      <c r="IO55" s="27">
        <v>22</v>
      </c>
      <c r="IP55" s="27">
        <v>7</v>
      </c>
      <c r="IQ55" s="27">
        <v>58</v>
      </c>
      <c r="IR55" s="27">
        <v>432</v>
      </c>
      <c r="JI55" s="45"/>
      <c r="JJ55" s="45"/>
      <c r="JK55" s="45"/>
      <c r="JL55" s="45"/>
      <c r="JM55" s="45"/>
      <c r="JN55" s="45"/>
      <c r="JO55" s="45"/>
      <c r="JP55" s="45"/>
      <c r="JQ55" s="47">
        <f t="shared" si="6"/>
        <v>228.75272727272727</v>
      </c>
      <c r="JR55" s="47">
        <f t="shared" si="7"/>
        <v>717.3045454545454</v>
      </c>
      <c r="JS55" s="47">
        <f t="shared" si="8"/>
        <v>2088.2640692640693</v>
      </c>
      <c r="JT55" s="47">
        <f t="shared" si="8"/>
        <v>9989</v>
      </c>
    </row>
    <row r="56" spans="1:280" s="27" customFormat="1" ht="15.75" customHeight="1" x14ac:dyDescent="0.35">
      <c r="A56" s="34">
        <v>44</v>
      </c>
      <c r="B56" s="34" t="s">
        <v>148</v>
      </c>
      <c r="C56" s="64" t="s">
        <v>187</v>
      </c>
      <c r="D56" s="36">
        <f t="shared" si="2"/>
        <v>596</v>
      </c>
      <c r="E56" s="36">
        <f t="shared" si="2"/>
        <v>1672</v>
      </c>
      <c r="F56" s="36">
        <f t="shared" si="2"/>
        <v>5700</v>
      </c>
      <c r="G56" s="37">
        <f t="shared" si="3"/>
        <v>0.29333333333333333</v>
      </c>
      <c r="H56" s="36">
        <f t="shared" si="4"/>
        <v>49.666666666666664</v>
      </c>
      <c r="I56" s="36">
        <f t="shared" si="4"/>
        <v>139.33333333333334</v>
      </c>
      <c r="J56" s="36">
        <f t="shared" si="4"/>
        <v>475</v>
      </c>
      <c r="K56" s="37">
        <f t="shared" si="5"/>
        <v>0.29333333333333333</v>
      </c>
      <c r="L56" s="65"/>
      <c r="M56" s="65"/>
      <c r="N56" s="65"/>
      <c r="O56" s="65"/>
      <c r="P56" s="65"/>
      <c r="Q56" s="65"/>
      <c r="R56" s="38"/>
      <c r="S56" s="38"/>
      <c r="T56" s="38"/>
      <c r="U56" s="38"/>
      <c r="V56" s="38"/>
      <c r="W56" s="38"/>
      <c r="X56" s="42"/>
      <c r="Y56" s="42"/>
      <c r="Z56" s="42"/>
      <c r="AA56" s="42"/>
      <c r="AB56" s="42"/>
      <c r="AC56" s="42"/>
      <c r="AD56" s="40">
        <v>35</v>
      </c>
      <c r="AE56" s="40">
        <v>98</v>
      </c>
      <c r="AF56" s="40">
        <v>543</v>
      </c>
      <c r="AG56" s="40">
        <v>41</v>
      </c>
      <c r="AH56" s="40">
        <v>115</v>
      </c>
      <c r="AI56" s="40">
        <v>509</v>
      </c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2"/>
      <c r="AZ56" s="42"/>
      <c r="BA56" s="42"/>
      <c r="BB56" s="42"/>
      <c r="BC56" s="42"/>
      <c r="BD56" s="42"/>
      <c r="BE56" s="40">
        <v>40</v>
      </c>
      <c r="BF56" s="40">
        <v>112</v>
      </c>
      <c r="BG56" s="40">
        <v>493</v>
      </c>
      <c r="BH56" s="40">
        <v>39</v>
      </c>
      <c r="BI56" s="40">
        <v>110</v>
      </c>
      <c r="BJ56" s="40">
        <v>512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38"/>
      <c r="BY56" s="38"/>
      <c r="BZ56" s="42"/>
      <c r="CA56" s="38"/>
      <c r="CB56" s="38"/>
      <c r="CC56" s="40">
        <v>56</v>
      </c>
      <c r="CD56" s="40">
        <v>157</v>
      </c>
      <c r="CE56" s="40">
        <v>501</v>
      </c>
      <c r="CF56" s="40">
        <v>61</v>
      </c>
      <c r="CG56" s="40">
        <v>171</v>
      </c>
      <c r="CH56" s="40">
        <v>510</v>
      </c>
      <c r="CI56" s="40">
        <v>35</v>
      </c>
      <c r="CJ56" s="40">
        <v>98</v>
      </c>
      <c r="CK56" s="40">
        <v>422</v>
      </c>
      <c r="CL56" s="40">
        <v>47</v>
      </c>
      <c r="CM56" s="40">
        <v>132</v>
      </c>
      <c r="CN56" s="40">
        <v>417</v>
      </c>
      <c r="CO56" s="40">
        <v>46</v>
      </c>
      <c r="CP56" s="40">
        <v>129</v>
      </c>
      <c r="CQ56" s="40">
        <v>405</v>
      </c>
      <c r="CR56" s="40">
        <v>46</v>
      </c>
      <c r="CS56" s="40">
        <v>129</v>
      </c>
      <c r="CT56" s="40">
        <v>401</v>
      </c>
      <c r="CU56" s="40">
        <v>73</v>
      </c>
      <c r="CV56" s="40">
        <v>205</v>
      </c>
      <c r="CW56" s="40">
        <v>499</v>
      </c>
      <c r="CX56" s="40">
        <v>77</v>
      </c>
      <c r="CY56" s="40">
        <v>216</v>
      </c>
      <c r="CZ56" s="40">
        <v>488</v>
      </c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27">
        <v>8</v>
      </c>
      <c r="DN56" s="27">
        <v>22</v>
      </c>
      <c r="DO56" s="67">
        <v>75</v>
      </c>
      <c r="DP56" s="27">
        <v>499</v>
      </c>
      <c r="DQ56" s="27">
        <v>11</v>
      </c>
      <c r="DR56" s="27">
        <v>26</v>
      </c>
      <c r="DS56" s="67">
        <v>92.5</v>
      </c>
      <c r="DT56" s="27">
        <v>488</v>
      </c>
      <c r="DU56" s="27">
        <v>14</v>
      </c>
      <c r="DV56" s="27">
        <v>20</v>
      </c>
      <c r="DW56" s="27">
        <v>41</v>
      </c>
      <c r="DX56" s="27">
        <v>411</v>
      </c>
      <c r="DY56" s="27">
        <v>16</v>
      </c>
      <c r="DZ56" s="27">
        <v>22</v>
      </c>
      <c r="EA56" s="27">
        <v>47</v>
      </c>
      <c r="EB56" s="27">
        <v>401</v>
      </c>
      <c r="EC56" s="44">
        <v>9.4318181818181817</v>
      </c>
      <c r="ED56" s="44">
        <v>13</v>
      </c>
      <c r="EE56" s="45">
        <v>37.38636363636364</v>
      </c>
      <c r="EF56" s="45">
        <v>160</v>
      </c>
      <c r="EG56" s="44">
        <v>10.954545454545455</v>
      </c>
      <c r="EH56" s="44">
        <v>18.954545454545453</v>
      </c>
      <c r="EI56" s="45">
        <v>49.848484848484844</v>
      </c>
      <c r="EJ56" s="45">
        <v>160</v>
      </c>
      <c r="ES56" s="45">
        <v>14.068181818181818</v>
      </c>
      <c r="ET56" s="45">
        <v>14.227272727272727</v>
      </c>
      <c r="EU56" s="45">
        <v>47.159090909090907</v>
      </c>
      <c r="EV56" s="45">
        <v>352</v>
      </c>
      <c r="EW56" s="45">
        <v>19.75</v>
      </c>
      <c r="EX56" s="45">
        <v>17.90909090909091</v>
      </c>
      <c r="EY56" s="45">
        <v>62.765151515151523</v>
      </c>
      <c r="EZ56" s="45">
        <v>352</v>
      </c>
      <c r="FY56" s="45">
        <v>13.75</v>
      </c>
      <c r="FZ56" s="45">
        <v>15.5</v>
      </c>
      <c r="GA56" s="45">
        <v>73</v>
      </c>
      <c r="GB56" s="45">
        <v>344</v>
      </c>
      <c r="GC56" s="45">
        <v>10.954545454545455</v>
      </c>
      <c r="GD56" s="45">
        <v>18.954545454545453</v>
      </c>
      <c r="GE56" s="45">
        <v>65</v>
      </c>
      <c r="GF56" s="45">
        <v>393</v>
      </c>
      <c r="GG56" s="46"/>
      <c r="GH56" s="45"/>
      <c r="GI56" s="45"/>
      <c r="GJ56" s="45"/>
      <c r="GK56" s="45"/>
      <c r="GL56" s="45"/>
      <c r="GM56" s="45"/>
      <c r="GN56" s="45"/>
      <c r="GO56" s="45"/>
      <c r="GP56" s="45"/>
      <c r="GQ56" s="45"/>
      <c r="GR56" s="45"/>
      <c r="GS56" s="45"/>
      <c r="GT56" s="45"/>
      <c r="GU56" s="45"/>
      <c r="GV56" s="45"/>
      <c r="GW56" s="45">
        <v>11.868181818181817</v>
      </c>
      <c r="GX56" s="45">
        <v>25.868181818181817</v>
      </c>
      <c r="GY56" s="45">
        <v>75.472727272727269</v>
      </c>
      <c r="GZ56" s="45">
        <v>444</v>
      </c>
      <c r="HA56" s="45">
        <v>16.386363636363637</v>
      </c>
      <c r="HB56" s="45">
        <v>20.140909090909091</v>
      </c>
      <c r="HC56" s="45">
        <v>73.054545454545462</v>
      </c>
      <c r="HD56" s="45">
        <v>440</v>
      </c>
      <c r="HE56" s="44">
        <v>7.1954545454545453</v>
      </c>
      <c r="HF56" s="44">
        <v>22.072727272727274</v>
      </c>
      <c r="HG56" s="44">
        <v>41.811688311688314</v>
      </c>
      <c r="HH56" s="44">
        <v>362</v>
      </c>
      <c r="HI56" s="44">
        <v>8.5568181818181817</v>
      </c>
      <c r="HJ56" s="44">
        <v>17.600000000000001</v>
      </c>
      <c r="HK56" s="44">
        <v>39.404220779220779</v>
      </c>
      <c r="HL56" s="44">
        <v>386</v>
      </c>
      <c r="HM56" s="44"/>
      <c r="HN56" s="44"/>
      <c r="HO56" s="44"/>
      <c r="HP56" s="44"/>
      <c r="HQ56" s="44"/>
      <c r="HR56" s="44"/>
      <c r="HS56" s="44"/>
      <c r="HT56" s="44"/>
      <c r="IC56" s="44">
        <v>35.200000000000003</v>
      </c>
      <c r="ID56" s="44">
        <v>16</v>
      </c>
      <c r="IE56" s="44">
        <v>90.666666666666671</v>
      </c>
      <c r="IF56" s="44">
        <v>492</v>
      </c>
      <c r="IG56" s="44">
        <v>36.799999999999997</v>
      </c>
      <c r="IH56" s="44">
        <v>22.2</v>
      </c>
      <c r="II56" s="44">
        <v>105.73333333333332</v>
      </c>
      <c r="IJ56" s="44">
        <v>482</v>
      </c>
      <c r="JI56" s="45">
        <v>8</v>
      </c>
      <c r="JJ56" s="45">
        <v>28.8</v>
      </c>
      <c r="JK56" s="45">
        <v>70.933333333333337</v>
      </c>
      <c r="JL56" s="45">
        <v>465</v>
      </c>
      <c r="JM56" s="45">
        <v>9.6000000000000014</v>
      </c>
      <c r="JN56" s="45">
        <v>33.6</v>
      </c>
      <c r="JO56" s="45">
        <v>83.2</v>
      </c>
      <c r="JP56" s="45">
        <v>409</v>
      </c>
      <c r="JQ56" s="47">
        <f t="shared" si="6"/>
        <v>261.51590909090913</v>
      </c>
      <c r="JR56" s="47">
        <f t="shared" si="7"/>
        <v>908.42727272727279</v>
      </c>
      <c r="JS56" s="47">
        <f t="shared" si="8"/>
        <v>2842.935606060606</v>
      </c>
      <c r="JT56" s="47">
        <f t="shared" si="8"/>
        <v>12740</v>
      </c>
    </row>
    <row r="57" spans="1:280" s="27" customFormat="1" ht="15.75" customHeight="1" x14ac:dyDescent="0.35">
      <c r="A57" s="34">
        <v>45</v>
      </c>
      <c r="B57" s="34" t="s">
        <v>148</v>
      </c>
      <c r="C57" s="64" t="s">
        <v>188</v>
      </c>
      <c r="D57" s="36">
        <f t="shared" si="2"/>
        <v>401</v>
      </c>
      <c r="E57" s="36">
        <f t="shared" si="2"/>
        <v>1127</v>
      </c>
      <c r="F57" s="36">
        <f t="shared" si="2"/>
        <v>4628</v>
      </c>
      <c r="G57" s="37">
        <f t="shared" si="3"/>
        <v>0.24351771823681936</v>
      </c>
      <c r="H57" s="36">
        <f t="shared" si="4"/>
        <v>40.1</v>
      </c>
      <c r="I57" s="36">
        <f t="shared" si="4"/>
        <v>112.7</v>
      </c>
      <c r="J57" s="36">
        <f t="shared" si="4"/>
        <v>462.8</v>
      </c>
      <c r="K57" s="37">
        <f t="shared" si="5"/>
        <v>0.24351771823681936</v>
      </c>
      <c r="L57" s="65"/>
      <c r="M57" s="65"/>
      <c r="N57" s="65"/>
      <c r="O57" s="65"/>
      <c r="P57" s="65"/>
      <c r="Q57" s="65"/>
      <c r="R57" s="38"/>
      <c r="S57" s="38"/>
      <c r="T57" s="38"/>
      <c r="U57" s="38"/>
      <c r="V57" s="38"/>
      <c r="W57" s="38"/>
      <c r="X57" s="42"/>
      <c r="Y57" s="42"/>
      <c r="Z57" s="42"/>
      <c r="AA57" s="42"/>
      <c r="AB57" s="42"/>
      <c r="AC57" s="42"/>
      <c r="AD57" s="40">
        <v>31</v>
      </c>
      <c r="AE57" s="40">
        <v>87</v>
      </c>
      <c r="AF57" s="40">
        <v>551</v>
      </c>
      <c r="AG57" s="40">
        <v>35</v>
      </c>
      <c r="AH57" s="40">
        <v>98</v>
      </c>
      <c r="AI57" s="40">
        <v>521</v>
      </c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2"/>
      <c r="AZ57" s="42"/>
      <c r="BA57" s="42"/>
      <c r="BB57" s="42"/>
      <c r="BC57" s="42"/>
      <c r="BD57" s="42"/>
      <c r="BE57" s="40">
        <v>38</v>
      </c>
      <c r="BF57" s="40">
        <v>107</v>
      </c>
      <c r="BG57" s="40">
        <v>493</v>
      </c>
      <c r="BH57" s="40">
        <v>52</v>
      </c>
      <c r="BI57" s="40">
        <v>146</v>
      </c>
      <c r="BJ57" s="40">
        <v>512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38"/>
      <c r="BY57" s="38"/>
      <c r="BZ57" s="42"/>
      <c r="CA57" s="38"/>
      <c r="CB57" s="38"/>
      <c r="CC57" s="40">
        <v>46</v>
      </c>
      <c r="CD57" s="40">
        <v>129</v>
      </c>
      <c r="CE57" s="40">
        <v>502</v>
      </c>
      <c r="CF57" s="40">
        <v>53</v>
      </c>
      <c r="CG57" s="40">
        <v>149</v>
      </c>
      <c r="CH57" s="40">
        <v>509</v>
      </c>
      <c r="CI57" s="42"/>
      <c r="CJ57" s="42"/>
      <c r="CK57" s="42"/>
      <c r="CL57" s="42"/>
      <c r="CM57" s="42"/>
      <c r="CN57" s="42"/>
      <c r="CO57" s="40">
        <v>39</v>
      </c>
      <c r="CP57" s="40">
        <v>110</v>
      </c>
      <c r="CQ57" s="40">
        <v>409</v>
      </c>
      <c r="CR57" s="40">
        <v>41</v>
      </c>
      <c r="CS57" s="40">
        <v>115</v>
      </c>
      <c r="CT57" s="40">
        <v>402</v>
      </c>
      <c r="CU57" s="40">
        <v>32</v>
      </c>
      <c r="CV57" s="40">
        <v>90</v>
      </c>
      <c r="CW57" s="40">
        <v>355</v>
      </c>
      <c r="CX57" s="40">
        <v>34</v>
      </c>
      <c r="CY57" s="40">
        <v>96</v>
      </c>
      <c r="CZ57" s="40">
        <v>374</v>
      </c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27">
        <v>17</v>
      </c>
      <c r="DN57" s="27">
        <v>32</v>
      </c>
      <c r="DO57" s="67">
        <v>122.5</v>
      </c>
      <c r="DP57" s="27">
        <v>511</v>
      </c>
      <c r="DQ57" s="27">
        <v>8</v>
      </c>
      <c r="DR57" s="27">
        <v>37</v>
      </c>
      <c r="DS57" s="67">
        <v>112.5</v>
      </c>
      <c r="DT57" s="27">
        <v>491</v>
      </c>
      <c r="DU57" s="27">
        <v>9</v>
      </c>
      <c r="DV57" s="27">
        <v>21</v>
      </c>
      <c r="DW57" s="27">
        <v>37</v>
      </c>
      <c r="DX57" s="27">
        <v>412</v>
      </c>
      <c r="DY57" s="27">
        <v>12</v>
      </c>
      <c r="DZ57" s="27">
        <v>22</v>
      </c>
      <c r="EA57" s="27">
        <v>42</v>
      </c>
      <c r="EB57" s="27">
        <v>409</v>
      </c>
      <c r="EC57" s="44">
        <v>12.954545454545455</v>
      </c>
      <c r="ED57" s="44">
        <v>18</v>
      </c>
      <c r="EE57" s="45">
        <v>51.590909090909093</v>
      </c>
      <c r="EF57" s="45">
        <v>160</v>
      </c>
      <c r="EG57" s="44">
        <v>11.954545454545455</v>
      </c>
      <c r="EH57" s="44">
        <v>24.227272727272727</v>
      </c>
      <c r="EI57" s="45">
        <v>60.303030303030312</v>
      </c>
      <c r="EJ57" s="45">
        <v>160</v>
      </c>
      <c r="ES57" s="45">
        <v>14.227272727272727</v>
      </c>
      <c r="ET57" s="45">
        <v>22.227272727272727</v>
      </c>
      <c r="EU57" s="45">
        <v>60.757575757575758</v>
      </c>
      <c r="EV57" s="45">
        <v>352</v>
      </c>
      <c r="EW57" s="45">
        <v>13.59090909090909</v>
      </c>
      <c r="EX57" s="45">
        <v>22.545454545454547</v>
      </c>
      <c r="EY57" s="45">
        <v>60.227272727272734</v>
      </c>
      <c r="EZ57" s="45">
        <v>352</v>
      </c>
      <c r="FY57" s="45"/>
      <c r="FZ57" s="45"/>
      <c r="GA57" s="45"/>
      <c r="GB57" s="45"/>
      <c r="GC57" s="45"/>
      <c r="GD57" s="45"/>
      <c r="GE57" s="45"/>
      <c r="GF57" s="45"/>
      <c r="GG57" s="46">
        <v>21</v>
      </c>
      <c r="GH57" s="45">
        <v>29</v>
      </c>
      <c r="GI57" s="45">
        <v>100</v>
      </c>
      <c r="GJ57" s="45">
        <v>496</v>
      </c>
      <c r="GK57" s="45">
        <v>29</v>
      </c>
      <c r="GL57" s="45">
        <v>32</v>
      </c>
      <c r="GM57" s="45">
        <v>122</v>
      </c>
      <c r="GN57" s="45">
        <v>488</v>
      </c>
      <c r="GO57" s="45"/>
      <c r="GP57" s="45"/>
      <c r="GQ57" s="45"/>
      <c r="GR57" s="45"/>
      <c r="GS57" s="45"/>
      <c r="GT57" s="45"/>
      <c r="GU57" s="45"/>
      <c r="GV57" s="45"/>
      <c r="GW57" s="45"/>
      <c r="GX57" s="45"/>
      <c r="GY57" s="45"/>
      <c r="GZ57" s="45"/>
      <c r="HA57" s="45"/>
      <c r="HB57" s="45"/>
      <c r="HC57" s="45"/>
      <c r="HD57" s="45"/>
      <c r="HE57" s="44"/>
      <c r="HF57" s="44"/>
      <c r="HG57" s="44"/>
      <c r="HH57" s="44"/>
      <c r="HI57" s="44"/>
      <c r="HJ57" s="44"/>
      <c r="HK57" s="44"/>
      <c r="HL57" s="44"/>
      <c r="HM57" s="44">
        <v>22.895454545454548</v>
      </c>
      <c r="HN57" s="44">
        <v>24.91363636363636</v>
      </c>
      <c r="HO57" s="44">
        <v>68.298701298701303</v>
      </c>
      <c r="HP57" s="44">
        <v>425</v>
      </c>
      <c r="HQ57" s="44">
        <v>11.756818181818181</v>
      </c>
      <c r="HR57" s="44">
        <v>23.195454545454545</v>
      </c>
      <c r="HS57" s="44">
        <v>62.528409090909093</v>
      </c>
      <c r="HT57" s="44">
        <v>410</v>
      </c>
      <c r="JI57" s="45">
        <v>1.2727272727272727</v>
      </c>
      <c r="JJ57" s="45">
        <v>2.625</v>
      </c>
      <c r="JK57" s="45">
        <v>46.333333333333336</v>
      </c>
      <c r="JL57" s="45">
        <v>364</v>
      </c>
      <c r="JM57" s="45">
        <v>1.2727272727272727</v>
      </c>
      <c r="JN57" s="45">
        <v>1.8295454545454546</v>
      </c>
      <c r="JO57" s="45">
        <v>36.333333333333336</v>
      </c>
      <c r="JP57" s="45">
        <v>311</v>
      </c>
      <c r="JQ57" s="47">
        <f t="shared" si="6"/>
        <v>185.92500000000001</v>
      </c>
      <c r="JR57" s="47">
        <f t="shared" si="7"/>
        <v>709.10909090909092</v>
      </c>
      <c r="JS57" s="47">
        <f t="shared" si="8"/>
        <v>2109.3725649350654</v>
      </c>
      <c r="JT57" s="47">
        <f t="shared" si="8"/>
        <v>9969</v>
      </c>
    </row>
    <row r="58" spans="1:280" s="27" customFormat="1" ht="15.75" customHeight="1" x14ac:dyDescent="0.35">
      <c r="A58" s="34">
        <v>46</v>
      </c>
      <c r="B58" s="34" t="s">
        <v>148</v>
      </c>
      <c r="C58" s="64" t="s">
        <v>189</v>
      </c>
      <c r="D58" s="36">
        <f t="shared" si="2"/>
        <v>779</v>
      </c>
      <c r="E58" s="36">
        <f t="shared" si="2"/>
        <v>2184</v>
      </c>
      <c r="F58" s="36">
        <f t="shared" si="2"/>
        <v>5079</v>
      </c>
      <c r="G58" s="37">
        <f t="shared" si="3"/>
        <v>0.43000590667454225</v>
      </c>
      <c r="H58" s="36">
        <f t="shared" si="4"/>
        <v>77.900000000000006</v>
      </c>
      <c r="I58" s="36">
        <f t="shared" si="4"/>
        <v>218.4</v>
      </c>
      <c r="J58" s="36">
        <f t="shared" si="4"/>
        <v>507.9</v>
      </c>
      <c r="K58" s="37">
        <f t="shared" si="5"/>
        <v>0.43000590667454225</v>
      </c>
      <c r="L58" s="65"/>
      <c r="M58" s="65"/>
      <c r="N58" s="65"/>
      <c r="O58" s="65"/>
      <c r="P58" s="65"/>
      <c r="Q58" s="65"/>
      <c r="R58" s="38"/>
      <c r="S58" s="38"/>
      <c r="T58" s="38"/>
      <c r="U58" s="38"/>
      <c r="V58" s="38"/>
      <c r="W58" s="38"/>
      <c r="X58" s="42"/>
      <c r="Y58" s="42"/>
      <c r="Z58" s="42"/>
      <c r="AA58" s="42"/>
      <c r="AB58" s="42"/>
      <c r="AC58" s="42"/>
      <c r="AD58" s="40">
        <v>45</v>
      </c>
      <c r="AE58" s="40">
        <v>126</v>
      </c>
      <c r="AF58" s="40">
        <v>564</v>
      </c>
      <c r="AG58" s="40">
        <v>52</v>
      </c>
      <c r="AH58" s="40">
        <v>146</v>
      </c>
      <c r="AI58" s="40">
        <v>566</v>
      </c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2"/>
      <c r="AZ58" s="42"/>
      <c r="BA58" s="42"/>
      <c r="BB58" s="42"/>
      <c r="BC58" s="42"/>
      <c r="BD58" s="42"/>
      <c r="BE58" s="40">
        <v>47</v>
      </c>
      <c r="BF58" s="40">
        <v>132</v>
      </c>
      <c r="BG58" s="40">
        <v>501</v>
      </c>
      <c r="BH58" s="40">
        <v>70</v>
      </c>
      <c r="BI58" s="40">
        <v>196</v>
      </c>
      <c r="BJ58" s="40">
        <v>523</v>
      </c>
      <c r="BK58" s="42"/>
      <c r="BL58" s="38"/>
      <c r="BM58" s="38"/>
      <c r="BN58" s="42"/>
      <c r="BO58" s="38"/>
      <c r="BP58" s="38"/>
      <c r="BQ58" s="42"/>
      <c r="BR58" s="42"/>
      <c r="BS58" s="42"/>
      <c r="BT58" s="42"/>
      <c r="BU58" s="42"/>
      <c r="BV58" s="42"/>
      <c r="BW58" s="42"/>
      <c r="BX58" s="38"/>
      <c r="BY58" s="38"/>
      <c r="BZ58" s="42"/>
      <c r="CA58" s="38"/>
      <c r="CB58" s="38"/>
      <c r="CC58" s="40">
        <v>55</v>
      </c>
      <c r="CD58" s="40">
        <v>154</v>
      </c>
      <c r="CE58" s="40">
        <v>513</v>
      </c>
      <c r="CF58" s="40">
        <v>68</v>
      </c>
      <c r="CG58" s="40">
        <v>191</v>
      </c>
      <c r="CH58" s="40">
        <v>511</v>
      </c>
      <c r="CI58" s="42"/>
      <c r="CJ58" s="42"/>
      <c r="CK58" s="42"/>
      <c r="CL58" s="42"/>
      <c r="CM58" s="42"/>
      <c r="CN58" s="42"/>
      <c r="CO58" s="40">
        <v>90</v>
      </c>
      <c r="CP58" s="40">
        <v>252</v>
      </c>
      <c r="CQ58" s="40">
        <v>419</v>
      </c>
      <c r="CR58" s="40">
        <v>126</v>
      </c>
      <c r="CS58" s="40">
        <v>353</v>
      </c>
      <c r="CT58" s="40">
        <v>410</v>
      </c>
      <c r="CU58" s="40">
        <v>97</v>
      </c>
      <c r="CV58" s="40">
        <v>272</v>
      </c>
      <c r="CW58" s="40">
        <v>511</v>
      </c>
      <c r="CX58" s="40">
        <v>129</v>
      </c>
      <c r="CY58" s="40">
        <v>362</v>
      </c>
      <c r="CZ58" s="40">
        <v>561</v>
      </c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27">
        <v>0</v>
      </c>
      <c r="DN58" s="27">
        <v>51</v>
      </c>
      <c r="DO58" s="67">
        <v>127.5</v>
      </c>
      <c r="DP58" s="27">
        <v>520</v>
      </c>
      <c r="DQ58" s="27">
        <v>20</v>
      </c>
      <c r="DR58" s="27">
        <v>46</v>
      </c>
      <c r="DS58" s="67">
        <v>165</v>
      </c>
      <c r="DT58" s="27">
        <v>500</v>
      </c>
      <c r="DU58" s="27">
        <v>18</v>
      </c>
      <c r="DV58" s="27">
        <v>17</v>
      </c>
      <c r="DW58" s="27">
        <v>43</v>
      </c>
      <c r="DX58" s="27">
        <v>419</v>
      </c>
      <c r="DY58" s="27">
        <v>20</v>
      </c>
      <c r="DZ58" s="27">
        <v>20</v>
      </c>
      <c r="EA58" s="27">
        <v>48</v>
      </c>
      <c r="EB58" s="27">
        <v>408</v>
      </c>
      <c r="EC58" s="44">
        <v>15.90909090909091</v>
      </c>
      <c r="ED58" s="44">
        <v>20</v>
      </c>
      <c r="EE58" s="45">
        <v>59.848484848484858</v>
      </c>
      <c r="EF58" s="45">
        <v>160</v>
      </c>
      <c r="EG58" s="44">
        <v>16.75</v>
      </c>
      <c r="EH58" s="44">
        <v>25.90909090909091</v>
      </c>
      <c r="EI58" s="45">
        <v>71.098484848484858</v>
      </c>
      <c r="EJ58" s="45">
        <v>160</v>
      </c>
      <c r="ES58" s="45">
        <v>17.113636363636363</v>
      </c>
      <c r="ET58" s="45">
        <v>27.18181818181818</v>
      </c>
      <c r="EU58" s="45">
        <v>73.825757575757578</v>
      </c>
      <c r="EV58" s="45">
        <v>352</v>
      </c>
      <c r="EW58" s="45">
        <v>17.90909090909091</v>
      </c>
      <c r="EX58" s="45">
        <v>23.022727272727273</v>
      </c>
      <c r="EY58" s="45">
        <v>68.219696969696969</v>
      </c>
      <c r="EZ58" s="45">
        <v>352</v>
      </c>
      <c r="FY58" s="45"/>
      <c r="FZ58" s="45"/>
      <c r="GA58" s="45"/>
      <c r="GB58" s="45"/>
      <c r="GC58" s="45"/>
      <c r="GD58" s="45"/>
      <c r="GE58" s="45"/>
      <c r="GF58" s="45"/>
      <c r="GG58" s="46">
        <v>33</v>
      </c>
      <c r="GH58" s="45">
        <v>39</v>
      </c>
      <c r="GI58" s="45">
        <v>144</v>
      </c>
      <c r="GJ58" s="45">
        <v>522</v>
      </c>
      <c r="GK58" s="45">
        <v>28</v>
      </c>
      <c r="GL58" s="45">
        <v>34</v>
      </c>
      <c r="GM58" s="45">
        <v>124</v>
      </c>
      <c r="GN58" s="45">
        <v>511</v>
      </c>
      <c r="GO58" s="45"/>
      <c r="GP58" s="45"/>
      <c r="GQ58" s="45"/>
      <c r="GR58" s="45"/>
      <c r="GS58" s="45"/>
      <c r="GT58" s="45"/>
      <c r="GU58" s="45"/>
      <c r="GV58" s="45"/>
      <c r="GW58" s="45"/>
      <c r="GX58" s="45"/>
      <c r="GY58" s="45"/>
      <c r="GZ58" s="45"/>
      <c r="HA58" s="45"/>
      <c r="HB58" s="45"/>
      <c r="HC58" s="45"/>
      <c r="HD58" s="45"/>
      <c r="HE58" s="44"/>
      <c r="HF58" s="44"/>
      <c r="HG58" s="44"/>
      <c r="HH58" s="44"/>
      <c r="HI58" s="44"/>
      <c r="HJ58" s="44"/>
      <c r="HK58" s="44"/>
      <c r="HL58" s="44"/>
      <c r="HM58" s="44">
        <v>20.718181818181815</v>
      </c>
      <c r="HN58" s="44">
        <v>36.49545454545455</v>
      </c>
      <c r="HO58" s="44">
        <v>81.733766233766247</v>
      </c>
      <c r="HP58" s="44">
        <v>485</v>
      </c>
      <c r="HQ58" s="44">
        <v>14.797727272727272</v>
      </c>
      <c r="HR58" s="44">
        <v>42.236363636363635</v>
      </c>
      <c r="HS58" s="44">
        <v>89.933116883116881</v>
      </c>
      <c r="HT58" s="44">
        <v>455</v>
      </c>
      <c r="JI58" s="45">
        <v>9.6750000000000007</v>
      </c>
      <c r="JJ58" s="45">
        <v>20.313636363636366</v>
      </c>
      <c r="JK58" s="45">
        <v>76.233333333333348</v>
      </c>
      <c r="JL58" s="45">
        <v>512</v>
      </c>
      <c r="JM58" s="45">
        <v>17.03409090909091</v>
      </c>
      <c r="JN58" s="45">
        <v>20.552272727272729</v>
      </c>
      <c r="JO58" s="45">
        <v>92.9</v>
      </c>
      <c r="JP58" s="45">
        <v>521</v>
      </c>
      <c r="JQ58" s="47">
        <f t="shared" si="6"/>
        <v>248.90681818181818</v>
      </c>
      <c r="JR58" s="47">
        <f t="shared" si="7"/>
        <v>1160.8454545454547</v>
      </c>
      <c r="JS58" s="47">
        <f t="shared" si="8"/>
        <v>3449.2926406926413</v>
      </c>
      <c r="JT58" s="47">
        <f t="shared" si="8"/>
        <v>10956</v>
      </c>
    </row>
    <row r="59" spans="1:280" s="27" customFormat="1" ht="15.75" customHeight="1" x14ac:dyDescent="0.35">
      <c r="A59" s="34">
        <v>47</v>
      </c>
      <c r="B59" s="34" t="s">
        <v>148</v>
      </c>
      <c r="C59" s="64" t="s">
        <v>190</v>
      </c>
      <c r="D59" s="36">
        <f t="shared" si="2"/>
        <v>199</v>
      </c>
      <c r="E59" s="36">
        <f t="shared" si="2"/>
        <v>560</v>
      </c>
      <c r="F59" s="36">
        <f t="shared" si="2"/>
        <v>2656</v>
      </c>
      <c r="G59" s="37">
        <f t="shared" si="3"/>
        <v>0.21084337349397592</v>
      </c>
      <c r="H59" s="36">
        <f t="shared" si="4"/>
        <v>33.166666666666664</v>
      </c>
      <c r="I59" s="36">
        <f t="shared" si="4"/>
        <v>93.333333333333329</v>
      </c>
      <c r="J59" s="36">
        <f t="shared" si="4"/>
        <v>442.66666666666669</v>
      </c>
      <c r="K59" s="37">
        <f t="shared" si="5"/>
        <v>0.21084337349397589</v>
      </c>
      <c r="L59" s="65"/>
      <c r="M59" s="65"/>
      <c r="N59" s="65"/>
      <c r="O59" s="65"/>
      <c r="P59" s="65"/>
      <c r="Q59" s="65"/>
      <c r="R59" s="38"/>
      <c r="S59" s="38"/>
      <c r="T59" s="38"/>
      <c r="U59" s="38"/>
      <c r="V59" s="38"/>
      <c r="W59" s="38"/>
      <c r="X59" s="42"/>
      <c r="Y59" s="62"/>
      <c r="Z59" s="42"/>
      <c r="AA59" s="42"/>
      <c r="AB59" s="62"/>
      <c r="AC59" s="42"/>
      <c r="AD59" s="41"/>
      <c r="AE59" s="63"/>
      <c r="AF59" s="41"/>
      <c r="AG59" s="41"/>
      <c r="AH59" s="63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2"/>
      <c r="AZ59" s="42"/>
      <c r="BA59" s="42"/>
      <c r="BB59" s="42"/>
      <c r="BC59" s="42"/>
      <c r="BD59" s="42"/>
      <c r="BE59" s="40">
        <v>39</v>
      </c>
      <c r="BF59" s="40">
        <v>110</v>
      </c>
      <c r="BG59" s="40">
        <v>504</v>
      </c>
      <c r="BH59" s="40">
        <v>43</v>
      </c>
      <c r="BI59" s="40">
        <v>121</v>
      </c>
      <c r="BJ59" s="40">
        <v>519</v>
      </c>
      <c r="BK59" s="42"/>
      <c r="BL59" s="38"/>
      <c r="BM59" s="38"/>
      <c r="BN59" s="42"/>
      <c r="BO59" s="38"/>
      <c r="BP59" s="38"/>
      <c r="BQ59" s="42"/>
      <c r="BR59" s="42"/>
      <c r="BS59" s="42"/>
      <c r="BT59" s="42"/>
      <c r="BU59" s="42"/>
      <c r="BV59" s="42"/>
      <c r="BW59" s="42"/>
      <c r="BX59" s="38"/>
      <c r="BY59" s="38"/>
      <c r="BZ59" s="42"/>
      <c r="CA59" s="38"/>
      <c r="CB59" s="38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0">
        <v>36</v>
      </c>
      <c r="CP59" s="40">
        <v>101</v>
      </c>
      <c r="CQ59" s="40">
        <v>411</v>
      </c>
      <c r="CR59" s="40">
        <v>25</v>
      </c>
      <c r="CS59" s="40">
        <v>70</v>
      </c>
      <c r="CT59" s="40">
        <v>409</v>
      </c>
      <c r="CU59" s="40">
        <v>18</v>
      </c>
      <c r="CV59" s="40">
        <v>51</v>
      </c>
      <c r="CW59" s="40">
        <v>401</v>
      </c>
      <c r="CX59" s="40">
        <v>38</v>
      </c>
      <c r="CY59" s="40">
        <v>107</v>
      </c>
      <c r="CZ59" s="40">
        <v>412</v>
      </c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27">
        <v>17</v>
      </c>
      <c r="DN59" s="27">
        <v>18</v>
      </c>
      <c r="DO59" s="67">
        <v>87.5</v>
      </c>
      <c r="DP59" s="27">
        <v>509</v>
      </c>
      <c r="DQ59" s="27">
        <v>16</v>
      </c>
      <c r="DR59" s="27">
        <v>30</v>
      </c>
      <c r="DS59" s="67">
        <v>115</v>
      </c>
      <c r="DT59" s="27">
        <v>503</v>
      </c>
      <c r="DU59" s="27">
        <v>7</v>
      </c>
      <c r="DV59" s="27">
        <v>18</v>
      </c>
      <c r="DW59" s="27">
        <v>31</v>
      </c>
      <c r="DX59" s="27">
        <v>421</v>
      </c>
      <c r="DY59" s="27">
        <v>9</v>
      </c>
      <c r="DZ59" s="27">
        <v>20</v>
      </c>
      <c r="EA59" s="27">
        <v>35</v>
      </c>
      <c r="EB59" s="27">
        <v>385</v>
      </c>
      <c r="EC59" s="44">
        <v>7.1136363636363633</v>
      </c>
      <c r="ED59" s="44">
        <v>14</v>
      </c>
      <c r="EE59" s="45">
        <v>35.189393939393938</v>
      </c>
      <c r="EF59" s="45">
        <v>160</v>
      </c>
      <c r="EG59" s="44">
        <v>10.954545454545455</v>
      </c>
      <c r="EH59" s="44">
        <v>12.954545454545455</v>
      </c>
      <c r="EI59" s="45">
        <v>39.848484848484851</v>
      </c>
      <c r="EJ59" s="45">
        <v>160</v>
      </c>
      <c r="ES59" s="45">
        <v>13.068181818181818</v>
      </c>
      <c r="ET59" s="45">
        <v>21.59090909090909</v>
      </c>
      <c r="EU59" s="45">
        <v>57.765151515151516</v>
      </c>
      <c r="EV59" s="45">
        <v>352</v>
      </c>
      <c r="EW59" s="45">
        <v>18.863636363636363</v>
      </c>
      <c r="EX59" s="45">
        <v>18.227272727272727</v>
      </c>
      <c r="EY59" s="45">
        <v>61.81818181818182</v>
      </c>
      <c r="EZ59" s="45">
        <v>352</v>
      </c>
      <c r="FY59" s="45">
        <v>13.59090909090909</v>
      </c>
      <c r="FZ59" s="45">
        <v>15.18181818181818</v>
      </c>
      <c r="GA59" s="45">
        <v>63</v>
      </c>
      <c r="GB59" s="45">
        <v>351</v>
      </c>
      <c r="GC59" s="45">
        <v>13.75</v>
      </c>
      <c r="GD59" s="45">
        <v>26.06818181818182</v>
      </c>
      <c r="GE59" s="45">
        <v>99.545454545454547</v>
      </c>
      <c r="GF59" s="45">
        <v>389</v>
      </c>
      <c r="GG59" s="46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>
        <v>18.59090909090909</v>
      </c>
      <c r="GX59" s="45">
        <v>22.75</v>
      </c>
      <c r="GY59" s="45">
        <v>68.901515151515156</v>
      </c>
      <c r="GZ59" s="45">
        <v>480</v>
      </c>
      <c r="HA59" s="45">
        <v>18.34090909090909</v>
      </c>
      <c r="HB59" s="45">
        <v>26.06818181818182</v>
      </c>
      <c r="HC59" s="45">
        <v>74.015151515151516</v>
      </c>
      <c r="HD59" s="45">
        <v>484</v>
      </c>
      <c r="HE59" s="44">
        <v>22.877272727272725</v>
      </c>
      <c r="HF59" s="44">
        <v>21.116363636363637</v>
      </c>
      <c r="HG59" s="44">
        <v>62.848051948051946</v>
      </c>
      <c r="HH59" s="44">
        <v>352</v>
      </c>
      <c r="HI59" s="44">
        <v>8.2377272727272732</v>
      </c>
      <c r="HJ59" s="44">
        <v>27.2</v>
      </c>
      <c r="HK59" s="44">
        <v>55.332597402597408</v>
      </c>
      <c r="HL59" s="44">
        <v>353</v>
      </c>
      <c r="HM59" s="44"/>
      <c r="HN59" s="44"/>
      <c r="HO59" s="44"/>
      <c r="HP59" s="44"/>
      <c r="HQ59" s="44"/>
      <c r="HR59" s="44"/>
      <c r="HS59" s="44"/>
      <c r="HT59" s="44"/>
      <c r="IC59" s="44">
        <v>24.954545454545453</v>
      </c>
      <c r="ID59" s="44">
        <v>21.197727272727274</v>
      </c>
      <c r="IE59" s="44">
        <v>83.986363636363649</v>
      </c>
      <c r="IF59" s="44">
        <v>494</v>
      </c>
      <c r="IG59" s="44">
        <v>28.234090909090909</v>
      </c>
      <c r="IH59" s="44">
        <v>18.872727272727275</v>
      </c>
      <c r="II59" s="44">
        <v>84.802272727272737</v>
      </c>
      <c r="IJ59" s="44">
        <v>473</v>
      </c>
      <c r="JI59" s="45"/>
      <c r="JJ59" s="45"/>
      <c r="JK59" s="45"/>
      <c r="JL59" s="45"/>
      <c r="JM59" s="45"/>
      <c r="JN59" s="45"/>
      <c r="JO59" s="45"/>
      <c r="JP59" s="45"/>
      <c r="JQ59" s="47">
        <f t="shared" si="6"/>
        <v>247.57636363636362</v>
      </c>
      <c r="JR59" s="47">
        <f t="shared" si="7"/>
        <v>530.22772727272718</v>
      </c>
      <c r="JS59" s="47">
        <f t="shared" si="8"/>
        <v>1615.5526190476191</v>
      </c>
      <c r="JT59" s="47">
        <f t="shared" si="8"/>
        <v>8874</v>
      </c>
    </row>
    <row r="60" spans="1:280" s="27" customFormat="1" ht="15.75" customHeight="1" x14ac:dyDescent="0.35">
      <c r="A60" s="34">
        <v>48</v>
      </c>
      <c r="B60" s="34" t="s">
        <v>148</v>
      </c>
      <c r="C60" s="64" t="s">
        <v>191</v>
      </c>
      <c r="D60" s="36">
        <f t="shared" si="2"/>
        <v>379</v>
      </c>
      <c r="E60" s="36">
        <f t="shared" si="2"/>
        <v>1065</v>
      </c>
      <c r="F60" s="36">
        <f t="shared" si="2"/>
        <v>3893</v>
      </c>
      <c r="G60" s="37">
        <f t="shared" si="3"/>
        <v>0.27356794246082711</v>
      </c>
      <c r="H60" s="36">
        <f t="shared" si="4"/>
        <v>47.375</v>
      </c>
      <c r="I60" s="36">
        <f t="shared" si="4"/>
        <v>133.125</v>
      </c>
      <c r="J60" s="36">
        <f t="shared" si="4"/>
        <v>486.625</v>
      </c>
      <c r="K60" s="37">
        <f t="shared" si="5"/>
        <v>0.27356794246082711</v>
      </c>
      <c r="L60" s="65"/>
      <c r="M60" s="65"/>
      <c r="N60" s="65"/>
      <c r="O60" s="65"/>
      <c r="P60" s="65"/>
      <c r="Q60" s="65"/>
      <c r="R60" s="38"/>
      <c r="S60" s="38"/>
      <c r="T60" s="38"/>
      <c r="U60" s="38"/>
      <c r="V60" s="38"/>
      <c r="W60" s="38"/>
      <c r="X60" s="42"/>
      <c r="Y60" s="62"/>
      <c r="Z60" s="42"/>
      <c r="AA60" s="42"/>
      <c r="AB60" s="62"/>
      <c r="AC60" s="42"/>
      <c r="AD60" s="40">
        <v>38</v>
      </c>
      <c r="AE60" s="40">
        <v>107</v>
      </c>
      <c r="AF60" s="40">
        <v>543</v>
      </c>
      <c r="AG60" s="40">
        <v>45</v>
      </c>
      <c r="AH60" s="40">
        <v>126</v>
      </c>
      <c r="AI60" s="40">
        <v>555</v>
      </c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2"/>
      <c r="AZ60" s="42"/>
      <c r="BA60" s="42"/>
      <c r="BB60" s="42"/>
      <c r="BC60" s="42"/>
      <c r="BD60" s="42"/>
      <c r="BE60" s="40">
        <v>59</v>
      </c>
      <c r="BF60" s="40">
        <v>166</v>
      </c>
      <c r="BG60" s="40">
        <v>506</v>
      </c>
      <c r="BH60" s="40">
        <v>58</v>
      </c>
      <c r="BI60" s="40">
        <v>163</v>
      </c>
      <c r="BJ60" s="40">
        <v>514</v>
      </c>
      <c r="BK60" s="42"/>
      <c r="BL60" s="38"/>
      <c r="BM60" s="38"/>
      <c r="BN60" s="42"/>
      <c r="BO60" s="38"/>
      <c r="BP60" s="38"/>
      <c r="BQ60" s="42"/>
      <c r="BR60" s="42"/>
      <c r="BS60" s="42"/>
      <c r="BT60" s="42"/>
      <c r="BU60" s="42"/>
      <c r="BV60" s="42"/>
      <c r="BW60" s="42"/>
      <c r="BX60" s="38"/>
      <c r="BY60" s="38"/>
      <c r="BZ60" s="42"/>
      <c r="CA60" s="38"/>
      <c r="CB60" s="38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0">
        <v>42</v>
      </c>
      <c r="CP60" s="40">
        <v>118</v>
      </c>
      <c r="CQ60" s="40">
        <v>408</v>
      </c>
      <c r="CR60" s="40">
        <v>48</v>
      </c>
      <c r="CS60" s="40">
        <v>135</v>
      </c>
      <c r="CT60" s="40">
        <v>401</v>
      </c>
      <c r="CU60" s="40">
        <v>38</v>
      </c>
      <c r="CV60" s="40">
        <v>107</v>
      </c>
      <c r="CW60" s="40">
        <v>485</v>
      </c>
      <c r="CX60" s="40">
        <v>51</v>
      </c>
      <c r="CY60" s="40">
        <v>143</v>
      </c>
      <c r="CZ60" s="40">
        <v>481</v>
      </c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27">
        <v>14</v>
      </c>
      <c r="DN60" s="27">
        <v>34</v>
      </c>
      <c r="DO60" s="67">
        <v>120</v>
      </c>
      <c r="DP60" s="27">
        <v>511</v>
      </c>
      <c r="DQ60" s="27">
        <v>15</v>
      </c>
      <c r="DR60" s="27">
        <v>37</v>
      </c>
      <c r="DS60" s="67">
        <v>130</v>
      </c>
      <c r="DT60" s="27">
        <v>511</v>
      </c>
      <c r="DU60" s="27">
        <v>11</v>
      </c>
      <c r="DV60" s="27">
        <v>20</v>
      </c>
      <c r="DW60" s="27">
        <v>38</v>
      </c>
      <c r="DX60" s="27">
        <v>406</v>
      </c>
      <c r="DY60" s="27">
        <v>9</v>
      </c>
      <c r="DZ60" s="27">
        <v>30</v>
      </c>
      <c r="EA60" s="27">
        <v>47</v>
      </c>
      <c r="EB60" s="27">
        <v>421</v>
      </c>
      <c r="EC60" s="44">
        <v>15.59090909090909</v>
      </c>
      <c r="ED60" s="44">
        <v>26</v>
      </c>
      <c r="EE60" s="45">
        <v>69.318181818181813</v>
      </c>
      <c r="EF60" s="45">
        <v>160</v>
      </c>
      <c r="EG60" s="44">
        <v>21.75</v>
      </c>
      <c r="EH60" s="44">
        <v>33.704545454545453</v>
      </c>
      <c r="EI60" s="45">
        <v>92.424242424242422</v>
      </c>
      <c r="EJ60" s="45">
        <v>160</v>
      </c>
      <c r="ES60" s="45">
        <v>13.181818181818182</v>
      </c>
      <c r="ET60" s="45">
        <v>26.90909090909091</v>
      </c>
      <c r="EU60" s="45">
        <v>66.818181818181813</v>
      </c>
      <c r="EV60" s="45">
        <v>352</v>
      </c>
      <c r="EW60" s="45">
        <v>12.90909090909091</v>
      </c>
      <c r="EX60" s="45">
        <v>25.90909090909091</v>
      </c>
      <c r="EY60" s="45">
        <v>64.696969696969703</v>
      </c>
      <c r="EZ60" s="45">
        <v>352</v>
      </c>
      <c r="FY60" s="45">
        <v>14.75</v>
      </c>
      <c r="FZ60" s="45">
        <v>16.5</v>
      </c>
      <c r="GA60" s="45">
        <v>65</v>
      </c>
      <c r="GB60" s="45">
        <v>352</v>
      </c>
      <c r="GC60" s="45">
        <v>17.227272727272727</v>
      </c>
      <c r="GD60" s="45">
        <v>23.863636363636363</v>
      </c>
      <c r="GE60" s="45">
        <v>102.72727272727272</v>
      </c>
      <c r="GF60" s="45">
        <v>352</v>
      </c>
      <c r="GG60" s="46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4">
        <v>13.834090909090911</v>
      </c>
      <c r="HF60" s="44">
        <v>26.952272727272728</v>
      </c>
      <c r="HG60" s="44">
        <v>58.266233766233768</v>
      </c>
      <c r="HH60" s="44">
        <v>385</v>
      </c>
      <c r="HI60" s="44">
        <v>17.109090909090909</v>
      </c>
      <c r="HJ60" s="44">
        <v>28.48</v>
      </c>
      <c r="HK60" s="44">
        <v>99.715151515151518</v>
      </c>
      <c r="HL60" s="44">
        <v>385</v>
      </c>
      <c r="HM60" s="44"/>
      <c r="HN60" s="44"/>
      <c r="HO60" s="44"/>
      <c r="HP60" s="44"/>
      <c r="HQ60" s="44"/>
      <c r="HR60" s="44"/>
      <c r="HS60" s="44"/>
      <c r="HT60" s="44"/>
      <c r="IC60" s="44"/>
      <c r="ID60" s="44"/>
      <c r="IE60" s="44"/>
      <c r="IF60" s="44"/>
      <c r="IG60" s="44"/>
      <c r="IH60" s="44"/>
      <c r="II60" s="44"/>
      <c r="IJ60" s="44"/>
      <c r="JI60" s="45">
        <v>1.9886363636363635</v>
      </c>
      <c r="JJ60" s="45">
        <v>10.6</v>
      </c>
      <c r="JK60" s="45">
        <v>42.033333333333331</v>
      </c>
      <c r="JL60" s="45">
        <v>402</v>
      </c>
      <c r="JM60" s="45">
        <v>12.8</v>
      </c>
      <c r="JN60" s="45">
        <v>19.200000000000003</v>
      </c>
      <c r="JO60" s="45">
        <v>59.733333333333341</v>
      </c>
      <c r="JP60" s="45">
        <v>342</v>
      </c>
      <c r="JQ60" s="47">
        <f t="shared" si="6"/>
        <v>190.14090909090913</v>
      </c>
      <c r="JR60" s="47">
        <f t="shared" si="7"/>
        <v>708.31863636363641</v>
      </c>
      <c r="JS60" s="47">
        <f t="shared" si="8"/>
        <v>2120.7329004329004</v>
      </c>
      <c r="JT60" s="47">
        <f t="shared" si="8"/>
        <v>8984</v>
      </c>
    </row>
    <row r="61" spans="1:280" s="27" customFormat="1" ht="15.75" customHeight="1" x14ac:dyDescent="0.35">
      <c r="A61" s="34">
        <v>49</v>
      </c>
      <c r="B61" s="34" t="s">
        <v>148</v>
      </c>
      <c r="C61" s="64" t="s">
        <v>192</v>
      </c>
      <c r="D61" s="36">
        <f t="shared" si="2"/>
        <v>202</v>
      </c>
      <c r="E61" s="36">
        <f t="shared" si="2"/>
        <v>568</v>
      </c>
      <c r="F61" s="36">
        <f t="shared" si="2"/>
        <v>2798</v>
      </c>
      <c r="G61" s="37">
        <f t="shared" si="3"/>
        <v>0.20300214438884917</v>
      </c>
      <c r="H61" s="36">
        <f t="shared" si="4"/>
        <v>33.666666666666664</v>
      </c>
      <c r="I61" s="36">
        <f t="shared" si="4"/>
        <v>94.666666666666671</v>
      </c>
      <c r="J61" s="36">
        <f t="shared" si="4"/>
        <v>466.33333333333331</v>
      </c>
      <c r="K61" s="37">
        <f t="shared" si="5"/>
        <v>0.2030021443888492</v>
      </c>
      <c r="L61" s="65"/>
      <c r="M61" s="65"/>
      <c r="N61" s="65"/>
      <c r="O61" s="65"/>
      <c r="P61" s="65"/>
      <c r="Q61" s="65"/>
      <c r="R61" s="38"/>
      <c r="S61" s="38"/>
      <c r="T61" s="38"/>
      <c r="U61" s="38"/>
      <c r="V61" s="38"/>
      <c r="W61" s="38"/>
      <c r="X61" s="42"/>
      <c r="Y61" s="62"/>
      <c r="Z61" s="42"/>
      <c r="AA61" s="42"/>
      <c r="AB61" s="62"/>
      <c r="AC61" s="42"/>
      <c r="AD61" s="41"/>
      <c r="AE61" s="63"/>
      <c r="AF61" s="41"/>
      <c r="AG61" s="41"/>
      <c r="AH61" s="63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2"/>
      <c r="AZ61" s="42"/>
      <c r="BA61" s="42"/>
      <c r="BB61" s="42"/>
      <c r="BC61" s="42"/>
      <c r="BD61" s="42"/>
      <c r="BE61" s="40">
        <v>30</v>
      </c>
      <c r="BF61" s="40">
        <v>84</v>
      </c>
      <c r="BG61" s="40">
        <v>511</v>
      </c>
      <c r="BH61" s="40">
        <v>26</v>
      </c>
      <c r="BI61" s="40">
        <v>73</v>
      </c>
      <c r="BJ61" s="40">
        <v>516</v>
      </c>
      <c r="BK61" s="42"/>
      <c r="BL61" s="38"/>
      <c r="BM61" s="38"/>
      <c r="BN61" s="42"/>
      <c r="BO61" s="38"/>
      <c r="BP61" s="38"/>
      <c r="BQ61" s="42"/>
      <c r="BR61" s="42"/>
      <c r="BS61" s="42"/>
      <c r="BT61" s="42"/>
      <c r="BU61" s="42"/>
      <c r="BV61" s="42"/>
      <c r="BW61" s="42"/>
      <c r="BX61" s="38"/>
      <c r="BY61" s="38"/>
      <c r="BZ61" s="42"/>
      <c r="CA61" s="38"/>
      <c r="CB61" s="38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0">
        <v>29</v>
      </c>
      <c r="CP61" s="40">
        <v>82</v>
      </c>
      <c r="CQ61" s="40">
        <v>403</v>
      </c>
      <c r="CR61" s="40">
        <v>28</v>
      </c>
      <c r="CS61" s="40">
        <v>79</v>
      </c>
      <c r="CT61" s="40">
        <v>405</v>
      </c>
      <c r="CU61" s="40">
        <v>37</v>
      </c>
      <c r="CV61" s="40">
        <v>104</v>
      </c>
      <c r="CW61" s="40">
        <v>488</v>
      </c>
      <c r="CX61" s="40">
        <v>52</v>
      </c>
      <c r="CY61" s="40">
        <v>146</v>
      </c>
      <c r="CZ61" s="40">
        <v>475</v>
      </c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27">
        <v>15</v>
      </c>
      <c r="DN61" s="27">
        <v>22</v>
      </c>
      <c r="DO61" s="67">
        <v>92.5</v>
      </c>
      <c r="DP61" s="27">
        <v>508</v>
      </c>
      <c r="DQ61" s="27">
        <v>10</v>
      </c>
      <c r="DR61" s="27">
        <v>31</v>
      </c>
      <c r="DS61" s="67">
        <v>102.5</v>
      </c>
      <c r="DT61" s="27">
        <v>499</v>
      </c>
      <c r="DU61" s="27">
        <v>11</v>
      </c>
      <c r="DV61" s="27">
        <v>18</v>
      </c>
      <c r="DW61" s="27">
        <v>36</v>
      </c>
      <c r="DX61" s="27">
        <v>408</v>
      </c>
      <c r="DY61" s="27">
        <v>10</v>
      </c>
      <c r="DZ61" s="27">
        <v>25</v>
      </c>
      <c r="EA61" s="27">
        <v>42</v>
      </c>
      <c r="EB61" s="27">
        <v>402</v>
      </c>
      <c r="EC61" s="44">
        <v>12.954545454545455</v>
      </c>
      <c r="ED61" s="44">
        <v>14</v>
      </c>
      <c r="EE61" s="45">
        <v>44.924242424242429</v>
      </c>
      <c r="EF61" s="45">
        <v>160</v>
      </c>
      <c r="EG61" s="44">
        <v>12.954545454545455</v>
      </c>
      <c r="EH61" s="44">
        <v>18.90909090909091</v>
      </c>
      <c r="EI61" s="45">
        <v>53.106060606060609</v>
      </c>
      <c r="EJ61" s="45">
        <v>160</v>
      </c>
      <c r="ES61" s="45">
        <v>13.90909090909091</v>
      </c>
      <c r="ET61" s="45">
        <v>29.272727272727273</v>
      </c>
      <c r="EU61" s="45">
        <v>71.969696969696969</v>
      </c>
      <c r="EV61" s="45">
        <v>352</v>
      </c>
      <c r="EW61" s="45">
        <v>17.65909090909091</v>
      </c>
      <c r="EX61" s="45">
        <v>26.227272727272727</v>
      </c>
      <c r="EY61" s="45">
        <v>73.143939393939391</v>
      </c>
      <c r="EZ61" s="45">
        <v>352</v>
      </c>
      <c r="FY61" s="45"/>
      <c r="FZ61" s="45"/>
      <c r="GA61" s="45"/>
      <c r="GB61" s="45"/>
      <c r="GC61" s="45"/>
      <c r="GD61" s="45"/>
      <c r="GE61" s="45"/>
      <c r="GF61" s="45"/>
      <c r="GG61" s="46"/>
      <c r="GH61" s="45"/>
      <c r="GI61" s="45"/>
      <c r="GJ61" s="45"/>
      <c r="GK61" s="45"/>
      <c r="GL61" s="45"/>
      <c r="GM61" s="45"/>
      <c r="GN61" s="45"/>
      <c r="GO61" s="45">
        <v>13.75</v>
      </c>
      <c r="GP61" s="45">
        <v>17.06818181818182</v>
      </c>
      <c r="GQ61" s="45">
        <v>77.045454545454547</v>
      </c>
      <c r="GR61" s="45">
        <v>438</v>
      </c>
      <c r="GS61" s="45">
        <v>13.59090909090909</v>
      </c>
      <c r="GT61" s="45">
        <v>18.75</v>
      </c>
      <c r="GU61" s="45">
        <v>80.85227272727272</v>
      </c>
      <c r="GV61" s="45">
        <v>442</v>
      </c>
      <c r="GW61" s="45"/>
      <c r="GX61" s="45"/>
      <c r="GY61" s="45"/>
      <c r="GZ61" s="45"/>
      <c r="HA61" s="45"/>
      <c r="HB61" s="45"/>
      <c r="HC61" s="45"/>
      <c r="HD61" s="45"/>
      <c r="HM61" s="44"/>
      <c r="HN61" s="44"/>
      <c r="HO61" s="44"/>
      <c r="HP61" s="44"/>
      <c r="HQ61" s="44"/>
      <c r="HR61" s="44"/>
      <c r="HS61" s="44"/>
      <c r="HT61" s="44"/>
      <c r="IC61" s="44">
        <v>26.156818181818185</v>
      </c>
      <c r="ID61" s="44">
        <v>12.795454545454545</v>
      </c>
      <c r="IE61" s="44">
        <v>69.185606060606062</v>
      </c>
      <c r="IF61" s="44">
        <v>498</v>
      </c>
      <c r="IG61" s="44">
        <v>37.99545454545455</v>
      </c>
      <c r="IH61" s="44">
        <v>17.272727272727273</v>
      </c>
      <c r="II61" s="44">
        <v>97.871212121212125</v>
      </c>
      <c r="IJ61" s="44">
        <v>491</v>
      </c>
      <c r="JQ61" s="47">
        <f t="shared" si="6"/>
        <v>194.97045454545454</v>
      </c>
      <c r="JR61" s="47">
        <f t="shared" si="7"/>
        <v>452.2954545454545</v>
      </c>
      <c r="JS61" s="47">
        <f t="shared" si="8"/>
        <v>1409.098484848485</v>
      </c>
      <c r="JT61" s="47">
        <f t="shared" si="8"/>
        <v>7508</v>
      </c>
    </row>
    <row r="62" spans="1:280" s="27" customFormat="1" ht="15.75" customHeight="1" x14ac:dyDescent="0.35">
      <c r="A62" s="34">
        <v>50</v>
      </c>
      <c r="B62" s="34" t="s">
        <v>148</v>
      </c>
      <c r="C62" s="64" t="s">
        <v>193</v>
      </c>
      <c r="D62" s="36">
        <f t="shared" si="2"/>
        <v>127</v>
      </c>
      <c r="E62" s="36">
        <f t="shared" si="2"/>
        <v>356</v>
      </c>
      <c r="F62" s="36">
        <f t="shared" si="2"/>
        <v>1566</v>
      </c>
      <c r="G62" s="37">
        <f t="shared" si="3"/>
        <v>0.227330779054917</v>
      </c>
      <c r="H62" s="36">
        <f t="shared" si="4"/>
        <v>31.75</v>
      </c>
      <c r="I62" s="36">
        <f t="shared" si="4"/>
        <v>89</v>
      </c>
      <c r="J62" s="36">
        <f t="shared" si="4"/>
        <v>391.5</v>
      </c>
      <c r="K62" s="37">
        <f t="shared" si="5"/>
        <v>0.227330779054917</v>
      </c>
      <c r="L62" s="65"/>
      <c r="M62" s="65"/>
      <c r="N62" s="65"/>
      <c r="O62" s="65"/>
      <c r="P62" s="65"/>
      <c r="Q62" s="65"/>
      <c r="R62" s="38"/>
      <c r="S62" s="38"/>
      <c r="T62" s="38"/>
      <c r="U62" s="38"/>
      <c r="V62" s="38"/>
      <c r="W62" s="38"/>
      <c r="X62" s="42"/>
      <c r="Y62" s="62"/>
      <c r="Z62" s="42"/>
      <c r="AA62" s="42"/>
      <c r="AB62" s="62"/>
      <c r="AC62" s="42"/>
      <c r="AD62" s="41"/>
      <c r="AE62" s="63"/>
      <c r="AF62" s="41"/>
      <c r="AG62" s="41"/>
      <c r="AH62" s="63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2"/>
      <c r="AZ62" s="42"/>
      <c r="BA62" s="42"/>
      <c r="BB62" s="42"/>
      <c r="BC62" s="42"/>
      <c r="BD62" s="42"/>
      <c r="BE62" s="40"/>
      <c r="BF62" s="40"/>
      <c r="BG62" s="40"/>
      <c r="BH62" s="40"/>
      <c r="BI62" s="40"/>
      <c r="BJ62" s="40"/>
      <c r="BK62" s="42"/>
      <c r="BL62" s="38"/>
      <c r="BM62" s="38"/>
      <c r="BN62" s="42"/>
      <c r="BO62" s="38"/>
      <c r="BP62" s="38"/>
      <c r="BQ62" s="42"/>
      <c r="BR62" s="42"/>
      <c r="BS62" s="42"/>
      <c r="BT62" s="42"/>
      <c r="BU62" s="42"/>
      <c r="BV62" s="42"/>
      <c r="BW62" s="42"/>
      <c r="BX62" s="38"/>
      <c r="BY62" s="38"/>
      <c r="BZ62" s="42"/>
      <c r="CA62" s="38"/>
      <c r="CB62" s="38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0">
        <v>30</v>
      </c>
      <c r="CP62" s="40">
        <v>84</v>
      </c>
      <c r="CQ62" s="40">
        <v>351</v>
      </c>
      <c r="CR62" s="40">
        <v>31</v>
      </c>
      <c r="CS62" s="40">
        <v>87</v>
      </c>
      <c r="CT62" s="40">
        <v>324</v>
      </c>
      <c r="CU62" s="40">
        <v>31</v>
      </c>
      <c r="CV62" s="40">
        <v>87</v>
      </c>
      <c r="CW62" s="40">
        <v>467</v>
      </c>
      <c r="CX62" s="40">
        <v>35</v>
      </c>
      <c r="CY62" s="40">
        <v>98</v>
      </c>
      <c r="CZ62" s="40">
        <v>424</v>
      </c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27">
        <v>18</v>
      </c>
      <c r="DN62" s="27">
        <v>23</v>
      </c>
      <c r="DO62" s="67">
        <v>102.5</v>
      </c>
      <c r="DP62" s="27">
        <v>506</v>
      </c>
      <c r="DQ62" s="27">
        <v>10</v>
      </c>
      <c r="DR62" s="27">
        <v>35</v>
      </c>
      <c r="DS62" s="67">
        <v>112.5</v>
      </c>
      <c r="DT62" s="27">
        <v>498</v>
      </c>
      <c r="DU62" s="27">
        <v>10</v>
      </c>
      <c r="DV62" s="27">
        <v>20</v>
      </c>
      <c r="DW62" s="27">
        <v>36</v>
      </c>
      <c r="DX62" s="27">
        <v>407</v>
      </c>
      <c r="DY62" s="27">
        <v>11</v>
      </c>
      <c r="DZ62" s="27">
        <v>24</v>
      </c>
      <c r="EA62" s="27">
        <v>43</v>
      </c>
      <c r="EB62" s="27">
        <v>408</v>
      </c>
      <c r="EC62" s="44">
        <v>6.954545454545455</v>
      </c>
      <c r="ED62" s="44">
        <v>21</v>
      </c>
      <c r="EE62" s="45">
        <v>46.590909090909093</v>
      </c>
      <c r="EF62" s="45">
        <v>160</v>
      </c>
      <c r="EG62" s="44">
        <v>14.954545454545455</v>
      </c>
      <c r="EH62" s="44">
        <v>16.545454545454547</v>
      </c>
      <c r="EI62" s="45">
        <v>52.5</v>
      </c>
      <c r="EJ62" s="45">
        <v>160</v>
      </c>
      <c r="ES62" s="45">
        <v>13.227272727272727</v>
      </c>
      <c r="ET62" s="45">
        <v>26.90909090909091</v>
      </c>
      <c r="EU62" s="45">
        <v>66.893939393939405</v>
      </c>
      <c r="EV62" s="45">
        <v>352</v>
      </c>
      <c r="EW62" s="45">
        <v>15.59090909090909</v>
      </c>
      <c r="EX62" s="45">
        <v>26.90909090909091</v>
      </c>
      <c r="EY62" s="45">
        <v>70.833333333333343</v>
      </c>
      <c r="EZ62" s="45">
        <v>352</v>
      </c>
      <c r="FY62" s="45"/>
      <c r="FZ62" s="45"/>
      <c r="GA62" s="45"/>
      <c r="GB62" s="45"/>
      <c r="GC62" s="45"/>
      <c r="GD62" s="45"/>
      <c r="GE62" s="45"/>
      <c r="GF62" s="45"/>
      <c r="GG62" s="46"/>
      <c r="GH62" s="45"/>
      <c r="GI62" s="45"/>
      <c r="GJ62" s="45"/>
      <c r="GK62" s="45"/>
      <c r="GL62" s="45"/>
      <c r="GM62" s="45"/>
      <c r="GN62" s="45"/>
      <c r="GO62" s="45">
        <v>15.90909090909091</v>
      </c>
      <c r="GP62" s="45">
        <v>27.386363636363637</v>
      </c>
      <c r="GQ62" s="45">
        <v>108.23863636363637</v>
      </c>
      <c r="GR62" s="45">
        <v>473</v>
      </c>
      <c r="GS62" s="45">
        <v>20.75</v>
      </c>
      <c r="GT62" s="45">
        <v>26.34090909090909</v>
      </c>
      <c r="GU62" s="45">
        <v>117.72727272727272</v>
      </c>
      <c r="GV62" s="45">
        <v>482</v>
      </c>
      <c r="GW62" s="45"/>
      <c r="GX62" s="45"/>
      <c r="GY62" s="45"/>
      <c r="GZ62" s="45"/>
      <c r="HA62" s="45"/>
      <c r="HB62" s="45"/>
      <c r="HC62" s="45"/>
      <c r="HD62" s="45"/>
      <c r="HM62" s="44"/>
      <c r="HN62" s="44"/>
      <c r="HO62" s="44"/>
      <c r="HP62" s="44"/>
      <c r="HQ62" s="44"/>
      <c r="HR62" s="44"/>
      <c r="HS62" s="44"/>
      <c r="HT62" s="44"/>
      <c r="IC62" s="44">
        <v>15.434090909090909</v>
      </c>
      <c r="ID62" s="44">
        <v>0</v>
      </c>
      <c r="IE62" s="44">
        <v>25.723484848484848</v>
      </c>
      <c r="IF62" s="44">
        <v>481</v>
      </c>
      <c r="IG62" s="44">
        <v>18.311363636363637</v>
      </c>
      <c r="IH62" s="44">
        <v>0</v>
      </c>
      <c r="II62" s="44">
        <v>30.518939393939398</v>
      </c>
      <c r="IJ62" s="44">
        <v>458</v>
      </c>
      <c r="JQ62" s="47">
        <f t="shared" si="6"/>
        <v>170.13181818181818</v>
      </c>
      <c r="JR62" s="47">
        <f t="shared" si="7"/>
        <v>374.09090909090912</v>
      </c>
      <c r="JS62" s="47">
        <f t="shared" si="8"/>
        <v>1169.0265151515152</v>
      </c>
      <c r="JT62" s="47">
        <f t="shared" si="8"/>
        <v>6303</v>
      </c>
    </row>
    <row r="63" spans="1:280" s="27" customFormat="1" ht="15.5" customHeight="1" x14ac:dyDescent="0.35">
      <c r="A63" s="34">
        <v>51</v>
      </c>
      <c r="B63" s="34" t="s">
        <v>148</v>
      </c>
      <c r="C63" s="64" t="s">
        <v>194</v>
      </c>
      <c r="D63" s="36">
        <f t="shared" si="2"/>
        <v>157</v>
      </c>
      <c r="E63" s="36">
        <f t="shared" si="2"/>
        <v>441</v>
      </c>
      <c r="F63" s="36">
        <f t="shared" si="2"/>
        <v>1520</v>
      </c>
      <c r="G63" s="37">
        <f t="shared" si="3"/>
        <v>0.29013157894736841</v>
      </c>
      <c r="H63" s="36">
        <f t="shared" si="4"/>
        <v>39.25</v>
      </c>
      <c r="I63" s="36">
        <f t="shared" si="4"/>
        <v>110.25</v>
      </c>
      <c r="J63" s="36">
        <f t="shared" si="4"/>
        <v>380</v>
      </c>
      <c r="K63" s="37">
        <f t="shared" si="5"/>
        <v>0.29013157894736841</v>
      </c>
      <c r="L63" s="65"/>
      <c r="M63" s="65"/>
      <c r="N63" s="65"/>
      <c r="O63" s="65"/>
      <c r="P63" s="65"/>
      <c r="Q63" s="65"/>
      <c r="R63" s="38"/>
      <c r="S63" s="38"/>
      <c r="T63" s="38"/>
      <c r="U63" s="38"/>
      <c r="V63" s="38"/>
      <c r="W63" s="38"/>
      <c r="X63" s="42"/>
      <c r="Y63" s="62"/>
      <c r="Z63" s="42"/>
      <c r="AA63" s="42"/>
      <c r="AB63" s="62"/>
      <c r="AC63" s="42"/>
      <c r="AD63" s="41"/>
      <c r="AE63" s="63"/>
      <c r="AF63" s="41"/>
      <c r="AG63" s="41"/>
      <c r="AH63" s="63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2"/>
      <c r="AZ63" s="42"/>
      <c r="BA63" s="42"/>
      <c r="BB63" s="42"/>
      <c r="BC63" s="42"/>
      <c r="BD63" s="42"/>
      <c r="BE63" s="40"/>
      <c r="BF63" s="40"/>
      <c r="BG63" s="40"/>
      <c r="BH63" s="40"/>
      <c r="BI63" s="40"/>
      <c r="BJ63" s="40"/>
      <c r="BK63" s="42"/>
      <c r="BL63" s="38"/>
      <c r="BM63" s="38"/>
      <c r="BN63" s="42"/>
      <c r="BO63" s="38"/>
      <c r="BP63" s="38"/>
      <c r="BQ63" s="42"/>
      <c r="BR63" s="42"/>
      <c r="BS63" s="42"/>
      <c r="BT63" s="42"/>
      <c r="BU63" s="42"/>
      <c r="BV63" s="42"/>
      <c r="BW63" s="42"/>
      <c r="BX63" s="38"/>
      <c r="BY63" s="38"/>
      <c r="BZ63" s="42"/>
      <c r="CA63" s="38"/>
      <c r="CB63" s="38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0">
        <v>48</v>
      </c>
      <c r="CP63" s="40">
        <v>135</v>
      </c>
      <c r="CQ63" s="40">
        <v>324</v>
      </c>
      <c r="CR63" s="40">
        <v>47</v>
      </c>
      <c r="CS63" s="40">
        <v>132</v>
      </c>
      <c r="CT63" s="40">
        <v>314</v>
      </c>
      <c r="CU63" s="40">
        <v>27</v>
      </c>
      <c r="CV63" s="40">
        <v>76</v>
      </c>
      <c r="CW63" s="40">
        <v>451</v>
      </c>
      <c r="CX63" s="40">
        <v>35</v>
      </c>
      <c r="CY63" s="40">
        <v>98</v>
      </c>
      <c r="CZ63" s="40">
        <v>431</v>
      </c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U63" s="27">
        <v>12</v>
      </c>
      <c r="DV63" s="27">
        <v>23</v>
      </c>
      <c r="DW63" s="27">
        <v>43</v>
      </c>
      <c r="DX63" s="27">
        <v>411</v>
      </c>
      <c r="DY63" s="27">
        <v>10</v>
      </c>
      <c r="DZ63" s="27">
        <v>20</v>
      </c>
      <c r="EA63" s="27">
        <v>36</v>
      </c>
      <c r="EB63" s="27">
        <v>387</v>
      </c>
      <c r="EC63" s="44">
        <v>12.636363636363637</v>
      </c>
      <c r="ED63" s="44">
        <v>16</v>
      </c>
      <c r="EE63" s="45">
        <v>47.727272727272734</v>
      </c>
      <c r="EF63" s="45">
        <v>320</v>
      </c>
      <c r="EG63" s="44">
        <v>10.795454545454545</v>
      </c>
      <c r="EH63" s="44">
        <v>17.90909090909091</v>
      </c>
      <c r="EI63" s="45">
        <v>47.840909090909093</v>
      </c>
      <c r="EJ63" s="45">
        <v>320</v>
      </c>
      <c r="FI63" s="45">
        <v>13.954545454545455</v>
      </c>
      <c r="FJ63" s="45">
        <v>17.75</v>
      </c>
      <c r="FK63" s="45">
        <v>52.840909090909093</v>
      </c>
      <c r="FL63" s="45">
        <v>315</v>
      </c>
      <c r="FM63" s="45">
        <v>10.795454545454545</v>
      </c>
      <c r="FN63" s="45">
        <v>17.90909090909091</v>
      </c>
      <c r="FO63" s="45">
        <v>47.840909090909093</v>
      </c>
      <c r="FP63" s="45">
        <v>321</v>
      </c>
      <c r="FY63" s="45"/>
      <c r="FZ63" s="45"/>
      <c r="GA63" s="45"/>
      <c r="GB63" s="45"/>
      <c r="GC63" s="45"/>
      <c r="GD63" s="45"/>
      <c r="GE63" s="45"/>
      <c r="GF63" s="45"/>
      <c r="GG63" s="46">
        <v>11</v>
      </c>
      <c r="GH63" s="45">
        <v>21</v>
      </c>
      <c r="GI63" s="45">
        <v>80</v>
      </c>
      <c r="GJ63" s="45">
        <v>472</v>
      </c>
      <c r="GK63" s="45">
        <v>12</v>
      </c>
      <c r="GL63" s="45">
        <v>22</v>
      </c>
      <c r="GM63" s="45">
        <v>85</v>
      </c>
      <c r="GN63" s="45">
        <v>492</v>
      </c>
      <c r="GO63" s="45"/>
      <c r="GP63" s="45"/>
      <c r="GQ63" s="45"/>
      <c r="GR63" s="45"/>
      <c r="GS63" s="45"/>
      <c r="GT63" s="45"/>
      <c r="GU63" s="45"/>
      <c r="GV63" s="45"/>
      <c r="GW63" s="45">
        <v>18.386363636363637</v>
      </c>
      <c r="GX63" s="45">
        <v>18.55</v>
      </c>
      <c r="GY63" s="45">
        <v>92.340909090909093</v>
      </c>
      <c r="GZ63" s="45">
        <v>473</v>
      </c>
      <c r="HA63" s="45">
        <v>18.863636363636363</v>
      </c>
      <c r="HB63" s="45">
        <v>25.06818181818182</v>
      </c>
      <c r="HC63" s="45">
        <v>109.82954545454545</v>
      </c>
      <c r="HD63" s="45">
        <v>514</v>
      </c>
      <c r="HM63" s="44">
        <v>5.418181818181818</v>
      </c>
      <c r="HN63" s="44">
        <v>5.418181818181818</v>
      </c>
      <c r="HO63" s="44">
        <v>15.480519480519481</v>
      </c>
      <c r="HP63" s="44">
        <v>364</v>
      </c>
      <c r="HQ63" s="44">
        <v>8.5568181818181817</v>
      </c>
      <c r="HR63" s="44">
        <v>8.3181818181818183</v>
      </c>
      <c r="HS63" s="44">
        <v>24.107142857142858</v>
      </c>
      <c r="HT63" s="44">
        <v>365</v>
      </c>
      <c r="IC63" s="44"/>
      <c r="ID63" s="44"/>
      <c r="IE63" s="44"/>
      <c r="IF63" s="44"/>
      <c r="IG63" s="44"/>
      <c r="IH63" s="44"/>
      <c r="II63" s="44"/>
      <c r="IJ63" s="44"/>
      <c r="JQ63" s="47">
        <f t="shared" si="6"/>
        <v>130.45227272727274</v>
      </c>
      <c r="JR63" s="47">
        <f t="shared" si="7"/>
        <v>352.17272727272723</v>
      </c>
      <c r="JS63" s="47">
        <f t="shared" si="8"/>
        <v>1070.1672077922078</v>
      </c>
      <c r="JT63" s="47">
        <f t="shared" si="8"/>
        <v>5959</v>
      </c>
    </row>
    <row r="64" spans="1:280" s="27" customFormat="1" ht="15.75" customHeight="1" x14ac:dyDescent="0.35">
      <c r="A64" s="34">
        <v>52</v>
      </c>
      <c r="B64" s="34" t="s">
        <v>148</v>
      </c>
      <c r="C64" s="64" t="s">
        <v>195</v>
      </c>
      <c r="D64" s="36">
        <f t="shared" si="2"/>
        <v>229</v>
      </c>
      <c r="E64" s="36">
        <f t="shared" si="2"/>
        <v>643</v>
      </c>
      <c r="F64" s="36">
        <f t="shared" si="2"/>
        <v>1152</v>
      </c>
      <c r="G64" s="37">
        <f t="shared" si="3"/>
        <v>0.55815972222222221</v>
      </c>
      <c r="H64" s="36">
        <f t="shared" si="4"/>
        <v>57.25</v>
      </c>
      <c r="I64" s="36">
        <f t="shared" si="4"/>
        <v>160.75</v>
      </c>
      <c r="J64" s="36">
        <f t="shared" si="4"/>
        <v>288</v>
      </c>
      <c r="K64" s="37">
        <f t="shared" si="5"/>
        <v>0.55815972222222221</v>
      </c>
      <c r="L64" s="65"/>
      <c r="M64" s="65"/>
      <c r="N64" s="65"/>
      <c r="O64" s="65"/>
      <c r="P64" s="65"/>
      <c r="Q64" s="65"/>
      <c r="R64" s="38"/>
      <c r="S64" s="38"/>
      <c r="T64" s="38"/>
      <c r="U64" s="38"/>
      <c r="V64" s="38"/>
      <c r="W64" s="38"/>
      <c r="X64" s="42"/>
      <c r="Y64" s="62"/>
      <c r="Z64" s="42"/>
      <c r="AA64" s="42"/>
      <c r="AB64" s="62"/>
      <c r="AC64" s="42"/>
      <c r="AD64" s="41"/>
      <c r="AE64" s="63"/>
      <c r="AF64" s="41"/>
      <c r="AG64" s="41"/>
      <c r="AH64" s="63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2"/>
      <c r="AZ64" s="42"/>
      <c r="BA64" s="42"/>
      <c r="BB64" s="42"/>
      <c r="BC64" s="42"/>
      <c r="BD64" s="42"/>
      <c r="BE64" s="40"/>
      <c r="BF64" s="40"/>
      <c r="BG64" s="40"/>
      <c r="BH64" s="40"/>
      <c r="BI64" s="40"/>
      <c r="BJ64" s="40"/>
      <c r="BK64" s="42"/>
      <c r="BL64" s="38"/>
      <c r="BM64" s="38"/>
      <c r="BN64" s="42"/>
      <c r="BO64" s="38"/>
      <c r="BP64" s="38"/>
      <c r="BQ64" s="42"/>
      <c r="BR64" s="42"/>
      <c r="BS64" s="42"/>
      <c r="BT64" s="42"/>
      <c r="BU64" s="42"/>
      <c r="BV64" s="42"/>
      <c r="BW64" s="42"/>
      <c r="BX64" s="38"/>
      <c r="BY64" s="38"/>
      <c r="BZ64" s="42"/>
      <c r="CA64" s="38"/>
      <c r="CB64" s="38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0">
        <v>76</v>
      </c>
      <c r="CP64" s="40">
        <v>213</v>
      </c>
      <c r="CQ64" s="40">
        <v>333</v>
      </c>
      <c r="CR64" s="40">
        <v>90</v>
      </c>
      <c r="CS64" s="40">
        <v>252</v>
      </c>
      <c r="CT64" s="40">
        <v>309</v>
      </c>
      <c r="CU64" s="40">
        <v>29</v>
      </c>
      <c r="CV64" s="40">
        <v>82</v>
      </c>
      <c r="CW64" s="40">
        <v>254</v>
      </c>
      <c r="CX64" s="40">
        <v>34</v>
      </c>
      <c r="CY64" s="40">
        <v>96</v>
      </c>
      <c r="CZ64" s="40">
        <v>256</v>
      </c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27">
        <v>4</v>
      </c>
      <c r="DN64" s="27">
        <v>12</v>
      </c>
      <c r="DO64" s="68">
        <v>40</v>
      </c>
      <c r="DP64" s="27">
        <v>160</v>
      </c>
      <c r="DQ64" s="27">
        <v>3</v>
      </c>
      <c r="DR64" s="27">
        <v>8</v>
      </c>
      <c r="DS64" s="67">
        <v>27.5</v>
      </c>
      <c r="DT64" s="27">
        <v>160</v>
      </c>
      <c r="DU64" s="27">
        <v>12</v>
      </c>
      <c r="DV64" s="27">
        <v>25</v>
      </c>
      <c r="DW64" s="27">
        <v>45</v>
      </c>
      <c r="DX64" s="27">
        <v>409</v>
      </c>
      <c r="DY64" s="27">
        <v>9</v>
      </c>
      <c r="DZ64" s="27">
        <v>25</v>
      </c>
      <c r="EA64" s="27">
        <v>41</v>
      </c>
      <c r="EB64" s="27">
        <v>369</v>
      </c>
      <c r="EC64" s="44">
        <v>15.272727272727273</v>
      </c>
      <c r="ED64" s="44">
        <v>21</v>
      </c>
      <c r="EE64" s="45">
        <v>60.454545454545453</v>
      </c>
      <c r="EF64" s="45">
        <v>320</v>
      </c>
      <c r="EG64" s="44">
        <v>11.636363636363637</v>
      </c>
      <c r="EH64" s="44">
        <v>20.06818181818182</v>
      </c>
      <c r="EI64" s="45">
        <v>52.840909090909093</v>
      </c>
      <c r="EJ64" s="45">
        <v>320</v>
      </c>
      <c r="FI64" s="45">
        <v>16.431818181818183</v>
      </c>
      <c r="FJ64" s="45">
        <v>26.545454545454547</v>
      </c>
      <c r="FK64" s="45">
        <v>71.62878787878789</v>
      </c>
      <c r="FL64" s="45">
        <v>325</v>
      </c>
      <c r="FM64" s="45">
        <v>11.636363636363637</v>
      </c>
      <c r="FN64" s="45">
        <v>20.06818181818182</v>
      </c>
      <c r="FO64" s="45">
        <v>52.840909090909093</v>
      </c>
      <c r="FP64" s="45">
        <v>290</v>
      </c>
      <c r="FY64" s="45"/>
      <c r="FZ64" s="45"/>
      <c r="GA64" s="45"/>
      <c r="GB64" s="45"/>
      <c r="GC64" s="45"/>
      <c r="GD64" s="45"/>
      <c r="GE64" s="45"/>
      <c r="GF64" s="45"/>
      <c r="GG64" s="46">
        <v>13.75</v>
      </c>
      <c r="GH64" s="45">
        <v>22.59090909090909</v>
      </c>
      <c r="GI64" s="45">
        <v>90.85227272727272</v>
      </c>
      <c r="GJ64" s="45">
        <v>480</v>
      </c>
      <c r="GK64" s="45">
        <v>14.59090909090909</v>
      </c>
      <c r="GL64" s="45">
        <v>14.227272727272727</v>
      </c>
      <c r="GM64" s="45">
        <v>72.045454545454533</v>
      </c>
      <c r="GN64" s="45">
        <v>486</v>
      </c>
      <c r="GO64" s="45"/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M64" s="44">
        <v>9.6136363636363633</v>
      </c>
      <c r="HN64" s="44">
        <v>10.995454545454544</v>
      </c>
      <c r="HO64" s="44">
        <v>29.441558441558442</v>
      </c>
      <c r="HP64" s="44">
        <v>354</v>
      </c>
      <c r="HQ64" s="44">
        <v>10.395454545454545</v>
      </c>
      <c r="HR64" s="44">
        <v>13.834090909090911</v>
      </c>
      <c r="HS64" s="44">
        <v>37.088744588744589</v>
      </c>
      <c r="HT64" s="44">
        <v>386</v>
      </c>
      <c r="IC64" s="44"/>
      <c r="ID64" s="44"/>
      <c r="IE64" s="44"/>
      <c r="IF64" s="44"/>
      <c r="IG64" s="44"/>
      <c r="IH64" s="44"/>
      <c r="II64" s="44"/>
      <c r="IJ64" s="44"/>
      <c r="IK64" s="27">
        <v>13.5</v>
      </c>
      <c r="IL64" s="27">
        <v>7.2</v>
      </c>
      <c r="IM64" s="27">
        <v>40</v>
      </c>
      <c r="IN64" s="27">
        <v>334</v>
      </c>
      <c r="IO64" s="27">
        <v>7</v>
      </c>
      <c r="IP64" s="27">
        <v>10</v>
      </c>
      <c r="IQ64" s="27">
        <v>45</v>
      </c>
      <c r="IR64" s="27">
        <v>334</v>
      </c>
      <c r="JQ64" s="47">
        <f t="shared" si="6"/>
        <v>135.39545454545453</v>
      </c>
      <c r="JR64" s="47">
        <f t="shared" si="7"/>
        <v>438.98409090909092</v>
      </c>
      <c r="JS64" s="47">
        <f t="shared" si="8"/>
        <v>1277.064393939394</v>
      </c>
      <c r="JT64" s="47">
        <f t="shared" si="8"/>
        <v>5554</v>
      </c>
    </row>
    <row r="65" spans="1:280" s="27" customFormat="1" ht="15.75" customHeight="1" x14ac:dyDescent="0.35">
      <c r="A65" s="34">
        <v>53</v>
      </c>
      <c r="B65" s="34" t="s">
        <v>148</v>
      </c>
      <c r="C65" s="64" t="s">
        <v>196</v>
      </c>
      <c r="D65" s="36">
        <f t="shared" si="2"/>
        <v>101</v>
      </c>
      <c r="E65" s="36">
        <f t="shared" si="2"/>
        <v>285</v>
      </c>
      <c r="F65" s="36">
        <f t="shared" si="2"/>
        <v>1088</v>
      </c>
      <c r="G65" s="37">
        <f t="shared" si="3"/>
        <v>0.26194852941176472</v>
      </c>
      <c r="H65" s="36">
        <f t="shared" si="4"/>
        <v>25.25</v>
      </c>
      <c r="I65" s="36">
        <f t="shared" si="4"/>
        <v>71.25</v>
      </c>
      <c r="J65" s="36">
        <f t="shared" si="4"/>
        <v>272</v>
      </c>
      <c r="K65" s="37">
        <f t="shared" si="5"/>
        <v>0.26194852941176472</v>
      </c>
      <c r="L65" s="65"/>
      <c r="M65" s="65"/>
      <c r="N65" s="65"/>
      <c r="O65" s="65"/>
      <c r="P65" s="65"/>
      <c r="Q65" s="65"/>
      <c r="R65" s="38"/>
      <c r="S65" s="38"/>
      <c r="T65" s="38"/>
      <c r="U65" s="38"/>
      <c r="V65" s="38"/>
      <c r="W65" s="38"/>
      <c r="X65" s="42"/>
      <c r="Y65" s="62"/>
      <c r="Z65" s="42"/>
      <c r="AA65" s="42"/>
      <c r="AB65" s="62"/>
      <c r="AC65" s="42"/>
      <c r="AD65" s="41"/>
      <c r="AE65" s="63"/>
      <c r="AF65" s="41"/>
      <c r="AG65" s="41"/>
      <c r="AH65" s="63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2"/>
      <c r="AZ65" s="42"/>
      <c r="BA65" s="42"/>
      <c r="BB65" s="42"/>
      <c r="BC65" s="42"/>
      <c r="BD65" s="42"/>
      <c r="BE65" s="40"/>
      <c r="BF65" s="40"/>
      <c r="BG65" s="40"/>
      <c r="BH65" s="40"/>
      <c r="BI65" s="40"/>
      <c r="BJ65" s="40"/>
      <c r="BK65" s="42"/>
      <c r="BL65" s="38"/>
      <c r="BM65" s="38"/>
      <c r="BN65" s="42"/>
      <c r="BO65" s="38"/>
      <c r="BP65" s="38"/>
      <c r="BQ65" s="42"/>
      <c r="BR65" s="42"/>
      <c r="BS65" s="42"/>
      <c r="BT65" s="42"/>
      <c r="BU65" s="42"/>
      <c r="BV65" s="42"/>
      <c r="BW65" s="42"/>
      <c r="BX65" s="38"/>
      <c r="BY65" s="38"/>
      <c r="BZ65" s="42"/>
      <c r="CA65" s="38"/>
      <c r="CB65" s="38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0">
        <v>28</v>
      </c>
      <c r="CP65" s="40">
        <v>79</v>
      </c>
      <c r="CQ65" s="40">
        <v>321</v>
      </c>
      <c r="CR65" s="40">
        <v>33</v>
      </c>
      <c r="CS65" s="40">
        <v>93</v>
      </c>
      <c r="CT65" s="40">
        <v>310</v>
      </c>
      <c r="CU65" s="40">
        <v>18</v>
      </c>
      <c r="CV65" s="40">
        <v>51</v>
      </c>
      <c r="CW65" s="40">
        <v>218</v>
      </c>
      <c r="CX65" s="40">
        <v>22</v>
      </c>
      <c r="CY65" s="40">
        <v>62</v>
      </c>
      <c r="CZ65" s="40">
        <v>239</v>
      </c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27">
        <v>3</v>
      </c>
      <c r="DN65" s="27">
        <v>10</v>
      </c>
      <c r="DO65" s="68">
        <v>32.5</v>
      </c>
      <c r="DP65" s="27">
        <v>160</v>
      </c>
      <c r="DQ65" s="27">
        <v>4</v>
      </c>
      <c r="DR65" s="27">
        <v>7</v>
      </c>
      <c r="DS65" s="67">
        <v>27.5</v>
      </c>
      <c r="DT65" s="27">
        <v>160</v>
      </c>
      <c r="DU65" s="27">
        <v>9</v>
      </c>
      <c r="DV65" s="27">
        <v>19</v>
      </c>
      <c r="DW65" s="27">
        <v>34</v>
      </c>
      <c r="DX65" s="27">
        <v>412</v>
      </c>
      <c r="DY65" s="27">
        <v>16</v>
      </c>
      <c r="DZ65" s="27">
        <v>18</v>
      </c>
      <c r="EA65" s="27">
        <v>42</v>
      </c>
      <c r="EB65" s="27">
        <v>374</v>
      </c>
      <c r="EC65" s="44">
        <v>17.272727272727273</v>
      </c>
      <c r="ED65" s="44">
        <v>18</v>
      </c>
      <c r="EE65" s="45">
        <v>58.787878787878789</v>
      </c>
      <c r="EF65" s="45">
        <v>320</v>
      </c>
      <c r="EG65" s="44">
        <v>16.954545454545453</v>
      </c>
      <c r="EH65" s="44">
        <v>24.545454545454547</v>
      </c>
      <c r="EI65" s="45">
        <v>69.166666666666671</v>
      </c>
      <c r="EJ65" s="45">
        <v>320</v>
      </c>
      <c r="FI65" s="45">
        <v>22.59090909090909</v>
      </c>
      <c r="FJ65" s="45">
        <v>19.90909090909091</v>
      </c>
      <c r="FK65" s="45">
        <v>70.833333333333343</v>
      </c>
      <c r="FL65" s="45">
        <v>320</v>
      </c>
      <c r="FM65" s="45">
        <v>16.954545454545453</v>
      </c>
      <c r="FN65" s="45">
        <v>24.545454545454547</v>
      </c>
      <c r="FO65" s="45">
        <v>69.166666666666671</v>
      </c>
      <c r="FP65" s="45">
        <v>320</v>
      </c>
      <c r="FY65" s="45"/>
      <c r="FZ65" s="45"/>
      <c r="GA65" s="45"/>
      <c r="GB65" s="45"/>
      <c r="GC65" s="45"/>
      <c r="GD65" s="45"/>
      <c r="GE65" s="45"/>
      <c r="GF65" s="45"/>
      <c r="GG65" s="46"/>
      <c r="GH65" s="45"/>
      <c r="GI65" s="45"/>
      <c r="GJ65" s="45"/>
      <c r="GK65" s="45"/>
      <c r="GL65" s="45"/>
      <c r="GM65" s="45"/>
      <c r="GN65" s="45"/>
      <c r="GO65" s="45"/>
      <c r="GP65" s="45"/>
      <c r="GQ65" s="45"/>
      <c r="GR65" s="45"/>
      <c r="GS65" s="45"/>
      <c r="GT65" s="45"/>
      <c r="GU65" s="45"/>
      <c r="GV65" s="45"/>
      <c r="GW65" s="45">
        <v>11.75</v>
      </c>
      <c r="GX65" s="45">
        <v>14.509090909090908</v>
      </c>
      <c r="GY65" s="45">
        <v>65.647727272727266</v>
      </c>
      <c r="GZ65" s="45">
        <v>448</v>
      </c>
      <c r="HA65" s="45">
        <v>19.227272727272727</v>
      </c>
      <c r="HB65" s="45">
        <v>19.186363636363637</v>
      </c>
      <c r="HC65" s="45">
        <v>96.034090909090907</v>
      </c>
      <c r="HD65" s="45">
        <v>452</v>
      </c>
      <c r="HM65" s="44">
        <v>11.313636363636363</v>
      </c>
      <c r="HN65" s="44">
        <v>9.6136363636363633</v>
      </c>
      <c r="HO65" s="44">
        <v>29.896103896103895</v>
      </c>
      <c r="HP65" s="44">
        <v>355</v>
      </c>
      <c r="HQ65" s="44">
        <v>11.995454545454544</v>
      </c>
      <c r="HR65" s="44">
        <v>12.234090909090909</v>
      </c>
      <c r="HS65" s="44">
        <v>41.468181818181819</v>
      </c>
      <c r="HT65" s="44">
        <v>358</v>
      </c>
      <c r="IC65" s="44"/>
      <c r="ID65" s="44"/>
      <c r="IE65" s="44"/>
      <c r="IF65" s="44"/>
      <c r="IG65" s="44"/>
      <c r="IH65" s="44"/>
      <c r="II65" s="44"/>
      <c r="IJ65" s="44"/>
      <c r="JQ65" s="47">
        <f t="shared" si="6"/>
        <v>137.46818181818182</v>
      </c>
      <c r="JR65" s="47">
        <f t="shared" si="7"/>
        <v>277.6340909090909</v>
      </c>
      <c r="JS65" s="47">
        <f t="shared" si="8"/>
        <v>851.16731601731601</v>
      </c>
      <c r="JT65" s="47">
        <f t="shared" si="8"/>
        <v>4767</v>
      </c>
    </row>
    <row r="66" spans="1:280" s="27" customFormat="1" ht="15.75" customHeight="1" x14ac:dyDescent="0.35">
      <c r="A66" s="34">
        <v>54</v>
      </c>
      <c r="B66" s="34" t="s">
        <v>148</v>
      </c>
      <c r="C66" s="64" t="s">
        <v>197</v>
      </c>
      <c r="D66" s="36">
        <f t="shared" si="2"/>
        <v>140</v>
      </c>
      <c r="E66" s="36">
        <f t="shared" si="2"/>
        <v>394</v>
      </c>
      <c r="F66" s="36">
        <f t="shared" si="2"/>
        <v>1034</v>
      </c>
      <c r="G66" s="37">
        <f t="shared" si="3"/>
        <v>0.38104448742746616</v>
      </c>
      <c r="H66" s="36">
        <f t="shared" si="4"/>
        <v>35</v>
      </c>
      <c r="I66" s="36">
        <f t="shared" si="4"/>
        <v>98.5</v>
      </c>
      <c r="J66" s="36">
        <f t="shared" si="4"/>
        <v>258.5</v>
      </c>
      <c r="K66" s="37">
        <f t="shared" si="5"/>
        <v>0.38104448742746616</v>
      </c>
      <c r="L66" s="65"/>
      <c r="M66" s="65"/>
      <c r="N66" s="65"/>
      <c r="O66" s="65"/>
      <c r="P66" s="65"/>
      <c r="Q66" s="65"/>
      <c r="R66" s="38"/>
      <c r="S66" s="38"/>
      <c r="T66" s="38"/>
      <c r="U66" s="38"/>
      <c r="V66" s="38"/>
      <c r="W66" s="38"/>
      <c r="X66" s="42"/>
      <c r="Y66" s="62"/>
      <c r="Z66" s="42"/>
      <c r="AA66" s="42"/>
      <c r="AB66" s="62"/>
      <c r="AC66" s="42"/>
      <c r="AD66" s="41"/>
      <c r="AE66" s="63"/>
      <c r="AF66" s="41"/>
      <c r="AG66" s="41"/>
      <c r="AH66" s="63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2"/>
      <c r="AZ66" s="42"/>
      <c r="BA66" s="42"/>
      <c r="BB66" s="42"/>
      <c r="BC66" s="42"/>
      <c r="BD66" s="42"/>
      <c r="BE66" s="40"/>
      <c r="BF66" s="40"/>
      <c r="BG66" s="40"/>
      <c r="BH66" s="40"/>
      <c r="BI66" s="40"/>
      <c r="BJ66" s="40"/>
      <c r="BK66" s="42"/>
      <c r="BL66" s="38"/>
      <c r="BM66" s="38"/>
      <c r="BN66" s="42"/>
      <c r="BO66" s="38"/>
      <c r="BP66" s="38"/>
      <c r="BQ66" s="42"/>
      <c r="BR66" s="42"/>
      <c r="BS66" s="42"/>
      <c r="BT66" s="42"/>
      <c r="BU66" s="42"/>
      <c r="BV66" s="42"/>
      <c r="BW66" s="42"/>
      <c r="BX66" s="38"/>
      <c r="BY66" s="38"/>
      <c r="BZ66" s="42"/>
      <c r="CA66" s="38"/>
      <c r="CB66" s="38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0">
        <v>42</v>
      </c>
      <c r="CP66" s="40">
        <v>118</v>
      </c>
      <c r="CQ66" s="40">
        <v>199</v>
      </c>
      <c r="CR66" s="40">
        <v>46</v>
      </c>
      <c r="CS66" s="40">
        <v>129</v>
      </c>
      <c r="CT66" s="40">
        <v>200</v>
      </c>
      <c r="CU66" s="40">
        <v>24</v>
      </c>
      <c r="CV66" s="40">
        <v>68</v>
      </c>
      <c r="CW66" s="40">
        <v>311</v>
      </c>
      <c r="CX66" s="40">
        <v>28</v>
      </c>
      <c r="CY66" s="40">
        <v>79</v>
      </c>
      <c r="CZ66" s="40">
        <v>324</v>
      </c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27">
        <v>19</v>
      </c>
      <c r="DN66" s="27">
        <v>39</v>
      </c>
      <c r="DO66" s="68">
        <v>145</v>
      </c>
      <c r="DP66" s="27">
        <v>160</v>
      </c>
      <c r="DQ66" s="27">
        <v>6</v>
      </c>
      <c r="DR66" s="27">
        <v>41</v>
      </c>
      <c r="DS66" s="67">
        <v>117.5</v>
      </c>
      <c r="DT66" s="27">
        <v>160</v>
      </c>
      <c r="DU66" s="27">
        <v>6</v>
      </c>
      <c r="DV66" s="27">
        <v>22</v>
      </c>
      <c r="DW66" s="27">
        <v>35</v>
      </c>
      <c r="DX66" s="27">
        <v>401</v>
      </c>
      <c r="DY66" s="27">
        <v>6</v>
      </c>
      <c r="DZ66" s="27">
        <v>20</v>
      </c>
      <c r="EA66" s="27">
        <v>32</v>
      </c>
      <c r="EB66" s="27">
        <v>355</v>
      </c>
      <c r="FI66" s="45"/>
      <c r="FJ66" s="45"/>
      <c r="FK66" s="45"/>
      <c r="FL66" s="45"/>
      <c r="FM66" s="45"/>
      <c r="FN66" s="45"/>
      <c r="FO66" s="45"/>
      <c r="FP66" s="45"/>
      <c r="FY66" s="45"/>
      <c r="FZ66" s="45"/>
      <c r="GA66" s="45"/>
      <c r="GB66" s="45"/>
      <c r="GC66" s="45"/>
      <c r="GD66" s="45"/>
      <c r="GE66" s="45"/>
      <c r="GF66" s="45"/>
      <c r="GG66" s="46"/>
      <c r="GH66" s="45"/>
      <c r="GI66" s="45"/>
      <c r="GJ66" s="45"/>
      <c r="GK66" s="45"/>
      <c r="GL66" s="45"/>
      <c r="GM66" s="45"/>
      <c r="GN66" s="45"/>
      <c r="GO66" s="45">
        <v>13.59090909090909</v>
      </c>
      <c r="GP66" s="45">
        <v>19.06818181818182</v>
      </c>
      <c r="GQ66" s="45">
        <v>81.647727272727266</v>
      </c>
      <c r="GR66" s="45">
        <v>352</v>
      </c>
      <c r="GS66" s="45">
        <v>13.59090909090909</v>
      </c>
      <c r="GT66" s="45">
        <v>20.90909090909091</v>
      </c>
      <c r="GU66" s="45">
        <v>86.25</v>
      </c>
      <c r="GV66" s="45">
        <v>352</v>
      </c>
      <c r="GW66" s="45"/>
      <c r="GX66" s="45"/>
      <c r="GY66" s="45"/>
      <c r="GZ66" s="45"/>
      <c r="HA66" s="45"/>
      <c r="HB66" s="45"/>
      <c r="HC66" s="45"/>
      <c r="HD66" s="45"/>
      <c r="HU66" s="44">
        <v>11.756818181818181</v>
      </c>
      <c r="HV66" s="44">
        <v>9.918181818181818</v>
      </c>
      <c r="HW66" s="44">
        <v>30.964285714285715</v>
      </c>
      <c r="HX66" s="44">
        <v>342</v>
      </c>
      <c r="HY66" s="44">
        <v>14.95681818181818</v>
      </c>
      <c r="HZ66" s="44">
        <v>12.556818181818182</v>
      </c>
      <c r="IA66" s="44">
        <v>56.320075757575751</v>
      </c>
      <c r="IB66" s="44">
        <v>337</v>
      </c>
      <c r="IC66" s="44"/>
      <c r="ID66" s="44"/>
      <c r="IE66" s="44"/>
      <c r="IF66" s="44"/>
      <c r="IG66" s="44"/>
      <c r="IH66" s="44"/>
      <c r="II66" s="44"/>
      <c r="IJ66" s="44"/>
      <c r="JQ66" s="47">
        <f t="shared" si="6"/>
        <v>90.895454545454541</v>
      </c>
      <c r="JR66" s="47">
        <f t="shared" si="7"/>
        <v>324.45227272727271</v>
      </c>
      <c r="JS66" s="47">
        <f t="shared" si="8"/>
        <v>978.68208874458867</v>
      </c>
      <c r="JT66" s="47">
        <f t="shared" si="8"/>
        <v>3493</v>
      </c>
    </row>
    <row r="67" spans="1:280" s="27" customFormat="1" ht="15" customHeight="1" x14ac:dyDescent="0.35">
      <c r="A67" s="34">
        <v>55</v>
      </c>
      <c r="B67" s="34" t="s">
        <v>148</v>
      </c>
      <c r="C67" s="64" t="s">
        <v>198</v>
      </c>
      <c r="D67" s="36">
        <f t="shared" si="2"/>
        <v>117</v>
      </c>
      <c r="E67" s="36">
        <f t="shared" si="2"/>
        <v>329</v>
      </c>
      <c r="F67" s="36">
        <f t="shared" si="2"/>
        <v>885</v>
      </c>
      <c r="G67" s="37">
        <f t="shared" si="3"/>
        <v>0.37175141242937854</v>
      </c>
      <c r="H67" s="36">
        <f t="shared" si="4"/>
        <v>29.25</v>
      </c>
      <c r="I67" s="36">
        <f t="shared" si="4"/>
        <v>82.25</v>
      </c>
      <c r="J67" s="36">
        <f t="shared" si="4"/>
        <v>221.25</v>
      </c>
      <c r="K67" s="37">
        <f t="shared" si="5"/>
        <v>0.37175141242937854</v>
      </c>
      <c r="L67" s="65"/>
      <c r="M67" s="65"/>
      <c r="N67" s="65"/>
      <c r="O67" s="65"/>
      <c r="P67" s="65"/>
      <c r="Q67" s="65"/>
      <c r="R67" s="38"/>
      <c r="S67" s="38"/>
      <c r="T67" s="38"/>
      <c r="U67" s="38"/>
      <c r="V67" s="38"/>
      <c r="W67" s="38"/>
      <c r="X67" s="42"/>
      <c r="Y67" s="62"/>
      <c r="Z67" s="42"/>
      <c r="AA67" s="42"/>
      <c r="AB67" s="62"/>
      <c r="AC67" s="42"/>
      <c r="AD67" s="41"/>
      <c r="AE67" s="63"/>
      <c r="AF67" s="41"/>
      <c r="AG67" s="41"/>
      <c r="AH67" s="63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2"/>
      <c r="AZ67" s="42"/>
      <c r="BA67" s="42"/>
      <c r="BB67" s="42"/>
      <c r="BC67" s="42"/>
      <c r="BD67" s="42"/>
      <c r="BE67" s="40"/>
      <c r="BF67" s="40"/>
      <c r="BG67" s="40"/>
      <c r="BH67" s="40"/>
      <c r="BI67" s="40"/>
      <c r="BJ67" s="40"/>
      <c r="BK67" s="42"/>
      <c r="BL67" s="38"/>
      <c r="BM67" s="38"/>
      <c r="BN67" s="42"/>
      <c r="BO67" s="38"/>
      <c r="BP67" s="38"/>
      <c r="BQ67" s="42"/>
      <c r="BR67" s="42"/>
      <c r="BS67" s="42"/>
      <c r="BT67" s="42"/>
      <c r="BU67" s="42"/>
      <c r="BV67" s="42"/>
      <c r="BW67" s="42"/>
      <c r="BX67" s="38"/>
      <c r="BY67" s="38"/>
      <c r="BZ67" s="42"/>
      <c r="CA67" s="38"/>
      <c r="CB67" s="38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0">
        <v>38</v>
      </c>
      <c r="CP67" s="40">
        <v>107</v>
      </c>
      <c r="CQ67" s="40">
        <v>200</v>
      </c>
      <c r="CR67" s="40">
        <v>25</v>
      </c>
      <c r="CS67" s="40">
        <v>70</v>
      </c>
      <c r="CT67" s="40">
        <v>175</v>
      </c>
      <c r="CU67" s="40">
        <v>25</v>
      </c>
      <c r="CV67" s="40">
        <v>70</v>
      </c>
      <c r="CW67" s="40">
        <v>249</v>
      </c>
      <c r="CX67" s="40">
        <v>29</v>
      </c>
      <c r="CY67" s="40">
        <v>82</v>
      </c>
      <c r="CZ67" s="40">
        <v>261</v>
      </c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27">
        <v>2</v>
      </c>
      <c r="DN67" s="27">
        <v>5</v>
      </c>
      <c r="DO67" s="68">
        <v>17.5</v>
      </c>
      <c r="DP67" s="27">
        <v>160</v>
      </c>
      <c r="DQ67" s="27">
        <v>2</v>
      </c>
      <c r="DR67" s="27">
        <v>7</v>
      </c>
      <c r="DS67" s="67">
        <v>22.5</v>
      </c>
      <c r="DT67" s="27">
        <v>160</v>
      </c>
      <c r="DU67" s="27">
        <v>13</v>
      </c>
      <c r="DV67" s="27">
        <v>20</v>
      </c>
      <c r="DW67" s="27">
        <v>40</v>
      </c>
      <c r="DX67" s="27">
        <v>402</v>
      </c>
      <c r="DY67" s="27">
        <v>10</v>
      </c>
      <c r="DZ67" s="27">
        <v>25</v>
      </c>
      <c r="EA67" s="27">
        <v>42</v>
      </c>
      <c r="EB67" s="27">
        <v>371</v>
      </c>
      <c r="FI67" s="45"/>
      <c r="FJ67" s="45"/>
      <c r="FK67" s="45"/>
      <c r="FL67" s="45"/>
      <c r="FM67" s="45"/>
      <c r="FN67" s="45"/>
      <c r="FO67" s="45"/>
      <c r="FP67" s="45"/>
      <c r="GG67" s="45"/>
      <c r="GH67" s="45"/>
      <c r="GI67" s="45"/>
      <c r="GJ67" s="45"/>
      <c r="GK67" s="45"/>
      <c r="GL67" s="45"/>
      <c r="GM67" s="45"/>
      <c r="GN67" s="45"/>
      <c r="GO67" s="45">
        <v>8.5909090909090899</v>
      </c>
      <c r="GP67" s="45">
        <v>12.431818181818182</v>
      </c>
      <c r="GQ67" s="45">
        <v>52.556818181818173</v>
      </c>
      <c r="GR67" s="45">
        <v>352</v>
      </c>
      <c r="GS67" s="45">
        <v>10.272727272727273</v>
      </c>
      <c r="GT67" s="45">
        <v>12.90909090909091</v>
      </c>
      <c r="GU67" s="45">
        <v>57.954545454545453</v>
      </c>
      <c r="GV67" s="45">
        <v>352</v>
      </c>
      <c r="GW67" s="45"/>
      <c r="GX67" s="45"/>
      <c r="GY67" s="45"/>
      <c r="GZ67" s="45"/>
      <c r="HA67" s="45"/>
      <c r="HB67" s="45"/>
      <c r="HC67" s="45"/>
      <c r="HD67" s="45"/>
      <c r="HU67" s="44">
        <v>11.756818181818181</v>
      </c>
      <c r="HV67" s="44">
        <v>13.595454545454546</v>
      </c>
      <c r="HW67" s="44">
        <v>36.217532467532472</v>
      </c>
      <c r="HX67" s="44">
        <v>275</v>
      </c>
      <c r="HY67" s="44">
        <v>11.756818181818181</v>
      </c>
      <c r="HZ67" s="44">
        <v>10.395454545454545</v>
      </c>
      <c r="IA67" s="44">
        <v>55.380681818181813</v>
      </c>
      <c r="IB67" s="44">
        <v>278</v>
      </c>
      <c r="IC67" s="44"/>
      <c r="ID67" s="44"/>
      <c r="IE67" s="44"/>
      <c r="IF67" s="44"/>
      <c r="IG67" s="44"/>
      <c r="IH67" s="44"/>
      <c r="II67" s="44"/>
      <c r="IJ67" s="44"/>
      <c r="JQ67" s="47">
        <f t="shared" si="6"/>
        <v>69.377272727272725</v>
      </c>
      <c r="JR67" s="47">
        <f t="shared" si="7"/>
        <v>223.33181818181816</v>
      </c>
      <c r="JS67" s="47">
        <f t="shared" si="8"/>
        <v>653.10957792207796</v>
      </c>
      <c r="JT67" s="47">
        <f t="shared" si="8"/>
        <v>3235</v>
      </c>
    </row>
    <row r="68" spans="1:280" s="27" customFormat="1" ht="15" customHeight="1" x14ac:dyDescent="0.35">
      <c r="A68" s="34">
        <v>56</v>
      </c>
      <c r="B68" s="34" t="s">
        <v>148</v>
      </c>
      <c r="C68" s="64" t="s">
        <v>199</v>
      </c>
      <c r="D68" s="36">
        <f t="shared" si="2"/>
        <v>62</v>
      </c>
      <c r="E68" s="36">
        <f t="shared" si="2"/>
        <v>175</v>
      </c>
      <c r="F68" s="36">
        <f t="shared" si="2"/>
        <v>786</v>
      </c>
      <c r="G68" s="37">
        <f t="shared" si="3"/>
        <v>0.22264631043256997</v>
      </c>
      <c r="H68" s="36">
        <f t="shared" si="4"/>
        <v>15.5</v>
      </c>
      <c r="I68" s="36">
        <f t="shared" si="4"/>
        <v>43.75</v>
      </c>
      <c r="J68" s="36">
        <f t="shared" si="4"/>
        <v>196.5</v>
      </c>
      <c r="K68" s="37">
        <f t="shared" si="5"/>
        <v>0.22264631043256997</v>
      </c>
      <c r="L68" s="65"/>
      <c r="M68" s="65"/>
      <c r="N68" s="65"/>
      <c r="O68" s="65"/>
      <c r="P68" s="65"/>
      <c r="Q68" s="65"/>
      <c r="R68" s="38"/>
      <c r="S68" s="38"/>
      <c r="T68" s="38"/>
      <c r="U68" s="38"/>
      <c r="V68" s="38"/>
      <c r="W68" s="38"/>
      <c r="X68" s="42"/>
      <c r="Y68" s="62"/>
      <c r="Z68" s="42"/>
      <c r="AA68" s="42"/>
      <c r="AB68" s="62"/>
      <c r="AC68" s="42"/>
      <c r="AD68" s="41"/>
      <c r="AE68" s="63"/>
      <c r="AF68" s="41"/>
      <c r="AG68" s="41"/>
      <c r="AH68" s="63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2"/>
      <c r="AZ68" s="42"/>
      <c r="BA68" s="42"/>
      <c r="BB68" s="42"/>
      <c r="BC68" s="42"/>
      <c r="BD68" s="42"/>
      <c r="BE68" s="40"/>
      <c r="BF68" s="40"/>
      <c r="BG68" s="40"/>
      <c r="BH68" s="40"/>
      <c r="BI68" s="40"/>
      <c r="BJ68" s="40"/>
      <c r="BK68" s="42"/>
      <c r="BL68" s="38"/>
      <c r="BM68" s="38"/>
      <c r="BN68" s="42"/>
      <c r="BO68" s="38"/>
      <c r="BP68" s="38"/>
      <c r="BQ68" s="42"/>
      <c r="BR68" s="42"/>
      <c r="BS68" s="42"/>
      <c r="BT68" s="42"/>
      <c r="BU68" s="42"/>
      <c r="BV68" s="42"/>
      <c r="BW68" s="42"/>
      <c r="BX68" s="38"/>
      <c r="BY68" s="38"/>
      <c r="BZ68" s="42"/>
      <c r="CA68" s="38"/>
      <c r="CB68" s="38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0">
        <v>9</v>
      </c>
      <c r="CP68" s="40">
        <v>26</v>
      </c>
      <c r="CQ68" s="40">
        <v>201</v>
      </c>
      <c r="CR68" s="40">
        <v>11</v>
      </c>
      <c r="CS68" s="40">
        <v>31</v>
      </c>
      <c r="CT68" s="40">
        <v>110</v>
      </c>
      <c r="CU68" s="40">
        <v>16</v>
      </c>
      <c r="CV68" s="40">
        <v>45</v>
      </c>
      <c r="CW68" s="40">
        <v>230</v>
      </c>
      <c r="CX68" s="40">
        <v>26</v>
      </c>
      <c r="CY68" s="40">
        <v>73</v>
      </c>
      <c r="CZ68" s="40">
        <v>245</v>
      </c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O68" s="68"/>
      <c r="DS68" s="67"/>
      <c r="FI68" s="45"/>
      <c r="FJ68" s="45"/>
      <c r="FK68" s="45"/>
      <c r="FL68" s="45"/>
      <c r="FM68" s="45"/>
      <c r="FN68" s="45"/>
      <c r="FO68" s="45"/>
      <c r="FP68" s="45"/>
      <c r="GG68" s="45"/>
      <c r="GH68" s="45"/>
      <c r="GI68" s="45"/>
      <c r="GJ68" s="45"/>
      <c r="GK68" s="45"/>
      <c r="GL68" s="45"/>
      <c r="GM68" s="45"/>
      <c r="GN68" s="45"/>
      <c r="GO68" s="45">
        <v>12.90909090909091</v>
      </c>
      <c r="GP68" s="45">
        <v>19.06818181818182</v>
      </c>
      <c r="GQ68" s="45">
        <v>79.943181818181813</v>
      </c>
      <c r="GR68" s="45">
        <v>352</v>
      </c>
      <c r="GS68" s="45">
        <v>16.75</v>
      </c>
      <c r="GT68" s="45">
        <v>15.90909090909091</v>
      </c>
      <c r="GU68" s="45">
        <v>81.64772727272728</v>
      </c>
      <c r="GV68" s="45">
        <v>352</v>
      </c>
      <c r="GW68" s="45"/>
      <c r="GX68" s="45"/>
      <c r="GY68" s="45"/>
      <c r="GZ68" s="45"/>
      <c r="HA68" s="45"/>
      <c r="HB68" s="45"/>
      <c r="HC68" s="45"/>
      <c r="HD68" s="45"/>
      <c r="IC68" s="44"/>
      <c r="ID68" s="44"/>
      <c r="IE68" s="44"/>
      <c r="IF68" s="44"/>
      <c r="IG68" s="44"/>
      <c r="IH68" s="44"/>
      <c r="II68" s="44"/>
      <c r="IJ68" s="44"/>
      <c r="JQ68" s="47">
        <f t="shared" si="6"/>
        <v>29.65909090909091</v>
      </c>
      <c r="JR68" s="47">
        <f t="shared" si="7"/>
        <v>96.977272727272734</v>
      </c>
      <c r="JS68" s="47">
        <f t="shared" si="8"/>
        <v>336.59090909090912</v>
      </c>
      <c r="JT68" s="47">
        <f t="shared" si="8"/>
        <v>1490</v>
      </c>
    </row>
    <row r="69" spans="1:280" s="27" customFormat="1" ht="15" customHeight="1" x14ac:dyDescent="0.35">
      <c r="A69" s="34">
        <v>57</v>
      </c>
      <c r="B69" s="34" t="s">
        <v>148</v>
      </c>
      <c r="C69" s="19" t="s">
        <v>200</v>
      </c>
      <c r="D69" s="36"/>
      <c r="E69" s="36"/>
      <c r="F69" s="36"/>
      <c r="G69" s="37"/>
      <c r="H69" s="36"/>
      <c r="I69" s="36"/>
      <c r="J69" s="36"/>
      <c r="K69" s="37"/>
      <c r="L69" s="65"/>
      <c r="M69" s="65"/>
      <c r="N69" s="65"/>
      <c r="O69" s="65"/>
      <c r="P69" s="65"/>
      <c r="Q69" s="65"/>
      <c r="R69" s="38"/>
      <c r="S69" s="38"/>
      <c r="T69" s="38"/>
      <c r="U69" s="38"/>
      <c r="V69" s="38"/>
      <c r="W69" s="38"/>
      <c r="X69" s="42"/>
      <c r="Y69" s="62"/>
      <c r="Z69" s="42"/>
      <c r="AA69" s="42"/>
      <c r="AB69" s="62"/>
      <c r="AC69" s="42"/>
      <c r="AD69" s="41"/>
      <c r="AE69" s="63"/>
      <c r="AF69" s="41"/>
      <c r="AG69" s="41"/>
      <c r="AH69" s="63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2"/>
      <c r="AZ69" s="42"/>
      <c r="BA69" s="42"/>
      <c r="BB69" s="42"/>
      <c r="BC69" s="42"/>
      <c r="BD69" s="42"/>
      <c r="BE69" s="40"/>
      <c r="BF69" s="40"/>
      <c r="BG69" s="40"/>
      <c r="BH69" s="40"/>
      <c r="BI69" s="40"/>
      <c r="BJ69" s="40"/>
      <c r="BK69" s="42"/>
      <c r="BL69" s="38"/>
      <c r="BM69" s="38"/>
      <c r="BN69" s="42"/>
      <c r="BO69" s="38"/>
      <c r="BP69" s="38"/>
      <c r="BQ69" s="42"/>
      <c r="BR69" s="42"/>
      <c r="BS69" s="42"/>
      <c r="BT69" s="42"/>
      <c r="BU69" s="42"/>
      <c r="BV69" s="42"/>
      <c r="BW69" s="42"/>
      <c r="BX69" s="38"/>
      <c r="BY69" s="38"/>
      <c r="BZ69" s="42"/>
      <c r="CA69" s="38"/>
      <c r="CB69" s="38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27">
        <v>3</v>
      </c>
      <c r="DN69" s="27">
        <v>17</v>
      </c>
      <c r="DO69" s="68">
        <v>50</v>
      </c>
      <c r="DP69" s="27">
        <v>160</v>
      </c>
      <c r="DQ69" s="27">
        <v>4</v>
      </c>
      <c r="DR69" s="27">
        <v>13</v>
      </c>
      <c r="DS69" s="67">
        <v>42.5</v>
      </c>
      <c r="DT69" s="27">
        <v>160</v>
      </c>
      <c r="DU69" s="27">
        <v>10</v>
      </c>
      <c r="DV69" s="27">
        <v>19</v>
      </c>
      <c r="DW69" s="27">
        <v>35</v>
      </c>
      <c r="DX69" s="27">
        <v>399</v>
      </c>
      <c r="DY69" s="27">
        <v>12</v>
      </c>
      <c r="DZ69" s="27">
        <v>20</v>
      </c>
      <c r="EA69" s="27">
        <v>39</v>
      </c>
      <c r="EB69" s="27">
        <v>368</v>
      </c>
      <c r="EC69" s="27">
        <v>16</v>
      </c>
      <c r="ED69" s="27">
        <v>22</v>
      </c>
      <c r="EE69" s="45">
        <v>63.333333333333343</v>
      </c>
      <c r="EF69" s="27">
        <v>320</v>
      </c>
      <c r="EG69" s="27">
        <v>20</v>
      </c>
      <c r="EH69" s="27">
        <v>22</v>
      </c>
      <c r="EI69" s="45">
        <v>70</v>
      </c>
      <c r="EJ69" s="27">
        <v>320</v>
      </c>
      <c r="FI69" s="45">
        <v>15</v>
      </c>
      <c r="FJ69" s="45">
        <v>23</v>
      </c>
      <c r="FK69" s="45">
        <v>63.333333333333336</v>
      </c>
      <c r="FL69" s="45">
        <v>302</v>
      </c>
      <c r="FM69" s="45">
        <v>20</v>
      </c>
      <c r="FN69" s="45">
        <v>22</v>
      </c>
      <c r="FO69" s="45">
        <v>70</v>
      </c>
      <c r="FP69" s="45">
        <v>320</v>
      </c>
      <c r="GG69" s="45">
        <v>18</v>
      </c>
      <c r="GH69" s="45">
        <v>21</v>
      </c>
      <c r="GI69" s="45">
        <v>97.5</v>
      </c>
      <c r="GJ69" s="45">
        <v>420</v>
      </c>
      <c r="GK69" s="45">
        <v>14</v>
      </c>
      <c r="GL69" s="45">
        <v>23</v>
      </c>
      <c r="GM69" s="45">
        <v>92.5</v>
      </c>
      <c r="GN69" s="45">
        <v>418</v>
      </c>
      <c r="GW69" s="45">
        <v>13.59090909090909</v>
      </c>
      <c r="GX69" s="45">
        <v>13.75</v>
      </c>
      <c r="GY69" s="45">
        <v>68.35227272727272</v>
      </c>
      <c r="GZ69" s="45">
        <v>488</v>
      </c>
      <c r="HA69" s="45">
        <v>15.431818181818182</v>
      </c>
      <c r="HB69" s="45">
        <v>14.59090909090909</v>
      </c>
      <c r="HC69" s="45">
        <v>75.056818181818173</v>
      </c>
      <c r="HD69" s="45">
        <v>445</v>
      </c>
      <c r="HM69" s="44">
        <v>5.0999999999999996</v>
      </c>
      <c r="HN69" s="44">
        <v>10.199999999999999</v>
      </c>
      <c r="HO69" s="44">
        <v>21.857142857142858</v>
      </c>
      <c r="HP69" s="44">
        <v>345</v>
      </c>
      <c r="HQ69" s="44">
        <v>8</v>
      </c>
      <c r="HR69" s="44">
        <v>12.8</v>
      </c>
      <c r="HS69" s="44">
        <v>52</v>
      </c>
      <c r="HT69" s="44">
        <v>364</v>
      </c>
      <c r="IC69" s="44">
        <v>28.799999999999997</v>
      </c>
      <c r="ID69" s="44">
        <v>10</v>
      </c>
      <c r="IE69" s="44">
        <v>68</v>
      </c>
      <c r="IF69" s="44">
        <v>491</v>
      </c>
      <c r="IG69" s="44">
        <v>19.2</v>
      </c>
      <c r="IH69" s="44">
        <v>21.8</v>
      </c>
      <c r="II69" s="44">
        <v>75.599999999999994</v>
      </c>
      <c r="IJ69" s="44">
        <v>441</v>
      </c>
      <c r="IK69" s="27">
        <v>22.57</v>
      </c>
      <c r="IM69" s="27">
        <v>59</v>
      </c>
      <c r="IN69" s="27">
        <v>454</v>
      </c>
      <c r="IO69" s="27">
        <v>22</v>
      </c>
      <c r="IQ69" s="27">
        <v>53</v>
      </c>
      <c r="IR69" s="27">
        <v>414</v>
      </c>
      <c r="JQ69" s="47">
        <f t="shared" si="6"/>
        <v>251.69272727272727</v>
      </c>
      <c r="JR69" s="47">
        <f t="shared" si="7"/>
        <v>262.14090909090908</v>
      </c>
      <c r="JS69" s="47">
        <f t="shared" si="8"/>
        <v>1032.699567099567</v>
      </c>
      <c r="JT69" s="47">
        <f t="shared" si="8"/>
        <v>6327</v>
      </c>
    </row>
    <row r="70" spans="1:280" s="27" customFormat="1" ht="15" customHeight="1" x14ac:dyDescent="0.35">
      <c r="A70" s="34">
        <v>58</v>
      </c>
      <c r="B70" s="34" t="s">
        <v>148</v>
      </c>
      <c r="C70" s="19" t="s">
        <v>201</v>
      </c>
      <c r="D70" s="36"/>
      <c r="E70" s="36"/>
      <c r="F70" s="36"/>
      <c r="G70" s="37"/>
      <c r="H70" s="36"/>
      <c r="I70" s="36"/>
      <c r="J70" s="36"/>
      <c r="K70" s="37"/>
      <c r="L70" s="65"/>
      <c r="M70" s="65"/>
      <c r="N70" s="65"/>
      <c r="O70" s="65"/>
      <c r="P70" s="65"/>
      <c r="Q70" s="65"/>
      <c r="R70" s="38"/>
      <c r="S70" s="38"/>
      <c r="T70" s="38"/>
      <c r="U70" s="38"/>
      <c r="V70" s="38"/>
      <c r="W70" s="38"/>
      <c r="X70" s="42"/>
      <c r="Y70" s="62"/>
      <c r="Z70" s="42"/>
      <c r="AA70" s="42"/>
      <c r="AB70" s="62"/>
      <c r="AC70" s="42"/>
      <c r="AD70" s="41"/>
      <c r="AE70" s="63"/>
      <c r="AF70" s="41"/>
      <c r="AG70" s="41"/>
      <c r="AH70" s="63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2"/>
      <c r="AZ70" s="42"/>
      <c r="BA70" s="42"/>
      <c r="BB70" s="42"/>
      <c r="BC70" s="42"/>
      <c r="BD70" s="42"/>
      <c r="BE70" s="40"/>
      <c r="BF70" s="40"/>
      <c r="BG70" s="40"/>
      <c r="BH70" s="40"/>
      <c r="BI70" s="40"/>
      <c r="BJ70" s="40"/>
      <c r="BK70" s="42"/>
      <c r="BL70" s="38"/>
      <c r="BM70" s="38"/>
      <c r="BN70" s="42"/>
      <c r="BO70" s="38"/>
      <c r="BP70" s="38"/>
      <c r="BQ70" s="42"/>
      <c r="BR70" s="42"/>
      <c r="BS70" s="42"/>
      <c r="BT70" s="42"/>
      <c r="BU70" s="42"/>
      <c r="BV70" s="42"/>
      <c r="BW70" s="42"/>
      <c r="BX70" s="38"/>
      <c r="BY70" s="38"/>
      <c r="BZ70" s="42"/>
      <c r="CA70" s="38"/>
      <c r="CB70" s="38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27">
        <v>7</v>
      </c>
      <c r="DN70" s="27">
        <v>23</v>
      </c>
      <c r="DO70" s="68">
        <v>75</v>
      </c>
      <c r="DP70" s="27">
        <v>160</v>
      </c>
      <c r="DQ70" s="27">
        <v>5</v>
      </c>
      <c r="DR70" s="27">
        <v>22</v>
      </c>
      <c r="DS70" s="67">
        <v>67.5</v>
      </c>
      <c r="DT70" s="27">
        <v>160</v>
      </c>
      <c r="DU70" s="27">
        <v>11</v>
      </c>
      <c r="DV70" s="27">
        <v>21</v>
      </c>
      <c r="DW70" s="27">
        <v>40</v>
      </c>
      <c r="DX70" s="27">
        <v>389</v>
      </c>
      <c r="DY70" s="27">
        <v>12</v>
      </c>
      <c r="DZ70" s="27">
        <v>18</v>
      </c>
      <c r="EA70" s="27">
        <v>37</v>
      </c>
      <c r="EB70" s="27">
        <v>385</v>
      </c>
      <c r="EC70" s="27">
        <v>26</v>
      </c>
      <c r="ED70" s="27">
        <v>28</v>
      </c>
      <c r="EE70" s="45">
        <v>90</v>
      </c>
      <c r="EF70" s="27">
        <v>320</v>
      </c>
      <c r="EG70" s="27">
        <v>24</v>
      </c>
      <c r="EH70" s="27">
        <v>38</v>
      </c>
      <c r="EI70" s="45">
        <v>103.33333333333334</v>
      </c>
      <c r="EJ70" s="27">
        <v>320</v>
      </c>
      <c r="FI70" s="45">
        <v>26</v>
      </c>
      <c r="FJ70" s="45">
        <v>28</v>
      </c>
      <c r="FK70" s="45">
        <v>90</v>
      </c>
      <c r="FL70" s="45">
        <v>320</v>
      </c>
      <c r="FM70" s="45">
        <v>24</v>
      </c>
      <c r="FN70" s="45">
        <v>38</v>
      </c>
      <c r="FO70" s="45">
        <v>103.33333333333334</v>
      </c>
      <c r="FP70" s="45">
        <v>320</v>
      </c>
      <c r="GG70" s="45">
        <v>19</v>
      </c>
      <c r="GH70" s="45">
        <v>29</v>
      </c>
      <c r="GI70" s="45">
        <v>120</v>
      </c>
      <c r="GJ70" s="45">
        <v>480</v>
      </c>
      <c r="GK70" s="45">
        <v>15</v>
      </c>
      <c r="GL70" s="45">
        <v>32</v>
      </c>
      <c r="GM70" s="45">
        <v>117.5</v>
      </c>
      <c r="GN70" s="45">
        <v>499</v>
      </c>
      <c r="HM70" s="44">
        <v>6.8</v>
      </c>
      <c r="HN70" s="44">
        <v>13.6</v>
      </c>
      <c r="HO70" s="44">
        <v>29.142857142857146</v>
      </c>
      <c r="HP70" s="44">
        <v>342</v>
      </c>
      <c r="HQ70" s="44">
        <v>19.2</v>
      </c>
      <c r="HR70" s="44">
        <v>14.399999999999999</v>
      </c>
      <c r="HS70" s="44">
        <v>68</v>
      </c>
      <c r="HT70" s="44">
        <v>442</v>
      </c>
      <c r="JQ70" s="47">
        <f t="shared" si="6"/>
        <v>169</v>
      </c>
      <c r="JR70" s="47">
        <f t="shared" si="7"/>
        <v>277</v>
      </c>
      <c r="JS70" s="47">
        <f t="shared" si="8"/>
        <v>850.80952380952385</v>
      </c>
      <c r="JT70" s="47">
        <f t="shared" si="8"/>
        <v>3817</v>
      </c>
    </row>
    <row r="71" spans="1:280" s="27" customFormat="1" ht="15" customHeight="1" x14ac:dyDescent="0.35">
      <c r="A71" s="34">
        <v>59</v>
      </c>
      <c r="B71" s="34" t="s">
        <v>148</v>
      </c>
      <c r="C71" s="12" t="s">
        <v>202</v>
      </c>
      <c r="D71" s="36"/>
      <c r="E71" s="36"/>
      <c r="F71" s="36"/>
      <c r="G71" s="37"/>
      <c r="H71" s="36"/>
      <c r="I71" s="36"/>
      <c r="J71" s="36"/>
      <c r="K71" s="37"/>
      <c r="L71" s="65"/>
      <c r="M71" s="65"/>
      <c r="N71" s="65"/>
      <c r="O71" s="65"/>
      <c r="P71" s="65"/>
      <c r="Q71" s="65"/>
      <c r="R71" s="38"/>
      <c r="S71" s="38"/>
      <c r="T71" s="38"/>
      <c r="U71" s="38"/>
      <c r="V71" s="38"/>
      <c r="W71" s="38"/>
      <c r="X71" s="42"/>
      <c r="Y71" s="62"/>
      <c r="Z71" s="42"/>
      <c r="AA71" s="42"/>
      <c r="AB71" s="62"/>
      <c r="AC71" s="42"/>
      <c r="AD71" s="41"/>
      <c r="AE71" s="63"/>
      <c r="AF71" s="41"/>
      <c r="AG71" s="41"/>
      <c r="AH71" s="63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2"/>
      <c r="AZ71" s="42"/>
      <c r="BA71" s="42"/>
      <c r="BB71" s="42"/>
      <c r="BC71" s="42"/>
      <c r="BD71" s="42"/>
      <c r="BE71" s="40"/>
      <c r="BF71" s="40"/>
      <c r="BG71" s="40"/>
      <c r="BH71" s="40"/>
      <c r="BI71" s="40"/>
      <c r="BJ71" s="40"/>
      <c r="BK71" s="42"/>
      <c r="BL71" s="38"/>
      <c r="BM71" s="38"/>
      <c r="BN71" s="42"/>
      <c r="BO71" s="38"/>
      <c r="BP71" s="38"/>
      <c r="BQ71" s="42"/>
      <c r="BR71" s="42"/>
      <c r="BS71" s="42"/>
      <c r="BT71" s="42"/>
      <c r="BU71" s="42"/>
      <c r="BV71" s="42"/>
      <c r="BW71" s="42"/>
      <c r="BX71" s="38"/>
      <c r="BY71" s="38"/>
      <c r="BZ71" s="42"/>
      <c r="CA71" s="38"/>
      <c r="CB71" s="38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O71" s="68"/>
      <c r="DS71" s="67"/>
      <c r="EE71" s="45"/>
      <c r="EI71" s="45"/>
      <c r="FI71" s="45"/>
      <c r="FJ71" s="45"/>
      <c r="FK71" s="45"/>
      <c r="FL71" s="45"/>
      <c r="FM71" s="45"/>
      <c r="FN71" s="45"/>
      <c r="FO71" s="45"/>
      <c r="FP71" s="45"/>
      <c r="FY71" s="45">
        <v>8.5909090909090899</v>
      </c>
      <c r="FZ71" s="45">
        <v>10.18181818181818</v>
      </c>
      <c r="GA71" s="45">
        <v>66</v>
      </c>
      <c r="GB71" s="45">
        <v>345</v>
      </c>
      <c r="GC71" s="45">
        <v>13.59090909090909</v>
      </c>
      <c r="GD71" s="45">
        <v>17.06818181818182</v>
      </c>
      <c r="GE71" s="45">
        <v>72</v>
      </c>
      <c r="GF71" s="45">
        <v>442</v>
      </c>
      <c r="JQ71" s="47">
        <f t="shared" si="6"/>
        <v>22.18181818181818</v>
      </c>
      <c r="JR71" s="47">
        <f t="shared" si="7"/>
        <v>27.25</v>
      </c>
      <c r="JS71" s="47">
        <f t="shared" si="8"/>
        <v>138</v>
      </c>
      <c r="JT71" s="47">
        <f t="shared" si="8"/>
        <v>787</v>
      </c>
    </row>
    <row r="72" spans="1:280" s="27" customFormat="1" ht="15.75" customHeight="1" x14ac:dyDescent="0.35">
      <c r="A72" s="34">
        <v>60</v>
      </c>
      <c r="B72" s="34" t="s">
        <v>140</v>
      </c>
      <c r="C72" s="69" t="s">
        <v>203</v>
      </c>
      <c r="D72" s="36">
        <f t="shared" si="2"/>
        <v>2506</v>
      </c>
      <c r="E72" s="36">
        <f t="shared" si="2"/>
        <v>7023</v>
      </c>
      <c r="F72" s="36">
        <f t="shared" si="2"/>
        <v>7953</v>
      </c>
      <c r="G72" s="37">
        <f t="shared" si="3"/>
        <v>0.88306299509619013</v>
      </c>
      <c r="H72" s="36">
        <f t="shared" si="4"/>
        <v>179</v>
      </c>
      <c r="I72" s="36">
        <f t="shared" si="4"/>
        <v>501.64285714285717</v>
      </c>
      <c r="J72" s="36">
        <f t="shared" si="4"/>
        <v>568.07142857142856</v>
      </c>
      <c r="K72" s="37">
        <f t="shared" si="5"/>
        <v>0.88306299509619024</v>
      </c>
      <c r="L72" s="65"/>
      <c r="M72" s="65"/>
      <c r="N72" s="65"/>
      <c r="O72" s="65"/>
      <c r="P72" s="65"/>
      <c r="Q72" s="65"/>
      <c r="R72" s="38"/>
      <c r="S72" s="38"/>
      <c r="T72" s="38"/>
      <c r="U72" s="38"/>
      <c r="V72" s="38"/>
      <c r="W72" s="38"/>
      <c r="X72" s="40">
        <v>65</v>
      </c>
      <c r="Y72" s="40">
        <v>182</v>
      </c>
      <c r="Z72" s="40">
        <v>630</v>
      </c>
      <c r="AA72" s="40">
        <v>75</v>
      </c>
      <c r="AB72" s="40">
        <v>210</v>
      </c>
      <c r="AC72" s="40">
        <v>637</v>
      </c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0">
        <v>102</v>
      </c>
      <c r="AZ72" s="40">
        <v>286</v>
      </c>
      <c r="BA72" s="40">
        <v>602</v>
      </c>
      <c r="BB72" s="40">
        <v>128</v>
      </c>
      <c r="BC72" s="40">
        <v>359</v>
      </c>
      <c r="BD72" s="40">
        <v>540</v>
      </c>
      <c r="BE72" s="42"/>
      <c r="BF72" s="42"/>
      <c r="BG72" s="42"/>
      <c r="BH72" s="42"/>
      <c r="BI72" s="42"/>
      <c r="BJ72" s="42"/>
      <c r="BK72" s="40">
        <v>123</v>
      </c>
      <c r="BL72" s="40">
        <v>345</v>
      </c>
      <c r="BM72" s="40">
        <v>554</v>
      </c>
      <c r="BN72" s="40">
        <v>218</v>
      </c>
      <c r="BO72" s="40">
        <v>611</v>
      </c>
      <c r="BP72" s="40">
        <v>559</v>
      </c>
      <c r="BQ72" s="40">
        <v>199</v>
      </c>
      <c r="BR72" s="40">
        <v>558</v>
      </c>
      <c r="BS72" s="40">
        <v>521</v>
      </c>
      <c r="BT72" s="40">
        <v>212</v>
      </c>
      <c r="BU72" s="40">
        <v>594</v>
      </c>
      <c r="BV72" s="40">
        <v>551</v>
      </c>
      <c r="BW72" s="42"/>
      <c r="BX72" s="38"/>
      <c r="BY72" s="38"/>
      <c r="BZ72" s="42"/>
      <c r="CA72" s="38"/>
      <c r="CB72" s="38"/>
      <c r="CC72" s="40">
        <v>199</v>
      </c>
      <c r="CD72" s="40">
        <v>558</v>
      </c>
      <c r="CE72" s="40">
        <v>566</v>
      </c>
      <c r="CF72" s="40">
        <v>269</v>
      </c>
      <c r="CG72" s="40">
        <v>754</v>
      </c>
      <c r="CH72" s="40">
        <v>559</v>
      </c>
      <c r="CI72" s="40">
        <v>178</v>
      </c>
      <c r="CJ72" s="40">
        <v>499</v>
      </c>
      <c r="CK72" s="40">
        <v>522</v>
      </c>
      <c r="CL72" s="40">
        <v>245</v>
      </c>
      <c r="CM72" s="40">
        <v>686</v>
      </c>
      <c r="CN72" s="40">
        <v>569</v>
      </c>
      <c r="CO72" s="42"/>
      <c r="CP72" s="42"/>
      <c r="CQ72" s="42"/>
      <c r="CR72" s="42"/>
      <c r="CS72" s="42"/>
      <c r="CT72" s="42"/>
      <c r="CU72" s="40">
        <v>215</v>
      </c>
      <c r="CV72" s="40">
        <v>602</v>
      </c>
      <c r="CW72" s="40">
        <v>555</v>
      </c>
      <c r="CX72" s="40">
        <v>278</v>
      </c>
      <c r="CY72" s="40">
        <v>779</v>
      </c>
      <c r="CZ72" s="40">
        <v>588</v>
      </c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27">
        <v>80</v>
      </c>
      <c r="DN72" s="27">
        <v>170</v>
      </c>
      <c r="DO72" s="45">
        <v>625</v>
      </c>
      <c r="DP72" s="27">
        <v>533</v>
      </c>
      <c r="DQ72" s="27">
        <v>97</v>
      </c>
      <c r="DR72" s="27">
        <v>180</v>
      </c>
      <c r="DS72" s="45">
        <v>692.5</v>
      </c>
      <c r="DT72" s="27">
        <v>547</v>
      </c>
      <c r="EC72" s="44">
        <v>63.18181818181818</v>
      </c>
      <c r="ED72" s="27">
        <v>101</v>
      </c>
      <c r="EE72" s="45">
        <v>273.63636363636363</v>
      </c>
      <c r="EF72" s="27">
        <v>607</v>
      </c>
      <c r="EG72" s="44">
        <v>83.181818181818187</v>
      </c>
      <c r="EH72" s="44">
        <v>139.77272727272728</v>
      </c>
      <c r="EI72" s="45">
        <v>371.59090909090912</v>
      </c>
      <c r="EJ72" s="27">
        <v>601</v>
      </c>
      <c r="ES72" s="45">
        <v>59.909090909090907</v>
      </c>
      <c r="ET72" s="45">
        <v>98.772727272727266</v>
      </c>
      <c r="EU72" s="45">
        <v>264.469696969697</v>
      </c>
      <c r="EV72" s="45">
        <v>640</v>
      </c>
      <c r="EW72" s="45">
        <v>41.590909090909093</v>
      </c>
      <c r="EX72" s="45">
        <v>116.36363636363636</v>
      </c>
      <c r="EY72" s="45">
        <v>263.25757575757575</v>
      </c>
      <c r="EZ72" s="45">
        <v>672</v>
      </c>
      <c r="FI72" s="45">
        <v>68.340909090909093</v>
      </c>
      <c r="FJ72" s="45">
        <v>113.5</v>
      </c>
      <c r="FK72" s="45">
        <v>303.06818181818187</v>
      </c>
      <c r="FL72" s="45">
        <v>623</v>
      </c>
      <c r="FM72" s="45">
        <v>83.181818181818187</v>
      </c>
      <c r="FN72" s="45">
        <v>139.77272727272728</v>
      </c>
      <c r="FO72" s="45">
        <v>371.59090909090912</v>
      </c>
      <c r="FP72" s="45">
        <v>709</v>
      </c>
      <c r="FY72" s="45">
        <v>58.022727272727273</v>
      </c>
      <c r="FZ72" s="45">
        <v>61.045454545454547</v>
      </c>
      <c r="GA72" s="45">
        <v>287</v>
      </c>
      <c r="GB72" s="45">
        <v>1008</v>
      </c>
      <c r="GC72" s="45">
        <v>77.545454545454547</v>
      </c>
      <c r="GD72" s="45">
        <v>128.29545454545453</v>
      </c>
      <c r="GE72" s="45">
        <v>309</v>
      </c>
      <c r="GF72" s="45">
        <v>455</v>
      </c>
      <c r="GG72" s="45">
        <v>55.659090909090907</v>
      </c>
      <c r="GH72" s="45">
        <v>126.84090909090909</v>
      </c>
      <c r="GI72" s="45">
        <v>243.33333333333331</v>
      </c>
      <c r="GJ72" s="45">
        <v>1008</v>
      </c>
      <c r="GK72" s="45">
        <v>103.11363636363636</v>
      </c>
      <c r="GL72" s="45">
        <v>140.68181818181819</v>
      </c>
      <c r="GM72" s="45">
        <v>325.06060606060606</v>
      </c>
      <c r="GN72" s="45">
        <v>1042</v>
      </c>
      <c r="GO72" s="45">
        <v>65.681818181818187</v>
      </c>
      <c r="GP72" s="45">
        <v>116.20454545454545</v>
      </c>
      <c r="GQ72" s="45">
        <v>259.83766233766232</v>
      </c>
      <c r="GR72" s="45">
        <v>889</v>
      </c>
      <c r="GS72" s="45">
        <v>92.11363636363636</v>
      </c>
      <c r="GT72" s="45">
        <v>167.86363636363637</v>
      </c>
      <c r="GU72" s="45">
        <v>371.39610389610391</v>
      </c>
      <c r="GV72" s="45">
        <v>916</v>
      </c>
      <c r="GW72" s="44">
        <v>87.681818181818187</v>
      </c>
      <c r="GX72" s="44">
        <v>137.15909090909091</v>
      </c>
      <c r="GY72" s="44">
        <v>321.2012987012987</v>
      </c>
      <c r="GZ72" s="44">
        <v>623</v>
      </c>
      <c r="HA72" s="44">
        <v>102.04090909090908</v>
      </c>
      <c r="HB72" s="44">
        <v>182.12727272727273</v>
      </c>
      <c r="HC72" s="44">
        <v>405.9545454545455</v>
      </c>
      <c r="HD72" s="44">
        <v>705</v>
      </c>
      <c r="HM72" s="44">
        <v>41.456818181818178</v>
      </c>
      <c r="HN72" s="44">
        <v>79.204545454545453</v>
      </c>
      <c r="HO72" s="44">
        <v>172.37337662337663</v>
      </c>
      <c r="HP72" s="44">
        <v>778</v>
      </c>
      <c r="HQ72" s="44">
        <v>69.090909090909093</v>
      </c>
      <c r="HR72" s="44">
        <v>107.30909090909091</v>
      </c>
      <c r="HS72" s="44">
        <v>441</v>
      </c>
      <c r="HT72" s="44">
        <v>820</v>
      </c>
      <c r="HU72" s="44">
        <v>62.125</v>
      </c>
      <c r="HV72" s="44">
        <v>69.74545454545455</v>
      </c>
      <c r="HW72" s="44">
        <v>188.38636363636365</v>
      </c>
      <c r="HX72" s="44">
        <v>664</v>
      </c>
      <c r="HY72" s="44">
        <v>63.902272727272724</v>
      </c>
      <c r="HZ72" s="44">
        <v>117.74545454545454</v>
      </c>
      <c r="IA72" s="44">
        <v>454.11931818181813</v>
      </c>
      <c r="IB72" s="44">
        <v>757</v>
      </c>
      <c r="IC72" s="44">
        <v>75.920454545454547</v>
      </c>
      <c r="ID72" s="44">
        <v>87.49545454545455</v>
      </c>
      <c r="IE72" s="44">
        <v>301.52500000000003</v>
      </c>
      <c r="IF72" s="44">
        <v>899</v>
      </c>
      <c r="IG72" s="44">
        <v>102.4</v>
      </c>
      <c r="IH72" s="44">
        <v>42.663636363636364</v>
      </c>
      <c r="II72" s="44">
        <v>255.9939393939394</v>
      </c>
      <c r="IJ72" s="44">
        <v>835</v>
      </c>
      <c r="IK72" s="27">
        <v>111.09</v>
      </c>
      <c r="IM72" s="27">
        <v>238</v>
      </c>
      <c r="IN72" s="27">
        <v>743</v>
      </c>
      <c r="IO72" s="27">
        <v>129</v>
      </c>
      <c r="IQ72" s="27">
        <v>291</v>
      </c>
      <c r="IR72" s="27">
        <v>634</v>
      </c>
      <c r="JI72" s="45">
        <v>74.147727272727266</v>
      </c>
      <c r="JJ72" s="45">
        <v>62.302272727272729</v>
      </c>
      <c r="JK72" s="45">
        <v>299.89999999999998</v>
      </c>
      <c r="JL72" s="45">
        <v>712</v>
      </c>
      <c r="JM72" s="45">
        <v>69.029545454545456</v>
      </c>
      <c r="JN72" s="45">
        <v>53.74545454545455</v>
      </c>
      <c r="JO72" s="45">
        <v>265.56666666666672</v>
      </c>
      <c r="JP72" s="45">
        <v>731</v>
      </c>
      <c r="JQ72" s="47">
        <f t="shared" si="6"/>
        <v>1948.0672727272724</v>
      </c>
      <c r="JR72" s="47">
        <f t="shared" si="7"/>
        <v>5016.0636363636359</v>
      </c>
      <c r="JS72" s="47">
        <f t="shared" si="8"/>
        <v>15315.693668831169</v>
      </c>
      <c r="JT72" s="47">
        <f t="shared" si="8"/>
        <v>26481</v>
      </c>
    </row>
    <row r="73" spans="1:280" s="27" customFormat="1" ht="15.75" customHeight="1" x14ac:dyDescent="0.35">
      <c r="A73" s="34">
        <v>61</v>
      </c>
      <c r="B73" s="34" t="s">
        <v>148</v>
      </c>
      <c r="C73" s="69" t="s">
        <v>204</v>
      </c>
      <c r="D73" s="36">
        <f t="shared" si="2"/>
        <v>456</v>
      </c>
      <c r="E73" s="36">
        <f t="shared" si="2"/>
        <v>1278</v>
      </c>
      <c r="F73" s="36">
        <f t="shared" si="2"/>
        <v>3707</v>
      </c>
      <c r="G73" s="37">
        <f t="shared" si="3"/>
        <v>0.34475316967898573</v>
      </c>
      <c r="H73" s="36">
        <f t="shared" si="4"/>
        <v>57</v>
      </c>
      <c r="I73" s="36">
        <f t="shared" si="4"/>
        <v>159.75</v>
      </c>
      <c r="J73" s="36">
        <f t="shared" si="4"/>
        <v>463.375</v>
      </c>
      <c r="K73" s="37">
        <f t="shared" si="5"/>
        <v>0.34475316967898573</v>
      </c>
      <c r="L73" s="65"/>
      <c r="M73" s="65"/>
      <c r="N73" s="65"/>
      <c r="O73" s="65"/>
      <c r="P73" s="65"/>
      <c r="Q73" s="65"/>
      <c r="R73" s="38"/>
      <c r="S73" s="38"/>
      <c r="T73" s="38"/>
      <c r="U73" s="38"/>
      <c r="V73" s="38"/>
      <c r="W73" s="38"/>
      <c r="X73" s="42"/>
      <c r="Y73" s="42"/>
      <c r="Z73" s="42"/>
      <c r="AA73" s="42"/>
      <c r="AB73" s="42"/>
      <c r="AC73" s="42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38"/>
      <c r="BM73" s="38"/>
      <c r="BN73" s="42"/>
      <c r="BO73" s="38"/>
      <c r="BP73" s="38"/>
      <c r="BQ73" s="40">
        <v>72</v>
      </c>
      <c r="BR73" s="40">
        <v>202</v>
      </c>
      <c r="BS73" s="40">
        <v>499</v>
      </c>
      <c r="BT73" s="40">
        <v>80</v>
      </c>
      <c r="BU73" s="40">
        <v>224</v>
      </c>
      <c r="BV73" s="40">
        <v>503</v>
      </c>
      <c r="BW73" s="42"/>
      <c r="BX73" s="38"/>
      <c r="BY73" s="38"/>
      <c r="BZ73" s="42"/>
      <c r="CA73" s="38"/>
      <c r="CB73" s="38"/>
      <c r="CC73" s="42"/>
      <c r="CD73" s="42"/>
      <c r="CE73" s="42"/>
      <c r="CF73" s="42"/>
      <c r="CG73" s="42"/>
      <c r="CH73" s="42"/>
      <c r="CI73" s="40">
        <v>45</v>
      </c>
      <c r="CJ73" s="40">
        <v>126</v>
      </c>
      <c r="CK73" s="40">
        <v>411</v>
      </c>
      <c r="CL73" s="40">
        <v>65</v>
      </c>
      <c r="CM73" s="40">
        <v>182</v>
      </c>
      <c r="CN73" s="40">
        <v>431</v>
      </c>
      <c r="CO73" s="42"/>
      <c r="CP73" s="42"/>
      <c r="CQ73" s="42"/>
      <c r="CR73" s="42"/>
      <c r="CS73" s="42"/>
      <c r="CT73" s="42"/>
      <c r="CU73" s="40">
        <v>33</v>
      </c>
      <c r="CV73" s="40">
        <v>93</v>
      </c>
      <c r="CW73" s="40">
        <v>486</v>
      </c>
      <c r="CX73" s="40">
        <v>55</v>
      </c>
      <c r="CY73" s="40">
        <v>154</v>
      </c>
      <c r="CZ73" s="40">
        <v>521</v>
      </c>
      <c r="DA73" s="42"/>
      <c r="DB73" s="42"/>
      <c r="DC73" s="42"/>
      <c r="DD73" s="42"/>
      <c r="DE73" s="42"/>
      <c r="DF73" s="42"/>
      <c r="DG73" s="40">
        <v>41</v>
      </c>
      <c r="DH73" s="40">
        <v>115</v>
      </c>
      <c r="DI73" s="40">
        <v>411</v>
      </c>
      <c r="DJ73" s="40">
        <v>65</v>
      </c>
      <c r="DK73" s="40">
        <v>182</v>
      </c>
      <c r="DL73" s="40">
        <v>445</v>
      </c>
      <c r="DO73" s="45"/>
      <c r="DS73" s="45"/>
      <c r="DU73" s="27">
        <v>9</v>
      </c>
      <c r="DV73" s="27">
        <v>59</v>
      </c>
      <c r="DW73" s="27">
        <v>82</v>
      </c>
      <c r="DX73" s="27">
        <v>511</v>
      </c>
      <c r="DY73" s="27">
        <v>33</v>
      </c>
      <c r="DZ73" s="27">
        <v>54</v>
      </c>
      <c r="EA73" s="27">
        <v>105</v>
      </c>
      <c r="EB73" s="27">
        <v>471</v>
      </c>
      <c r="EC73" s="44"/>
      <c r="EE73" s="45"/>
      <c r="EG73" s="44"/>
      <c r="EH73" s="44"/>
      <c r="EI73" s="45"/>
      <c r="EK73" s="45">
        <v>38</v>
      </c>
      <c r="EL73" s="45">
        <v>39</v>
      </c>
      <c r="EM73" s="45">
        <v>128.33333333333334</v>
      </c>
      <c r="EN73" s="45">
        <v>469</v>
      </c>
      <c r="EO73" s="45">
        <v>29</v>
      </c>
      <c r="EP73" s="45">
        <v>45</v>
      </c>
      <c r="EQ73" s="45">
        <v>123.33333333333334</v>
      </c>
      <c r="ER73" s="45">
        <v>469</v>
      </c>
      <c r="ES73" s="45"/>
      <c r="ET73" s="45"/>
      <c r="EU73" s="45"/>
      <c r="EV73" s="45"/>
      <c r="EW73" s="45"/>
      <c r="EX73" s="45"/>
      <c r="EY73" s="45"/>
      <c r="EZ73" s="45"/>
      <c r="FA73" s="44">
        <v>24.295454545454547</v>
      </c>
      <c r="FB73" s="44">
        <v>27.5</v>
      </c>
      <c r="FC73" s="44">
        <v>86.325757575757592</v>
      </c>
      <c r="FD73" s="44">
        <v>435</v>
      </c>
      <c r="FE73" s="44">
        <v>18.34090909090909</v>
      </c>
      <c r="FF73" s="44">
        <v>16.431818181818183</v>
      </c>
      <c r="FG73" s="44">
        <v>57.954545454545453</v>
      </c>
      <c r="FH73" s="44">
        <v>438</v>
      </c>
      <c r="FI73" s="45"/>
      <c r="FJ73" s="45"/>
      <c r="FK73" s="45"/>
      <c r="FL73" s="45"/>
      <c r="FM73" s="45"/>
      <c r="FN73" s="45"/>
      <c r="FO73" s="45"/>
      <c r="FP73" s="45"/>
      <c r="FQ73" s="45">
        <v>24.295454545454547</v>
      </c>
      <c r="FR73" s="45">
        <v>27.5</v>
      </c>
      <c r="FS73" s="45">
        <v>86.325757575757592</v>
      </c>
      <c r="FT73" s="45">
        <v>438</v>
      </c>
      <c r="FU73" s="45">
        <v>19.5</v>
      </c>
      <c r="FV73" s="45">
        <v>17.431818181818183</v>
      </c>
      <c r="FW73" s="45">
        <v>61.553030303030312</v>
      </c>
      <c r="FX73" s="45">
        <v>434</v>
      </c>
      <c r="FY73" s="45">
        <v>35.590909090909093</v>
      </c>
      <c r="FZ73" s="45">
        <v>37.181818181818187</v>
      </c>
      <c r="GA73" s="45">
        <v>113</v>
      </c>
      <c r="GB73" s="45">
        <v>452</v>
      </c>
      <c r="GC73" s="45">
        <v>27.227272727272727</v>
      </c>
      <c r="GD73" s="45">
        <v>39.06818181818182</v>
      </c>
      <c r="GE73" s="45">
        <v>127</v>
      </c>
      <c r="GF73" s="45">
        <v>477</v>
      </c>
      <c r="GG73" s="45">
        <v>27</v>
      </c>
      <c r="GH73" s="45">
        <v>25</v>
      </c>
      <c r="GI73" s="45">
        <v>104</v>
      </c>
      <c r="GJ73" s="45">
        <v>580</v>
      </c>
      <c r="GK73" s="45">
        <v>42</v>
      </c>
      <c r="GL73" s="45">
        <v>38</v>
      </c>
      <c r="GM73" s="45">
        <v>160</v>
      </c>
      <c r="GN73" s="45">
        <v>567</v>
      </c>
      <c r="GO73" s="45"/>
      <c r="GP73" s="45"/>
      <c r="GQ73" s="45"/>
      <c r="GR73" s="45"/>
      <c r="GS73" s="45"/>
      <c r="GT73" s="45"/>
      <c r="GU73" s="45"/>
      <c r="GV73" s="45"/>
      <c r="GW73" s="44">
        <v>25</v>
      </c>
      <c r="GX73" s="44">
        <v>55.109090909090909</v>
      </c>
      <c r="GY73" s="44">
        <v>133.51515151515153</v>
      </c>
      <c r="GZ73" s="44">
        <v>478</v>
      </c>
      <c r="HA73" s="44">
        <v>65.8</v>
      </c>
      <c r="HB73" s="44">
        <v>21</v>
      </c>
      <c r="HC73" s="44">
        <v>144.66666666666669</v>
      </c>
      <c r="HD73" s="44">
        <v>477</v>
      </c>
      <c r="HE73" s="44">
        <v>7.6363636363636367</v>
      </c>
      <c r="HF73" s="44">
        <v>3.8181818181818183</v>
      </c>
      <c r="HG73" s="44">
        <v>16.363636363636367</v>
      </c>
      <c r="HH73" s="44">
        <v>364</v>
      </c>
      <c r="HI73" s="44">
        <v>14.238636363636363</v>
      </c>
      <c r="HJ73" s="44">
        <v>0</v>
      </c>
      <c r="HK73" s="44">
        <v>35.596590909090907</v>
      </c>
      <c r="HL73" s="44">
        <v>390</v>
      </c>
      <c r="HM73" s="44"/>
      <c r="HN73" s="44"/>
      <c r="HO73" s="44"/>
      <c r="HP73" s="44"/>
      <c r="HQ73" s="44"/>
      <c r="HR73" s="44"/>
      <c r="HS73" s="44"/>
      <c r="HT73" s="44"/>
      <c r="HU73" s="44">
        <v>57.034090909090907</v>
      </c>
      <c r="HV73" s="44">
        <v>19.518181818181816</v>
      </c>
      <c r="HW73" s="44">
        <v>109.36038961038962</v>
      </c>
      <c r="HX73" s="44">
        <v>556</v>
      </c>
      <c r="HY73" s="44">
        <v>77.834090909090904</v>
      </c>
      <c r="HZ73" s="44">
        <v>25.918181818181818</v>
      </c>
      <c r="IA73" s="44">
        <v>259.38068181818181</v>
      </c>
      <c r="IB73" s="44">
        <v>486</v>
      </c>
      <c r="IC73" s="44"/>
      <c r="ID73" s="44"/>
      <c r="IE73" s="44"/>
      <c r="IF73" s="44"/>
      <c r="IG73" s="44"/>
      <c r="IH73" s="44"/>
      <c r="II73" s="44"/>
      <c r="IJ73" s="44"/>
      <c r="IS73" s="27">
        <v>46</v>
      </c>
      <c r="IU73" s="27">
        <v>77</v>
      </c>
      <c r="IV73" s="27">
        <v>647</v>
      </c>
      <c r="IW73" s="27">
        <v>46</v>
      </c>
      <c r="IY73" s="27">
        <v>77</v>
      </c>
      <c r="IZ73" s="27">
        <v>647</v>
      </c>
      <c r="JQ73" s="47">
        <f t="shared" si="6"/>
        <v>666.79318181818189</v>
      </c>
      <c r="JR73" s="47">
        <f t="shared" si="7"/>
        <v>1006.4772727272727</v>
      </c>
      <c r="JS73" s="47">
        <f t="shared" si="8"/>
        <v>3365.7088744588746</v>
      </c>
      <c r="JT73" s="47">
        <f t="shared" si="8"/>
        <v>13493</v>
      </c>
    </row>
    <row r="74" spans="1:280" s="27" customFormat="1" ht="15.75" customHeight="1" x14ac:dyDescent="0.35">
      <c r="A74" s="34">
        <v>62</v>
      </c>
      <c r="B74" s="34" t="s">
        <v>148</v>
      </c>
      <c r="C74" s="69" t="s">
        <v>205</v>
      </c>
      <c r="D74" s="36">
        <f t="shared" si="2"/>
        <v>596</v>
      </c>
      <c r="E74" s="36">
        <f t="shared" si="2"/>
        <v>1672</v>
      </c>
      <c r="F74" s="36">
        <f t="shared" si="2"/>
        <v>3730</v>
      </c>
      <c r="G74" s="37">
        <f t="shared" si="3"/>
        <v>0.44825737265415549</v>
      </c>
      <c r="H74" s="36">
        <f t="shared" si="4"/>
        <v>74.5</v>
      </c>
      <c r="I74" s="36">
        <f t="shared" si="4"/>
        <v>209</v>
      </c>
      <c r="J74" s="36">
        <f t="shared" si="4"/>
        <v>466.25</v>
      </c>
      <c r="K74" s="37">
        <f t="shared" si="5"/>
        <v>0.44825737265415549</v>
      </c>
      <c r="L74" s="65"/>
      <c r="M74" s="65"/>
      <c r="N74" s="65"/>
      <c r="O74" s="65"/>
      <c r="P74" s="65"/>
      <c r="Q74" s="65"/>
      <c r="R74" s="38"/>
      <c r="S74" s="38"/>
      <c r="T74" s="38"/>
      <c r="U74" s="38"/>
      <c r="V74" s="38"/>
      <c r="W74" s="38"/>
      <c r="X74" s="42"/>
      <c r="Y74" s="42"/>
      <c r="Z74" s="42"/>
      <c r="AA74" s="42"/>
      <c r="AB74" s="42"/>
      <c r="AC74" s="42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38"/>
      <c r="BM74" s="38"/>
      <c r="BN74" s="42"/>
      <c r="BO74" s="38"/>
      <c r="BP74" s="38"/>
      <c r="BQ74" s="40">
        <v>74</v>
      </c>
      <c r="BR74" s="40">
        <v>208</v>
      </c>
      <c r="BS74" s="40">
        <v>489</v>
      </c>
      <c r="BT74" s="40">
        <v>75</v>
      </c>
      <c r="BU74" s="40">
        <v>210</v>
      </c>
      <c r="BV74" s="40">
        <v>498</v>
      </c>
      <c r="BW74" s="42"/>
      <c r="BX74" s="38"/>
      <c r="BY74" s="38"/>
      <c r="BZ74" s="42"/>
      <c r="CA74" s="38"/>
      <c r="CB74" s="38"/>
      <c r="CC74" s="42"/>
      <c r="CD74" s="42"/>
      <c r="CE74" s="42"/>
      <c r="CF74" s="42"/>
      <c r="CG74" s="42"/>
      <c r="CH74" s="42"/>
      <c r="CI74" s="40">
        <v>80</v>
      </c>
      <c r="CJ74" s="40">
        <v>224</v>
      </c>
      <c r="CK74" s="40">
        <v>427</v>
      </c>
      <c r="CL74" s="40">
        <v>89</v>
      </c>
      <c r="CM74" s="40">
        <v>250</v>
      </c>
      <c r="CN74" s="40">
        <v>417</v>
      </c>
      <c r="CO74" s="42"/>
      <c r="CP74" s="42"/>
      <c r="CQ74" s="42"/>
      <c r="CR74" s="42"/>
      <c r="CS74" s="42"/>
      <c r="CT74" s="42"/>
      <c r="CU74" s="40">
        <v>64</v>
      </c>
      <c r="CV74" s="40">
        <v>180</v>
      </c>
      <c r="CW74" s="40">
        <v>476</v>
      </c>
      <c r="CX74" s="40">
        <v>56</v>
      </c>
      <c r="CY74" s="40">
        <v>157</v>
      </c>
      <c r="CZ74" s="40">
        <v>535</v>
      </c>
      <c r="DA74" s="42"/>
      <c r="DB74" s="42"/>
      <c r="DC74" s="42"/>
      <c r="DD74" s="42"/>
      <c r="DE74" s="42"/>
      <c r="DF74" s="42"/>
      <c r="DG74" s="40">
        <v>70</v>
      </c>
      <c r="DH74" s="40">
        <v>196</v>
      </c>
      <c r="DI74" s="40">
        <v>449</v>
      </c>
      <c r="DJ74" s="40">
        <v>88</v>
      </c>
      <c r="DK74" s="40">
        <v>247</v>
      </c>
      <c r="DL74" s="40">
        <v>439</v>
      </c>
      <c r="DO74" s="45"/>
      <c r="DS74" s="45"/>
      <c r="DU74" s="27">
        <v>19</v>
      </c>
      <c r="DV74" s="27">
        <v>36</v>
      </c>
      <c r="DW74" s="27">
        <v>67</v>
      </c>
      <c r="DX74" s="27">
        <v>521</v>
      </c>
      <c r="DY74" s="27">
        <v>22</v>
      </c>
      <c r="DZ74" s="27">
        <v>46</v>
      </c>
      <c r="EA74" s="27">
        <v>83</v>
      </c>
      <c r="EB74" s="27">
        <v>468</v>
      </c>
      <c r="EC74" s="44"/>
      <c r="EE74" s="45"/>
      <c r="EG74" s="44"/>
      <c r="EH74" s="44"/>
      <c r="EI74" s="45"/>
      <c r="EK74" s="45">
        <v>18.386363636363637</v>
      </c>
      <c r="EL74" s="45">
        <v>35.18181818181818</v>
      </c>
      <c r="EM74" s="45">
        <v>89.280303030303031</v>
      </c>
      <c r="EN74" s="45">
        <v>477</v>
      </c>
      <c r="EO74" s="45">
        <v>33.18181818181818</v>
      </c>
      <c r="EP74" s="45">
        <v>47.863636363636367</v>
      </c>
      <c r="EQ74" s="45">
        <v>135.07575757575759</v>
      </c>
      <c r="ER74" s="45">
        <v>471</v>
      </c>
      <c r="ES74" s="45"/>
      <c r="ET74" s="45"/>
      <c r="EU74" s="45"/>
      <c r="EV74" s="45"/>
      <c r="EW74" s="45"/>
      <c r="EX74" s="45"/>
      <c r="EY74" s="45"/>
      <c r="EZ74" s="45"/>
      <c r="FA74" s="44">
        <v>20.863636363636363</v>
      </c>
      <c r="FB74" s="44">
        <v>39.386363636363633</v>
      </c>
      <c r="FC74" s="44">
        <v>100.41666666666666</v>
      </c>
      <c r="FD74" s="44">
        <v>425</v>
      </c>
      <c r="FE74" s="44">
        <v>21.90909090909091</v>
      </c>
      <c r="FF74" s="44">
        <v>49.022727272727273</v>
      </c>
      <c r="FG74" s="44">
        <v>118.21969696969697</v>
      </c>
      <c r="FH74" s="44">
        <v>421</v>
      </c>
      <c r="FI74" s="45"/>
      <c r="FJ74" s="45"/>
      <c r="FK74" s="45"/>
      <c r="FL74" s="45"/>
      <c r="FM74" s="45"/>
      <c r="FN74" s="45"/>
      <c r="FO74" s="45"/>
      <c r="FP74" s="45"/>
      <c r="FQ74" s="45">
        <v>11.90909090909091</v>
      </c>
      <c r="FR74" s="45">
        <v>21.90909090909091</v>
      </c>
      <c r="FS74" s="45">
        <v>56.363636363636367</v>
      </c>
      <c r="FT74" s="45">
        <v>358</v>
      </c>
      <c r="FU74" s="45">
        <v>20.90909090909091</v>
      </c>
      <c r="FV74" s="45">
        <v>45.18181818181818</v>
      </c>
      <c r="FW74" s="45">
        <v>110.15151515151516</v>
      </c>
      <c r="FX74" s="45">
        <v>430</v>
      </c>
      <c r="FY74" s="45"/>
      <c r="FZ74" s="45"/>
      <c r="GA74" s="45"/>
      <c r="GB74" s="45"/>
      <c r="GC74" s="45"/>
      <c r="GD74" s="45"/>
      <c r="GE74" s="45"/>
      <c r="GF74" s="45"/>
      <c r="GG74" s="45">
        <v>26.06818181818182</v>
      </c>
      <c r="GH74" s="45">
        <v>43.909090909090907</v>
      </c>
      <c r="GI74" s="45">
        <v>139.95454545454544</v>
      </c>
      <c r="GJ74" s="45">
        <v>579</v>
      </c>
      <c r="GK74" s="45">
        <v>26.90909090909091</v>
      </c>
      <c r="GL74" s="45">
        <v>67.5</v>
      </c>
      <c r="GM74" s="45">
        <v>188.81818181818181</v>
      </c>
      <c r="GN74" s="45">
        <v>592</v>
      </c>
      <c r="GO74" s="45"/>
      <c r="GP74" s="45"/>
      <c r="GQ74" s="45"/>
      <c r="GR74" s="45"/>
      <c r="GS74" s="45"/>
      <c r="GT74" s="45"/>
      <c r="GU74" s="45"/>
      <c r="GV74" s="45"/>
      <c r="GW74" s="44">
        <v>21.827272727272728</v>
      </c>
      <c r="GX74" s="44">
        <v>35.35</v>
      </c>
      <c r="GY74" s="44">
        <v>114.35454545454546</v>
      </c>
      <c r="GZ74" s="44">
        <v>490</v>
      </c>
      <c r="HA74" s="44">
        <v>38.85</v>
      </c>
      <c r="HB74" s="44">
        <v>56.381818181818183</v>
      </c>
      <c r="HC74" s="44">
        <v>190.46363636363637</v>
      </c>
      <c r="HD74" s="44">
        <v>493</v>
      </c>
      <c r="HE74" s="44"/>
      <c r="HF74" s="44"/>
      <c r="HG74" s="44"/>
      <c r="HH74" s="44"/>
      <c r="HI74" s="44"/>
      <c r="HJ74" s="44"/>
      <c r="HK74" s="44"/>
      <c r="HL74" s="44"/>
      <c r="HM74" s="44">
        <v>24.75454545454545</v>
      </c>
      <c r="HN74" s="44">
        <v>35.113636363636367</v>
      </c>
      <c r="HO74" s="44">
        <v>85.525974025974023</v>
      </c>
      <c r="HP74" s="44">
        <v>456</v>
      </c>
      <c r="HQ74" s="44">
        <v>33.590909090909093</v>
      </c>
      <c r="HR74" s="44">
        <v>49.272727272727273</v>
      </c>
      <c r="HS74" s="44">
        <v>207.15909090909091</v>
      </c>
      <c r="HT74" s="44">
        <v>466</v>
      </c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JA74" s="27">
        <v>17</v>
      </c>
      <c r="JB74" s="27">
        <v>10.199999999999999</v>
      </c>
      <c r="JC74" s="27">
        <v>48</v>
      </c>
      <c r="JD74" s="27">
        <v>647</v>
      </c>
      <c r="JE74" s="27">
        <v>27.2</v>
      </c>
      <c r="JF74" s="27">
        <v>13.6</v>
      </c>
      <c r="JG74" s="27">
        <f>45+27</f>
        <v>72</v>
      </c>
      <c r="JH74" s="27">
        <v>634</v>
      </c>
      <c r="JQ74" s="47">
        <f t="shared" si="6"/>
        <v>384.35909090909087</v>
      </c>
      <c r="JR74" s="47">
        <f t="shared" si="7"/>
        <v>1204.0727272727272</v>
      </c>
      <c r="JS74" s="47">
        <f t="shared" si="8"/>
        <v>3477.7835497835495</v>
      </c>
      <c r="JT74" s="47">
        <f t="shared" si="8"/>
        <v>11658</v>
      </c>
    </row>
    <row r="75" spans="1:280" s="27" customFormat="1" ht="15.75" customHeight="1" x14ac:dyDescent="0.35">
      <c r="A75" s="34">
        <v>63</v>
      </c>
      <c r="B75" s="34" t="s">
        <v>140</v>
      </c>
      <c r="C75" s="69" t="s">
        <v>206</v>
      </c>
      <c r="D75" s="36">
        <f t="shared" si="2"/>
        <v>200</v>
      </c>
      <c r="E75" s="36">
        <f t="shared" si="2"/>
        <v>561</v>
      </c>
      <c r="F75" s="36">
        <f t="shared" si="2"/>
        <v>2679</v>
      </c>
      <c r="G75" s="37">
        <f t="shared" si="3"/>
        <v>0.20940649496080627</v>
      </c>
      <c r="H75" s="36">
        <f t="shared" si="4"/>
        <v>33.333333333333336</v>
      </c>
      <c r="I75" s="36">
        <f t="shared" si="4"/>
        <v>93.5</v>
      </c>
      <c r="J75" s="36">
        <f t="shared" si="4"/>
        <v>446.5</v>
      </c>
      <c r="K75" s="37">
        <f t="shared" si="5"/>
        <v>0.20940649496080627</v>
      </c>
      <c r="L75" s="65"/>
      <c r="M75" s="65"/>
      <c r="N75" s="65"/>
      <c r="O75" s="65"/>
      <c r="P75" s="65"/>
      <c r="Q75" s="65"/>
      <c r="R75" s="38"/>
      <c r="S75" s="38"/>
      <c r="T75" s="38"/>
      <c r="U75" s="38"/>
      <c r="V75" s="38"/>
      <c r="W75" s="38"/>
      <c r="X75" s="42"/>
      <c r="Y75" s="42"/>
      <c r="Z75" s="42"/>
      <c r="AA75" s="42"/>
      <c r="AB75" s="42"/>
      <c r="AC75" s="42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38"/>
      <c r="BM75" s="38"/>
      <c r="BN75" s="42"/>
      <c r="BO75" s="38"/>
      <c r="BP75" s="38"/>
      <c r="BQ75" s="42"/>
      <c r="BR75" s="42"/>
      <c r="BS75" s="42"/>
      <c r="BT75" s="42"/>
      <c r="BU75" s="42"/>
      <c r="BV75" s="42"/>
      <c r="BW75" s="42"/>
      <c r="BX75" s="38"/>
      <c r="BY75" s="38"/>
      <c r="BZ75" s="42"/>
      <c r="CA75" s="38"/>
      <c r="CB75" s="38"/>
      <c r="CC75" s="42"/>
      <c r="CD75" s="42"/>
      <c r="CE75" s="42"/>
      <c r="CF75" s="42"/>
      <c r="CG75" s="42"/>
      <c r="CH75" s="42"/>
      <c r="CI75" s="40">
        <v>35</v>
      </c>
      <c r="CJ75" s="40">
        <v>98</v>
      </c>
      <c r="CK75" s="40">
        <v>412</v>
      </c>
      <c r="CL75" s="40">
        <v>37</v>
      </c>
      <c r="CM75" s="40">
        <v>104</v>
      </c>
      <c r="CN75" s="40">
        <v>429</v>
      </c>
      <c r="CO75" s="42"/>
      <c r="CP75" s="42"/>
      <c r="CQ75" s="42"/>
      <c r="CR75" s="42"/>
      <c r="CS75" s="42"/>
      <c r="CT75" s="42"/>
      <c r="CU75" s="40">
        <v>11</v>
      </c>
      <c r="CV75" s="40">
        <v>31</v>
      </c>
      <c r="CW75" s="40">
        <v>354</v>
      </c>
      <c r="CX75" s="40">
        <v>35</v>
      </c>
      <c r="CY75" s="40">
        <v>98</v>
      </c>
      <c r="CZ75" s="40">
        <v>521</v>
      </c>
      <c r="DA75" s="40">
        <v>37</v>
      </c>
      <c r="DB75" s="40">
        <f t="shared" ref="DB75" si="17">ROUNDUP(DA75*2*1.4,0)</f>
        <v>104</v>
      </c>
      <c r="DC75" s="40">
        <v>488</v>
      </c>
      <c r="DD75" s="40">
        <v>45</v>
      </c>
      <c r="DE75" s="40">
        <f t="shared" ref="DE75" si="18">ROUNDUP(DD75*2*1.4,0)</f>
        <v>126</v>
      </c>
      <c r="DF75" s="40">
        <v>475</v>
      </c>
      <c r="DG75" s="42"/>
      <c r="DH75" s="42"/>
      <c r="DI75" s="42"/>
      <c r="DJ75" s="42"/>
      <c r="DK75" s="42"/>
      <c r="DL75" s="42"/>
      <c r="DM75" s="27">
        <v>5</v>
      </c>
      <c r="DN75" s="27">
        <v>35</v>
      </c>
      <c r="DO75" s="45">
        <v>100</v>
      </c>
      <c r="DP75" s="27">
        <v>499</v>
      </c>
      <c r="DQ75" s="27">
        <v>19</v>
      </c>
      <c r="DR75" s="27">
        <v>45</v>
      </c>
      <c r="DS75" s="45">
        <v>160</v>
      </c>
      <c r="DT75" s="27">
        <v>504</v>
      </c>
      <c r="EC75" s="44">
        <v>13.272727272727273</v>
      </c>
      <c r="ED75" s="27">
        <v>35</v>
      </c>
      <c r="EE75" s="45">
        <v>80.454545454545467</v>
      </c>
      <c r="EF75" s="27">
        <v>352</v>
      </c>
      <c r="EG75" s="44">
        <v>12.772727272727273</v>
      </c>
      <c r="EH75" s="44">
        <v>39.909090909090907</v>
      </c>
      <c r="EI75" s="45">
        <v>87.803030303030312</v>
      </c>
      <c r="EJ75" s="27">
        <v>352</v>
      </c>
      <c r="EK75" s="45"/>
      <c r="EL75" s="45"/>
      <c r="EM75" s="45"/>
      <c r="EN75" s="45"/>
      <c r="EO75" s="45"/>
      <c r="EP75" s="45"/>
      <c r="EQ75" s="45"/>
      <c r="ER75" s="45"/>
      <c r="ES75" s="45">
        <v>17.75</v>
      </c>
      <c r="ET75" s="45">
        <v>26.022727272727273</v>
      </c>
      <c r="EU75" s="45">
        <v>72.954545454545467</v>
      </c>
      <c r="EV75" s="45">
        <v>401</v>
      </c>
      <c r="EW75" s="45">
        <v>9.2727272727272734</v>
      </c>
      <c r="EX75" s="45">
        <v>26.431818181818183</v>
      </c>
      <c r="EY75" s="45">
        <v>59.507575757575765</v>
      </c>
      <c r="EZ75" s="45">
        <v>412</v>
      </c>
      <c r="FA75" s="44">
        <v>17.272727272727273</v>
      </c>
      <c r="FB75" s="44">
        <v>11.75</v>
      </c>
      <c r="FC75" s="44">
        <v>48.371212121212125</v>
      </c>
      <c r="FD75" s="44">
        <v>112</v>
      </c>
      <c r="FE75" s="44">
        <v>12.227272727272727</v>
      </c>
      <c r="FF75" s="44">
        <v>18.386363636363637</v>
      </c>
      <c r="FG75" s="44">
        <v>51.022727272727273</v>
      </c>
      <c r="FH75" s="44">
        <v>112</v>
      </c>
      <c r="FI75" s="45">
        <v>14.431818181818182</v>
      </c>
      <c r="FJ75" s="45">
        <v>35.954545454545453</v>
      </c>
      <c r="FK75" s="45">
        <v>83.97727272727272</v>
      </c>
      <c r="FL75" s="45">
        <v>345</v>
      </c>
      <c r="FM75" s="45">
        <v>12.772727272727273</v>
      </c>
      <c r="FN75" s="45">
        <v>39.909090909090907</v>
      </c>
      <c r="FO75" s="45">
        <v>87.803030303030312</v>
      </c>
      <c r="FP75" s="45">
        <v>336</v>
      </c>
      <c r="FQ75" s="45">
        <v>13.272727272727273</v>
      </c>
      <c r="FR75" s="45">
        <v>11.431818181818182</v>
      </c>
      <c r="FS75" s="45">
        <v>41.174242424242429</v>
      </c>
      <c r="FT75" s="45">
        <v>112</v>
      </c>
      <c r="FU75" s="45">
        <v>13.386363636363637</v>
      </c>
      <c r="FV75" s="45">
        <v>19.386363636363637</v>
      </c>
      <c r="FW75" s="45">
        <v>54.621212121212125</v>
      </c>
      <c r="FX75" s="45">
        <v>112</v>
      </c>
      <c r="FY75" s="45">
        <v>15.431818181818182</v>
      </c>
      <c r="FZ75" s="45">
        <v>16.863636363636363</v>
      </c>
      <c r="GA75" s="45">
        <v>92</v>
      </c>
      <c r="GB75" s="45">
        <v>128</v>
      </c>
      <c r="GC75" s="45">
        <v>14.75</v>
      </c>
      <c r="GD75" s="45">
        <v>16.386363636363637</v>
      </c>
      <c r="GE75" s="45">
        <v>69</v>
      </c>
      <c r="GF75" s="45">
        <v>128</v>
      </c>
      <c r="GG75" s="45"/>
      <c r="GH75" s="45"/>
      <c r="GI75" s="45"/>
      <c r="GJ75" s="45"/>
      <c r="GK75" s="45"/>
      <c r="GL75" s="45"/>
      <c r="GM75" s="45"/>
      <c r="GN75" s="45"/>
      <c r="GO75" s="45"/>
      <c r="GP75" s="45"/>
      <c r="GQ75" s="45"/>
      <c r="GR75" s="45"/>
      <c r="GS75" s="45"/>
      <c r="GT75" s="45"/>
      <c r="GU75" s="45"/>
      <c r="GV75" s="45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>
        <v>9.8522727272727266</v>
      </c>
      <c r="HN75" s="44">
        <v>42.81818181818182</v>
      </c>
      <c r="HO75" s="44">
        <v>75.243506493506501</v>
      </c>
      <c r="HP75" s="44">
        <v>567</v>
      </c>
      <c r="HQ75" s="44">
        <v>25.03409090909091</v>
      </c>
      <c r="HR75" s="44">
        <v>49.590909090909093</v>
      </c>
      <c r="HS75" s="44">
        <v>186.5625</v>
      </c>
      <c r="HT75" s="44">
        <v>553</v>
      </c>
      <c r="HU75" s="44"/>
      <c r="HV75" s="44"/>
      <c r="HW75" s="44"/>
      <c r="HX75" s="44"/>
      <c r="HY75" s="44"/>
      <c r="HZ75" s="44"/>
      <c r="IA75" s="44"/>
      <c r="IB75" s="44"/>
      <c r="IC75" s="44"/>
      <c r="ID75" s="44"/>
      <c r="IE75" s="44"/>
      <c r="IF75" s="44"/>
      <c r="IG75" s="44"/>
      <c r="IH75" s="44"/>
      <c r="II75" s="44"/>
      <c r="IJ75" s="44"/>
      <c r="JQ75" s="47">
        <f t="shared" si="6"/>
        <v>211.06818181818181</v>
      </c>
      <c r="JR75" s="47">
        <f t="shared" si="7"/>
        <v>633.88636363636363</v>
      </c>
      <c r="JS75" s="47">
        <f t="shared" si="8"/>
        <v>1827.5181277056276</v>
      </c>
      <c r="JT75" s="47">
        <f t="shared" si="8"/>
        <v>7359</v>
      </c>
    </row>
    <row r="76" spans="1:280" s="27" customFormat="1" ht="15.75" customHeight="1" x14ac:dyDescent="0.35">
      <c r="A76" s="34">
        <v>64</v>
      </c>
      <c r="B76" s="34" t="s">
        <v>140</v>
      </c>
      <c r="C76" s="69" t="s">
        <v>207</v>
      </c>
      <c r="D76" s="36">
        <f t="shared" si="2"/>
        <v>171</v>
      </c>
      <c r="E76" s="36">
        <f t="shared" si="2"/>
        <v>481</v>
      </c>
      <c r="F76" s="36">
        <f t="shared" si="2"/>
        <v>2539</v>
      </c>
      <c r="G76" s="37">
        <f t="shared" si="3"/>
        <v>0.18944466325324932</v>
      </c>
      <c r="H76" s="36">
        <f t="shared" si="4"/>
        <v>28.5</v>
      </c>
      <c r="I76" s="36">
        <f t="shared" si="4"/>
        <v>80.166666666666671</v>
      </c>
      <c r="J76" s="36">
        <f t="shared" si="4"/>
        <v>423.16666666666669</v>
      </c>
      <c r="K76" s="37">
        <f t="shared" si="5"/>
        <v>0.18944466325324932</v>
      </c>
      <c r="L76" s="65"/>
      <c r="M76" s="65"/>
      <c r="N76" s="65"/>
      <c r="O76" s="65"/>
      <c r="P76" s="65"/>
      <c r="Q76" s="65"/>
      <c r="R76" s="38"/>
      <c r="S76" s="38"/>
      <c r="T76" s="38"/>
      <c r="U76" s="38"/>
      <c r="V76" s="38"/>
      <c r="W76" s="38"/>
      <c r="X76" s="42"/>
      <c r="Y76" s="42"/>
      <c r="Z76" s="42"/>
      <c r="AA76" s="42"/>
      <c r="AB76" s="42"/>
      <c r="AC76" s="42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38"/>
      <c r="BM76" s="38"/>
      <c r="BN76" s="42"/>
      <c r="BO76" s="38"/>
      <c r="BP76" s="38"/>
      <c r="BQ76" s="42"/>
      <c r="BR76" s="42"/>
      <c r="BS76" s="42"/>
      <c r="BT76" s="42"/>
      <c r="BU76" s="42"/>
      <c r="BV76" s="42"/>
      <c r="BW76" s="42"/>
      <c r="BX76" s="38"/>
      <c r="BY76" s="38"/>
      <c r="BZ76" s="42"/>
      <c r="CA76" s="38"/>
      <c r="CB76" s="38"/>
      <c r="CC76" s="42"/>
      <c r="CD76" s="42"/>
      <c r="CE76" s="42"/>
      <c r="CF76" s="42"/>
      <c r="CG76" s="42"/>
      <c r="CH76" s="42"/>
      <c r="CI76" s="40">
        <v>31</v>
      </c>
      <c r="CJ76" s="40">
        <v>87</v>
      </c>
      <c r="CK76" s="40">
        <v>419</v>
      </c>
      <c r="CL76" s="40">
        <v>34</v>
      </c>
      <c r="CM76" s="40">
        <v>96</v>
      </c>
      <c r="CN76" s="40">
        <v>425</v>
      </c>
      <c r="CO76" s="42"/>
      <c r="CP76" s="42"/>
      <c r="CQ76" s="42"/>
      <c r="CR76" s="42"/>
      <c r="CS76" s="42"/>
      <c r="CT76" s="42"/>
      <c r="CU76" s="40">
        <v>7</v>
      </c>
      <c r="CV76" s="40">
        <v>20</v>
      </c>
      <c r="CW76" s="40">
        <v>399</v>
      </c>
      <c r="CX76" s="40">
        <v>35</v>
      </c>
      <c r="CY76" s="40">
        <v>98</v>
      </c>
      <c r="CZ76" s="40">
        <v>465</v>
      </c>
      <c r="DA76" s="42"/>
      <c r="DB76" s="42"/>
      <c r="DC76" s="42"/>
      <c r="DD76" s="42"/>
      <c r="DE76" s="42"/>
      <c r="DF76" s="42"/>
      <c r="DG76" s="40">
        <v>29</v>
      </c>
      <c r="DH76" s="40">
        <v>82</v>
      </c>
      <c r="DI76" s="40">
        <v>411</v>
      </c>
      <c r="DJ76" s="40">
        <v>35</v>
      </c>
      <c r="DK76" s="40">
        <v>98</v>
      </c>
      <c r="DL76" s="40">
        <v>420</v>
      </c>
      <c r="DO76" s="45"/>
      <c r="DS76" s="45"/>
      <c r="DU76" s="27">
        <v>10</v>
      </c>
      <c r="DV76" s="27">
        <v>28</v>
      </c>
      <c r="DW76" s="27">
        <v>46</v>
      </c>
      <c r="DX76" s="27">
        <v>402</v>
      </c>
      <c r="DY76" s="27">
        <v>12</v>
      </c>
      <c r="DZ76" s="27">
        <v>20</v>
      </c>
      <c r="EA76" s="27">
        <v>39</v>
      </c>
      <c r="EB76" s="27">
        <v>405</v>
      </c>
      <c r="EC76" s="44"/>
      <c r="EE76" s="45">
        <v>0</v>
      </c>
      <c r="EG76" s="44">
        <v>0</v>
      </c>
      <c r="EH76" s="44"/>
      <c r="EI76" s="45">
        <v>0</v>
      </c>
      <c r="EK76" s="45">
        <v>3.3181818181818183</v>
      </c>
      <c r="EL76" s="45">
        <v>12.477272727272727</v>
      </c>
      <c r="EM76" s="45">
        <v>26.325757575757578</v>
      </c>
      <c r="EN76" s="45">
        <v>489</v>
      </c>
      <c r="EO76" s="45">
        <v>10.113636363636363</v>
      </c>
      <c r="EP76" s="45">
        <v>25.954545454545453</v>
      </c>
      <c r="EQ76" s="45">
        <v>60.11363636363636</v>
      </c>
      <c r="ER76" s="45">
        <v>433</v>
      </c>
      <c r="ES76" s="45"/>
      <c r="ET76" s="45"/>
      <c r="EU76" s="45"/>
      <c r="EV76" s="45"/>
      <c r="EW76" s="45"/>
      <c r="EX76" s="45"/>
      <c r="EY76" s="45"/>
      <c r="EZ76" s="45"/>
      <c r="FA76" s="44">
        <v>13.59090909090909</v>
      </c>
      <c r="FB76" s="44">
        <v>5.9090909090909092</v>
      </c>
      <c r="FC76" s="44">
        <v>32.5</v>
      </c>
      <c r="FD76" s="44">
        <v>379</v>
      </c>
      <c r="FE76" s="44">
        <v>17.227272727272727</v>
      </c>
      <c r="FF76" s="44">
        <v>18.386363636363637</v>
      </c>
      <c r="FG76" s="44">
        <v>59.356060606060609</v>
      </c>
      <c r="FH76" s="44">
        <v>410</v>
      </c>
      <c r="FI76" s="45"/>
      <c r="FJ76" s="45"/>
      <c r="FK76" s="45"/>
      <c r="FL76" s="45"/>
      <c r="FM76" s="45"/>
      <c r="FN76" s="45"/>
      <c r="FO76" s="45"/>
      <c r="FP76" s="45"/>
      <c r="FQ76" s="45">
        <v>10.431818181818182</v>
      </c>
      <c r="FR76" s="45">
        <v>5.5909090909090908</v>
      </c>
      <c r="FS76" s="45">
        <v>26.704545454545453</v>
      </c>
      <c r="FT76" s="45">
        <v>377</v>
      </c>
      <c r="FU76" s="45">
        <v>18.227272727272727</v>
      </c>
      <c r="FV76" s="45">
        <v>18.386363636363637</v>
      </c>
      <c r="FW76" s="45">
        <v>61.022727272727273</v>
      </c>
      <c r="FX76" s="45">
        <v>360</v>
      </c>
      <c r="FY76" s="45"/>
      <c r="FZ76" s="45"/>
      <c r="GA76" s="45"/>
      <c r="GB76" s="45"/>
      <c r="GC76" s="45"/>
      <c r="GD76" s="45"/>
      <c r="GE76" s="45"/>
      <c r="GF76" s="45"/>
      <c r="GG76" s="45">
        <v>13.59090909090909</v>
      </c>
      <c r="GH76" s="45">
        <v>16.90909090909091</v>
      </c>
      <c r="GI76" s="45">
        <v>61</v>
      </c>
      <c r="GJ76" s="45">
        <v>548</v>
      </c>
      <c r="GK76" s="45">
        <v>14.545454545454545</v>
      </c>
      <c r="GL76" s="45">
        <v>18.34090909090909</v>
      </c>
      <c r="GM76" s="45">
        <v>65.772727272727266</v>
      </c>
      <c r="GN76" s="45">
        <v>567</v>
      </c>
      <c r="GO76" s="45"/>
      <c r="GP76" s="45"/>
      <c r="GQ76" s="45"/>
      <c r="GR76" s="45"/>
      <c r="GS76" s="45"/>
      <c r="GT76" s="45"/>
      <c r="GU76" s="45"/>
      <c r="GV76" s="45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>
        <v>9.6</v>
      </c>
      <c r="HV76" s="44">
        <v>14.718181818181817</v>
      </c>
      <c r="HW76" s="44">
        <v>34.740259740259745</v>
      </c>
      <c r="HX76" s="44">
        <v>409</v>
      </c>
      <c r="HY76" s="44">
        <v>6.4</v>
      </c>
      <c r="HZ76" s="44">
        <v>16.556818181818183</v>
      </c>
      <c r="IA76" s="44">
        <v>57.392045454545453</v>
      </c>
      <c r="IB76" s="44">
        <v>399</v>
      </c>
      <c r="IC76" s="44"/>
      <c r="ID76" s="44"/>
      <c r="IE76" s="44"/>
      <c r="IF76" s="44"/>
      <c r="IG76" s="44"/>
      <c r="IH76" s="44"/>
      <c r="II76" s="44"/>
      <c r="IJ76" s="44"/>
      <c r="JQ76" s="47">
        <f t="shared" si="6"/>
        <v>139.04545454545456</v>
      </c>
      <c r="JR76" s="47">
        <f t="shared" si="7"/>
        <v>372.22954545454547</v>
      </c>
      <c r="JS76" s="47">
        <f t="shared" si="8"/>
        <v>1050.9277597402597</v>
      </c>
      <c r="JT76" s="47">
        <f t="shared" si="8"/>
        <v>7717</v>
      </c>
    </row>
    <row r="77" spans="1:280" s="27" customFormat="1" ht="15.75" customHeight="1" x14ac:dyDescent="0.35">
      <c r="A77" s="34">
        <v>65</v>
      </c>
      <c r="B77" s="34" t="s">
        <v>148</v>
      </c>
      <c r="C77" s="69" t="s">
        <v>208</v>
      </c>
      <c r="D77" s="36">
        <f t="shared" si="2"/>
        <v>318</v>
      </c>
      <c r="E77" s="36">
        <f t="shared" si="2"/>
        <v>801</v>
      </c>
      <c r="F77" s="36">
        <f t="shared" si="2"/>
        <v>2590</v>
      </c>
      <c r="G77" s="37">
        <f t="shared" si="3"/>
        <v>0.30926640926640925</v>
      </c>
      <c r="H77" s="36">
        <f t="shared" si="4"/>
        <v>39.75</v>
      </c>
      <c r="I77" s="36">
        <f t="shared" si="4"/>
        <v>100.125</v>
      </c>
      <c r="J77" s="36">
        <f t="shared" si="4"/>
        <v>431.66666666666669</v>
      </c>
      <c r="K77" s="37">
        <f t="shared" si="5"/>
        <v>0.23194980694980694</v>
      </c>
      <c r="L77" s="65"/>
      <c r="M77" s="65"/>
      <c r="N77" s="65"/>
      <c r="O77" s="65"/>
      <c r="P77" s="65"/>
      <c r="Q77" s="65"/>
      <c r="R77" s="38"/>
      <c r="S77" s="38"/>
      <c r="T77" s="38"/>
      <c r="U77" s="38"/>
      <c r="V77" s="38"/>
      <c r="W77" s="38"/>
      <c r="X77" s="42"/>
      <c r="Y77" s="42"/>
      <c r="Z77" s="42"/>
      <c r="AA77" s="42"/>
      <c r="AB77" s="42"/>
      <c r="AC77" s="42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38"/>
      <c r="BM77" s="38"/>
      <c r="BN77" s="42"/>
      <c r="BO77" s="38"/>
      <c r="BP77" s="38"/>
      <c r="BQ77" s="42"/>
      <c r="BR77" s="42"/>
      <c r="BS77" s="42"/>
      <c r="BT77" s="42"/>
      <c r="BU77" s="42"/>
      <c r="BV77" s="42"/>
      <c r="BW77" s="42"/>
      <c r="BX77" s="38"/>
      <c r="BY77" s="38"/>
      <c r="BZ77" s="42"/>
      <c r="CA77" s="38"/>
      <c r="CB77" s="38"/>
      <c r="CC77" s="42"/>
      <c r="CD77" s="42"/>
      <c r="CE77" s="42"/>
      <c r="CF77" s="42"/>
      <c r="CG77" s="42"/>
      <c r="CH77" s="42"/>
      <c r="CI77" s="40">
        <v>45</v>
      </c>
      <c r="CJ77" s="40">
        <v>126</v>
      </c>
      <c r="CK77" s="40">
        <v>435</v>
      </c>
      <c r="CL77" s="40">
        <v>42</v>
      </c>
      <c r="CM77" s="40">
        <v>118</v>
      </c>
      <c r="CN77" s="40">
        <v>411</v>
      </c>
      <c r="CO77" s="40">
        <v>24</v>
      </c>
      <c r="CP77" s="40">
        <v>24</v>
      </c>
      <c r="CQ77" s="40"/>
      <c r="CR77" s="40">
        <v>27</v>
      </c>
      <c r="CS77" s="40">
        <v>27</v>
      </c>
      <c r="CT77" s="40"/>
      <c r="CU77" s="40">
        <v>42</v>
      </c>
      <c r="CV77" s="40">
        <v>118</v>
      </c>
      <c r="CW77" s="40">
        <v>415</v>
      </c>
      <c r="CX77" s="40">
        <v>58</v>
      </c>
      <c r="CY77" s="40">
        <v>163</v>
      </c>
      <c r="CZ77" s="40">
        <v>501</v>
      </c>
      <c r="DA77" s="42"/>
      <c r="DB77" s="42"/>
      <c r="DC77" s="42"/>
      <c r="DD77" s="42"/>
      <c r="DE77" s="42"/>
      <c r="DF77" s="42"/>
      <c r="DG77" s="40">
        <v>39</v>
      </c>
      <c r="DH77" s="40">
        <v>110</v>
      </c>
      <c r="DI77" s="40">
        <v>427</v>
      </c>
      <c r="DJ77" s="40">
        <v>41</v>
      </c>
      <c r="DK77" s="40">
        <v>115</v>
      </c>
      <c r="DL77" s="40">
        <v>401</v>
      </c>
      <c r="DM77" s="27">
        <v>12</v>
      </c>
      <c r="DN77" s="27">
        <v>28</v>
      </c>
      <c r="DO77" s="45">
        <v>100</v>
      </c>
      <c r="DP77" s="27">
        <v>501</v>
      </c>
      <c r="DQ77" s="27">
        <v>22</v>
      </c>
      <c r="DR77" s="27">
        <v>27</v>
      </c>
      <c r="DS77" s="45">
        <v>122.5</v>
      </c>
      <c r="DT77" s="27">
        <v>511</v>
      </c>
      <c r="DU77" s="27">
        <v>11</v>
      </c>
      <c r="DV77" s="27">
        <v>24</v>
      </c>
      <c r="DW77" s="27">
        <v>43</v>
      </c>
      <c r="DX77" s="27">
        <v>403</v>
      </c>
      <c r="DY77" s="27">
        <v>14</v>
      </c>
      <c r="DZ77" s="27">
        <v>20</v>
      </c>
      <c r="EA77" s="27">
        <v>41</v>
      </c>
      <c r="EB77" s="27">
        <v>406</v>
      </c>
      <c r="EC77" s="44">
        <v>24.795454545454547</v>
      </c>
      <c r="ED77" s="27">
        <v>35</v>
      </c>
      <c r="EE77" s="45">
        <v>99.659090909090907</v>
      </c>
      <c r="EF77" s="27">
        <v>320</v>
      </c>
      <c r="EG77" s="44">
        <v>33.454545454545453</v>
      </c>
      <c r="EH77" s="44">
        <v>44.18181818181818</v>
      </c>
      <c r="EI77" s="45">
        <v>129.39393939393941</v>
      </c>
      <c r="EJ77" s="27">
        <v>320</v>
      </c>
      <c r="EK77" s="45"/>
      <c r="EL77" s="45"/>
      <c r="EM77" s="45"/>
      <c r="EN77" s="45"/>
      <c r="EO77" s="45"/>
      <c r="EP77" s="45"/>
      <c r="EQ77" s="45"/>
      <c r="ER77" s="45"/>
      <c r="ES77" s="45">
        <v>14.954545454545455</v>
      </c>
      <c r="ET77" s="45">
        <v>30.90909090909091</v>
      </c>
      <c r="EU77" s="45">
        <v>76.439393939393938</v>
      </c>
      <c r="EV77" s="45">
        <v>352</v>
      </c>
      <c r="EW77" s="45">
        <v>21.272727272727273</v>
      </c>
      <c r="EX77" s="45">
        <v>32.272727272727273</v>
      </c>
      <c r="EY77" s="45">
        <v>89.242424242424249</v>
      </c>
      <c r="EZ77" s="45">
        <v>352</v>
      </c>
      <c r="FA77" s="44"/>
      <c r="FB77" s="44"/>
      <c r="FC77" s="44"/>
      <c r="FD77" s="44"/>
      <c r="FE77" s="44"/>
      <c r="FF77" s="44"/>
      <c r="FG77" s="44"/>
      <c r="FH77" s="44"/>
      <c r="FI77" s="45">
        <v>24.795454545454547</v>
      </c>
      <c r="FJ77" s="45">
        <v>36.272727272727273</v>
      </c>
      <c r="FK77" s="45">
        <v>101.78030303030303</v>
      </c>
      <c r="FL77" s="45">
        <v>299</v>
      </c>
      <c r="FM77" s="45">
        <v>33.454545454545453</v>
      </c>
      <c r="FN77" s="45">
        <v>44.18181818181818</v>
      </c>
      <c r="FO77" s="45">
        <v>129.39393939393941</v>
      </c>
      <c r="FP77" s="45">
        <v>320</v>
      </c>
      <c r="FQ77" s="45"/>
      <c r="FR77" s="45"/>
      <c r="FS77" s="45"/>
      <c r="FT77" s="45"/>
      <c r="FU77" s="45"/>
      <c r="FV77" s="45"/>
      <c r="FW77" s="45"/>
      <c r="FX77" s="45"/>
      <c r="FY77" s="45">
        <v>16.113636363636363</v>
      </c>
      <c r="FZ77" s="45">
        <v>17.227272727272727</v>
      </c>
      <c r="GA77" s="45">
        <v>87</v>
      </c>
      <c r="GB77" s="45">
        <v>339</v>
      </c>
      <c r="GC77" s="45">
        <v>20.431818181818183</v>
      </c>
      <c r="GD77" s="45">
        <v>29.59090909090909</v>
      </c>
      <c r="GE77" s="45">
        <v>86</v>
      </c>
      <c r="GF77" s="45">
        <v>390</v>
      </c>
      <c r="GG77" s="45"/>
      <c r="GH77" s="45"/>
      <c r="GI77" s="45"/>
      <c r="GJ77" s="45"/>
      <c r="GK77" s="45"/>
      <c r="GL77" s="45"/>
      <c r="GM77" s="45"/>
      <c r="GN77" s="45"/>
      <c r="GO77" s="45"/>
      <c r="GP77" s="45"/>
      <c r="GQ77" s="45"/>
      <c r="GR77" s="45"/>
      <c r="GS77" s="45"/>
      <c r="GT77" s="45"/>
      <c r="GU77" s="45"/>
      <c r="GV77" s="45"/>
      <c r="GW77" s="44">
        <v>12.90909090909091</v>
      </c>
      <c r="GX77" s="44">
        <v>23.06818181818182</v>
      </c>
      <c r="GY77" s="44">
        <v>71.954545454545467</v>
      </c>
      <c r="GZ77" s="44">
        <v>465</v>
      </c>
      <c r="HA77" s="44">
        <v>26.95</v>
      </c>
      <c r="HB77" s="44">
        <v>22.431818181818183</v>
      </c>
      <c r="HC77" s="44">
        <v>98.763636363636365</v>
      </c>
      <c r="HD77" s="44">
        <v>463</v>
      </c>
      <c r="HE77" s="44">
        <v>16</v>
      </c>
      <c r="HF77" s="44">
        <v>25.6</v>
      </c>
      <c r="HG77" s="44">
        <v>59.428571428571431</v>
      </c>
      <c r="HH77" s="44">
        <v>374</v>
      </c>
      <c r="HI77" s="44">
        <v>20.8</v>
      </c>
      <c r="HJ77" s="44">
        <v>28.799999999999997</v>
      </c>
      <c r="HK77" s="44">
        <v>123.99999999999999</v>
      </c>
      <c r="HL77" s="44">
        <v>362</v>
      </c>
      <c r="HM77" s="44"/>
      <c r="HN77" s="44"/>
      <c r="HO77" s="44"/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/>
      <c r="IC77" s="44"/>
      <c r="ID77" s="44"/>
      <c r="IE77" s="44"/>
      <c r="IF77" s="44"/>
      <c r="IG77" s="44"/>
      <c r="IH77" s="44"/>
      <c r="II77" s="44"/>
      <c r="IJ77" s="44"/>
      <c r="JQ77" s="47">
        <f t="shared" si="6"/>
        <v>300.13636363636368</v>
      </c>
      <c r="JR77" s="47">
        <f t="shared" si="7"/>
        <v>750.26363636363635</v>
      </c>
      <c r="JS77" s="47">
        <f t="shared" si="8"/>
        <v>2158.7755411255412</v>
      </c>
      <c r="JT77" s="47">
        <f t="shared" si="8"/>
        <v>8468</v>
      </c>
    </row>
    <row r="78" spans="1:280" s="27" customFormat="1" ht="15.75" customHeight="1" x14ac:dyDescent="0.35">
      <c r="A78" s="34">
        <v>66</v>
      </c>
      <c r="B78" s="34" t="s">
        <v>148</v>
      </c>
      <c r="C78" s="69" t="s">
        <v>209</v>
      </c>
      <c r="D78" s="36">
        <f t="shared" si="2"/>
        <v>528</v>
      </c>
      <c r="E78" s="36">
        <f t="shared" si="2"/>
        <v>1480</v>
      </c>
      <c r="F78" s="36">
        <f t="shared" si="2"/>
        <v>3727</v>
      </c>
      <c r="G78" s="37">
        <f t="shared" si="3"/>
        <v>0.39710222699221892</v>
      </c>
      <c r="H78" s="36">
        <f t="shared" si="4"/>
        <v>66</v>
      </c>
      <c r="I78" s="36">
        <f t="shared" si="4"/>
        <v>185</v>
      </c>
      <c r="J78" s="36">
        <f t="shared" si="4"/>
        <v>465.875</v>
      </c>
      <c r="K78" s="37">
        <f t="shared" si="5"/>
        <v>0.39710222699221892</v>
      </c>
      <c r="L78" s="65"/>
      <c r="M78" s="65"/>
      <c r="N78" s="65"/>
      <c r="O78" s="65"/>
      <c r="P78" s="65"/>
      <c r="Q78" s="65"/>
      <c r="R78" s="38"/>
      <c r="S78" s="38"/>
      <c r="T78" s="38"/>
      <c r="U78" s="38"/>
      <c r="V78" s="38"/>
      <c r="W78" s="38"/>
      <c r="X78" s="42"/>
      <c r="Y78" s="42"/>
      <c r="Z78" s="42"/>
      <c r="AA78" s="42"/>
      <c r="AB78" s="42"/>
      <c r="AC78" s="42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38"/>
      <c r="BM78" s="38"/>
      <c r="BN78" s="42"/>
      <c r="BO78" s="38"/>
      <c r="BP78" s="38"/>
      <c r="BQ78" s="40">
        <v>70</v>
      </c>
      <c r="BR78" s="40">
        <v>196</v>
      </c>
      <c r="BS78" s="40">
        <v>486</v>
      </c>
      <c r="BT78" s="40">
        <v>82</v>
      </c>
      <c r="BU78" s="40">
        <v>230</v>
      </c>
      <c r="BV78" s="40">
        <v>521</v>
      </c>
      <c r="BW78" s="42"/>
      <c r="BX78" s="38"/>
      <c r="BY78" s="38"/>
      <c r="BZ78" s="42"/>
      <c r="CA78" s="38"/>
      <c r="CB78" s="38"/>
      <c r="CC78" s="42"/>
      <c r="CD78" s="42"/>
      <c r="CE78" s="42"/>
      <c r="CF78" s="42"/>
      <c r="CG78" s="42"/>
      <c r="CH78" s="42"/>
      <c r="CI78" s="40">
        <v>75</v>
      </c>
      <c r="CJ78" s="40">
        <v>210</v>
      </c>
      <c r="CK78" s="40">
        <v>444</v>
      </c>
      <c r="CL78" s="40">
        <v>75</v>
      </c>
      <c r="CM78" s="40">
        <v>210</v>
      </c>
      <c r="CN78" s="40">
        <v>409</v>
      </c>
      <c r="CO78" s="42"/>
      <c r="CP78" s="42"/>
      <c r="CQ78" s="42"/>
      <c r="CR78" s="42"/>
      <c r="CS78" s="42"/>
      <c r="CT78" s="42"/>
      <c r="CU78" s="40">
        <v>65</v>
      </c>
      <c r="CV78" s="40">
        <v>182</v>
      </c>
      <c r="CW78" s="40">
        <v>519</v>
      </c>
      <c r="CX78" s="40">
        <v>93</v>
      </c>
      <c r="CY78" s="40">
        <v>261</v>
      </c>
      <c r="CZ78" s="40">
        <v>512</v>
      </c>
      <c r="DA78" s="42"/>
      <c r="DB78" s="42"/>
      <c r="DC78" s="42"/>
      <c r="DD78" s="42"/>
      <c r="DE78" s="42"/>
      <c r="DF78" s="42"/>
      <c r="DG78" s="40">
        <v>31</v>
      </c>
      <c r="DH78" s="40">
        <v>87</v>
      </c>
      <c r="DI78" s="40">
        <v>419</v>
      </c>
      <c r="DJ78" s="40">
        <v>37</v>
      </c>
      <c r="DK78" s="40">
        <v>104</v>
      </c>
      <c r="DL78" s="40">
        <v>417</v>
      </c>
      <c r="DO78" s="45"/>
      <c r="DS78" s="45"/>
      <c r="DU78" s="27">
        <v>6</v>
      </c>
      <c r="DV78" s="27">
        <v>34</v>
      </c>
      <c r="DW78" s="27">
        <v>49</v>
      </c>
      <c r="DX78" s="27">
        <v>411</v>
      </c>
      <c r="DY78" s="27">
        <v>16</v>
      </c>
      <c r="DZ78" s="27">
        <v>36</v>
      </c>
      <c r="EA78" s="27">
        <v>64</v>
      </c>
      <c r="EB78" s="27">
        <v>411</v>
      </c>
      <c r="EC78" s="44"/>
      <c r="EE78" s="45"/>
      <c r="EG78" s="44"/>
      <c r="EH78" s="44"/>
      <c r="EI78" s="45"/>
      <c r="EK78" s="45">
        <v>19.90909090909091</v>
      </c>
      <c r="EL78" s="45">
        <v>29.863636363636363</v>
      </c>
      <c r="EM78" s="45">
        <v>82.954545454545467</v>
      </c>
      <c r="EN78" s="45">
        <v>488</v>
      </c>
      <c r="EO78" s="45">
        <v>24.295454545454547</v>
      </c>
      <c r="EP78" s="45">
        <v>25.18181818181818</v>
      </c>
      <c r="EQ78" s="45">
        <v>82.462121212121218</v>
      </c>
      <c r="ER78" s="45">
        <v>429</v>
      </c>
      <c r="ES78" s="45"/>
      <c r="ET78" s="45"/>
      <c r="EU78" s="45"/>
      <c r="EV78" s="45"/>
      <c r="EW78" s="45"/>
      <c r="EX78" s="45"/>
      <c r="EY78" s="45"/>
      <c r="EZ78" s="45"/>
      <c r="FA78" s="44">
        <v>21.113636363636363</v>
      </c>
      <c r="FB78" s="44">
        <v>19.272727272727273</v>
      </c>
      <c r="FC78" s="44">
        <v>67.310606060606062</v>
      </c>
      <c r="FD78" s="44">
        <v>379</v>
      </c>
      <c r="FE78" s="44">
        <v>18.386363636363637</v>
      </c>
      <c r="FF78" s="44">
        <v>18.386363636363637</v>
      </c>
      <c r="FG78" s="44">
        <v>61.287878787878789</v>
      </c>
      <c r="FH78" s="44">
        <v>408</v>
      </c>
      <c r="FI78" s="45"/>
      <c r="FJ78" s="45"/>
      <c r="FK78" s="45"/>
      <c r="FL78" s="45"/>
      <c r="FM78" s="45"/>
      <c r="FN78" s="45"/>
      <c r="FO78" s="45"/>
      <c r="FP78" s="45"/>
      <c r="FQ78" s="45">
        <v>23.431818181818183</v>
      </c>
      <c r="FR78" s="45">
        <v>21.431818181818183</v>
      </c>
      <c r="FS78" s="45">
        <v>74.77272727272728</v>
      </c>
      <c r="FT78" s="45">
        <v>379</v>
      </c>
      <c r="FU78" s="45">
        <v>13.068181818181818</v>
      </c>
      <c r="FV78" s="45">
        <v>17.227272727272727</v>
      </c>
      <c r="FW78" s="45">
        <v>50.492424242424242</v>
      </c>
      <c r="FX78" s="45">
        <v>354</v>
      </c>
      <c r="FY78" s="45">
        <v>19.90909090909091</v>
      </c>
      <c r="FZ78" s="45">
        <v>21.81818181818182</v>
      </c>
      <c r="GA78" s="45">
        <v>99</v>
      </c>
      <c r="GB78" s="45">
        <v>402</v>
      </c>
      <c r="GC78" s="45">
        <v>24.295454545454547</v>
      </c>
      <c r="GD78" s="45">
        <v>25.18181818181818</v>
      </c>
      <c r="GE78" s="45">
        <v>135</v>
      </c>
      <c r="GF78" s="45">
        <v>498</v>
      </c>
      <c r="GG78" s="45">
        <v>15.272727272727273</v>
      </c>
      <c r="GH78" s="45">
        <v>21.34090909090909</v>
      </c>
      <c r="GI78" s="45">
        <v>91.534090909090907</v>
      </c>
      <c r="GJ78" s="45">
        <v>503</v>
      </c>
      <c r="GK78" s="45">
        <v>27.65909090909091</v>
      </c>
      <c r="GL78" s="45">
        <v>34.977272727272727</v>
      </c>
      <c r="GM78" s="45">
        <v>156.59090909090907</v>
      </c>
      <c r="GN78" s="45">
        <v>495</v>
      </c>
      <c r="GO78" s="45"/>
      <c r="GP78" s="45"/>
      <c r="GQ78" s="45"/>
      <c r="GR78" s="45"/>
      <c r="GS78" s="45"/>
      <c r="GT78" s="45"/>
      <c r="GU78" s="45"/>
      <c r="GV78" s="45"/>
      <c r="GW78" s="44">
        <v>19.027272727272727</v>
      </c>
      <c r="GX78" s="44">
        <v>34.022727272727273</v>
      </c>
      <c r="GY78" s="44">
        <v>88.416666666666671</v>
      </c>
      <c r="GZ78" s="44">
        <v>477</v>
      </c>
      <c r="HA78" s="44">
        <v>15.59090909090909</v>
      </c>
      <c r="HB78" s="44">
        <v>26.95</v>
      </c>
      <c r="HC78" s="44">
        <v>70.901515151515156</v>
      </c>
      <c r="HD78" s="44">
        <v>490</v>
      </c>
      <c r="HE78" s="44">
        <v>25.829545454545453</v>
      </c>
      <c r="HF78" s="44">
        <v>46.31136363636363</v>
      </c>
      <c r="HG78" s="44">
        <v>103.05844155844156</v>
      </c>
      <c r="HH78" s="44">
        <v>375</v>
      </c>
      <c r="HI78" s="44">
        <v>21.993181818181817</v>
      </c>
      <c r="HJ78" s="44">
        <v>38.4</v>
      </c>
      <c r="HK78" s="44">
        <v>150.98295454545453</v>
      </c>
      <c r="HL78" s="44">
        <v>447</v>
      </c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/>
      <c r="HX78" s="44"/>
      <c r="HY78" s="44"/>
      <c r="HZ78" s="44"/>
      <c r="IA78" s="44"/>
      <c r="IB78" s="44"/>
      <c r="IC78" s="44">
        <v>31.345454545454544</v>
      </c>
      <c r="ID78" s="44">
        <v>28.790909090909089</v>
      </c>
      <c r="IE78" s="44">
        <v>109.82424242424241</v>
      </c>
      <c r="IF78" s="44">
        <v>572</v>
      </c>
      <c r="IG78" s="44">
        <v>41.336363636363643</v>
      </c>
      <c r="IH78" s="44">
        <v>35.659090909090907</v>
      </c>
      <c r="II78" s="44">
        <v>140.21212121212122</v>
      </c>
      <c r="IJ78" s="44">
        <v>624</v>
      </c>
      <c r="IK78" s="27">
        <v>45.43</v>
      </c>
      <c r="IM78" s="27">
        <v>113</v>
      </c>
      <c r="IN78" s="27">
        <v>643</v>
      </c>
      <c r="IO78" s="27">
        <v>38</v>
      </c>
      <c r="IQ78" s="27">
        <v>89</v>
      </c>
      <c r="IR78" s="27">
        <v>534</v>
      </c>
      <c r="JQ78" s="47">
        <f t="shared" ref="JQ78:JQ141" si="19">SUM(DM78,DQ78,DU78,DY78,EC78,EG78,EK78,EO78,ES78,EW78,FA78,FE78,FM78,FQ78,FU78,FY78,GC78,GG78,GK78,GO78,GS78,GW78,HA78,HE78,HI78,HM78,HQ78,HU78,HY78,IC78,IG78,IK78,IO78,IS78,IW78,JA78,JE78,JI78,JM78)</f>
        <v>467.8936363636364</v>
      </c>
      <c r="JR78" s="47">
        <f t="shared" ref="JR78:JR141" si="20">SUM(DN78,DR78,DV78,DZ78,ED78,EH78,EL78,EP78,ET78,EX78,FB78,FF78,FN78,FR78,FV78,FZ78,GD78,GH78,GL78,GP78,GT78,GX78,HB78,HF78,HJ78,HN78,HR78,HV78,HZ78,ID78,IH78,IL78,IP78,IT78,IX78,L78,O78,R78,U78,X78,AA78,AD78,AG78,AJ78,AM78,AP78,AS78,AV78,AY78,BB78,BE78,BH78,BK78,BN78,BQ78,BT78,BW78,BZ78,CC78,CF78,CI78,CL78,CO78,CR78,CU78,CX78,DA78,DD78,DG78,DJ78)</f>
        <v>1042.8159090909089</v>
      </c>
      <c r="JS78" s="47">
        <f t="shared" ref="JS78:JT141" si="21">SUM(DO78,DS78,DW78,EA78,EE78,EI78,EM78,EQ78,EU78,EY78,FC78,FG78,FO78,FS78,FW78,GA78,GE78,GI78,GM78,GQ78,GU78,GY78,HC78,HG78,HK78,HO78,HS78,HW78,IA78,IE78,II78,IM78,IQ78,IU78,IY78,M78,P78,S78,V78,Y78,AB78,AE78,AH78,AK78,AN78,AQ78,AT78,AW78,AZ78,BC78,BF78,BI78,BL78,BO78,BR78,BU78,BX78,CA78,CD78,CG78,CJ78,CM78,CP78,CS78,CV78,CY78,DB78,DE78,DH78,DK78,JC78,JG78,JK78,JO78)</f>
        <v>3359.8012445887443</v>
      </c>
      <c r="JT78" s="47">
        <f t="shared" si="21"/>
        <v>13046</v>
      </c>
    </row>
    <row r="79" spans="1:280" s="56" customFormat="1" ht="15.75" customHeight="1" x14ac:dyDescent="0.35">
      <c r="A79" s="49">
        <v>67</v>
      </c>
      <c r="B79" s="49" t="s">
        <v>148</v>
      </c>
      <c r="C79" s="26" t="s">
        <v>210</v>
      </c>
      <c r="D79" s="51"/>
      <c r="E79" s="51"/>
      <c r="F79" s="51"/>
      <c r="G79" s="52"/>
      <c r="H79" s="51"/>
      <c r="I79" s="51"/>
      <c r="J79" s="51"/>
      <c r="K79" s="52"/>
      <c r="L79" s="61"/>
      <c r="M79" s="61"/>
      <c r="N79" s="61"/>
      <c r="O79" s="61"/>
      <c r="P79" s="61"/>
      <c r="Q79" s="61"/>
      <c r="R79" s="53"/>
      <c r="S79" s="53"/>
      <c r="T79" s="53"/>
      <c r="U79" s="53"/>
      <c r="V79" s="53"/>
      <c r="W79" s="53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3"/>
      <c r="BM79" s="53"/>
      <c r="BN79" s="54"/>
      <c r="BO79" s="53"/>
      <c r="BP79" s="53"/>
      <c r="BQ79" s="54"/>
      <c r="BR79" s="54"/>
      <c r="BS79" s="54"/>
      <c r="BT79" s="54"/>
      <c r="BU79" s="54"/>
      <c r="BV79" s="54"/>
      <c r="BW79" s="54"/>
      <c r="BX79" s="53"/>
      <c r="BY79" s="53"/>
      <c r="BZ79" s="54"/>
      <c r="CA79" s="53"/>
      <c r="CB79" s="53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O79" s="58"/>
      <c r="DS79" s="58"/>
      <c r="EC79" s="57"/>
      <c r="EE79" s="58"/>
      <c r="EG79" s="57"/>
      <c r="EH79" s="57"/>
      <c r="EI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7"/>
      <c r="FB79" s="57"/>
      <c r="FC79" s="57"/>
      <c r="FD79" s="57"/>
      <c r="FE79" s="57"/>
      <c r="FF79" s="57"/>
      <c r="FG79" s="57"/>
      <c r="FH79" s="57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>
        <v>13.386363636363637</v>
      </c>
      <c r="FZ79" s="58">
        <v>15.772727272727273</v>
      </c>
      <c r="GA79" s="58">
        <v>71</v>
      </c>
      <c r="GB79" s="58">
        <v>359</v>
      </c>
      <c r="GC79" s="58">
        <v>11.431818181818182</v>
      </c>
      <c r="GD79" s="58">
        <v>15.59090909090909</v>
      </c>
      <c r="GE79" s="58">
        <v>56</v>
      </c>
      <c r="GF79" s="58">
        <v>423</v>
      </c>
      <c r="GG79" s="58">
        <v>15.90909090909091</v>
      </c>
      <c r="GH79" s="58">
        <v>20.386363636363637</v>
      </c>
      <c r="GI79" s="58">
        <v>72.590909090909093</v>
      </c>
      <c r="GJ79" s="58">
        <v>532</v>
      </c>
      <c r="GK79" s="58">
        <v>26.977272727272727</v>
      </c>
      <c r="GL79" s="58">
        <v>18.34090909090909</v>
      </c>
      <c r="GM79" s="58">
        <v>90.636363636363626</v>
      </c>
      <c r="GN79" s="58">
        <v>543</v>
      </c>
      <c r="GO79" s="58">
        <v>26.545454545454547</v>
      </c>
      <c r="GP79" s="58">
        <v>42.022727272727273</v>
      </c>
      <c r="GQ79" s="58">
        <v>114.28030303030305</v>
      </c>
      <c r="GR79" s="58">
        <v>468</v>
      </c>
      <c r="GS79" s="58">
        <v>31.545454545454547</v>
      </c>
      <c r="GT79" s="58">
        <v>34.704545454545453</v>
      </c>
      <c r="GU79" s="58">
        <v>110.41666666666667</v>
      </c>
      <c r="GV79" s="58">
        <v>482</v>
      </c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>
        <v>35.590909090909093</v>
      </c>
      <c r="HN79" s="57">
        <v>30.252272727272725</v>
      </c>
      <c r="HO79" s="57">
        <v>94.061688311688314</v>
      </c>
      <c r="HP79" s="57">
        <v>424</v>
      </c>
      <c r="HQ79" s="57">
        <v>35.668181818181822</v>
      </c>
      <c r="HR79" s="57">
        <v>38.868181818181817</v>
      </c>
      <c r="HS79" s="57">
        <v>114.97294372294374</v>
      </c>
      <c r="HT79" s="57">
        <v>463</v>
      </c>
      <c r="HU79" s="57">
        <v>17.670454545454547</v>
      </c>
      <c r="HV79" s="57">
        <v>24.795454545454547</v>
      </c>
      <c r="HW79" s="57">
        <v>60.665584415584419</v>
      </c>
      <c r="HX79" s="57">
        <v>399</v>
      </c>
      <c r="HY79" s="57">
        <v>17.399999999999999</v>
      </c>
      <c r="HZ79" s="57">
        <v>33.19318181818182</v>
      </c>
      <c r="IA79" s="57">
        <v>82.218831168831173</v>
      </c>
      <c r="IB79" s="57">
        <v>428</v>
      </c>
      <c r="IC79" s="57"/>
      <c r="ID79" s="57"/>
      <c r="IE79" s="57"/>
      <c r="IF79" s="57"/>
      <c r="IG79" s="57"/>
      <c r="IH79" s="57"/>
      <c r="II79" s="57"/>
      <c r="IJ79" s="57"/>
      <c r="IS79" s="56">
        <v>48.3</v>
      </c>
      <c r="IU79" s="56">
        <v>118</v>
      </c>
      <c r="IV79" s="56">
        <v>549</v>
      </c>
      <c r="IW79" s="56">
        <v>48.3</v>
      </c>
      <c r="IY79" s="56">
        <v>118</v>
      </c>
      <c r="IZ79" s="56">
        <v>549</v>
      </c>
      <c r="JQ79" s="60">
        <f t="shared" si="19"/>
        <v>328.72500000000002</v>
      </c>
      <c r="JR79" s="60">
        <f t="shared" si="20"/>
        <v>273.92727272727274</v>
      </c>
      <c r="JS79" s="60">
        <f t="shared" si="21"/>
        <v>1102.8432900432902</v>
      </c>
      <c r="JT79" s="60">
        <f t="shared" si="21"/>
        <v>5619</v>
      </c>
    </row>
    <row r="80" spans="1:280" s="27" customFormat="1" ht="15.75" customHeight="1" x14ac:dyDescent="0.35">
      <c r="A80" s="34">
        <v>68</v>
      </c>
      <c r="B80" s="34" t="s">
        <v>140</v>
      </c>
      <c r="C80" s="69" t="s">
        <v>211</v>
      </c>
      <c r="D80" s="36">
        <f t="shared" si="2"/>
        <v>241</v>
      </c>
      <c r="E80" s="36">
        <f t="shared" si="2"/>
        <v>677</v>
      </c>
      <c r="F80" s="36">
        <f t="shared" si="2"/>
        <v>2706</v>
      </c>
      <c r="G80" s="37">
        <f t="shared" si="3"/>
        <v>0.25018477457501848</v>
      </c>
      <c r="H80" s="36">
        <f t="shared" si="4"/>
        <v>40.166666666666664</v>
      </c>
      <c r="I80" s="36">
        <f t="shared" si="4"/>
        <v>112.83333333333333</v>
      </c>
      <c r="J80" s="36">
        <f t="shared" si="4"/>
        <v>451</v>
      </c>
      <c r="K80" s="37">
        <f t="shared" si="5"/>
        <v>0.25018477457501848</v>
      </c>
      <c r="L80" s="65"/>
      <c r="M80" s="65"/>
      <c r="N80" s="65"/>
      <c r="O80" s="65"/>
      <c r="P80" s="65"/>
      <c r="Q80" s="65"/>
      <c r="R80" s="38"/>
      <c r="S80" s="38"/>
      <c r="T80" s="38"/>
      <c r="U80" s="38"/>
      <c r="V80" s="38"/>
      <c r="W80" s="38"/>
      <c r="X80" s="42"/>
      <c r="Y80" s="42"/>
      <c r="Z80" s="42"/>
      <c r="AA80" s="42"/>
      <c r="AB80" s="42"/>
      <c r="AC80" s="42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38"/>
      <c r="BM80" s="38"/>
      <c r="BN80" s="42"/>
      <c r="BO80" s="38"/>
      <c r="BP80" s="38"/>
      <c r="BQ80" s="42"/>
      <c r="BR80" s="42"/>
      <c r="BS80" s="42"/>
      <c r="BT80" s="42"/>
      <c r="BU80" s="42"/>
      <c r="BV80" s="42"/>
      <c r="BW80" s="42"/>
      <c r="BX80" s="38"/>
      <c r="BY80" s="38"/>
      <c r="BZ80" s="42"/>
      <c r="CA80" s="38"/>
      <c r="CB80" s="38"/>
      <c r="CC80" s="42"/>
      <c r="CD80" s="42"/>
      <c r="CE80" s="42"/>
      <c r="CF80" s="42"/>
      <c r="CG80" s="42"/>
      <c r="CH80" s="42"/>
      <c r="CI80" s="40">
        <v>45</v>
      </c>
      <c r="CJ80" s="40">
        <v>126</v>
      </c>
      <c r="CK80" s="40">
        <v>430</v>
      </c>
      <c r="CL80" s="40">
        <v>44</v>
      </c>
      <c r="CM80" s="40">
        <v>124</v>
      </c>
      <c r="CN80" s="40">
        <v>413</v>
      </c>
      <c r="CO80" s="42"/>
      <c r="CP80" s="42"/>
      <c r="CQ80" s="42"/>
      <c r="CR80" s="42"/>
      <c r="CS80" s="42"/>
      <c r="CT80" s="42"/>
      <c r="CU80" s="40">
        <v>35</v>
      </c>
      <c r="CV80" s="40">
        <v>98</v>
      </c>
      <c r="CW80" s="40">
        <v>499</v>
      </c>
      <c r="CX80" s="40">
        <v>39</v>
      </c>
      <c r="CY80" s="40">
        <v>110</v>
      </c>
      <c r="CZ80" s="40">
        <v>471</v>
      </c>
      <c r="DA80" s="40">
        <v>36</v>
      </c>
      <c r="DB80" s="40">
        <f t="shared" ref="DB80" si="22">ROUNDUP(DA80*2*1.4,0)</f>
        <v>101</v>
      </c>
      <c r="DC80" s="40">
        <v>428</v>
      </c>
      <c r="DD80" s="40">
        <v>42</v>
      </c>
      <c r="DE80" s="40">
        <f t="shared" ref="DE80" si="23">ROUNDUP(DD80*2*1.4,0)</f>
        <v>118</v>
      </c>
      <c r="DF80" s="40">
        <v>465</v>
      </c>
      <c r="DG80" s="42"/>
      <c r="DH80" s="42"/>
      <c r="DI80" s="42"/>
      <c r="DJ80" s="42"/>
      <c r="DK80" s="42"/>
      <c r="DL80" s="42"/>
      <c r="DM80" s="27">
        <v>12</v>
      </c>
      <c r="DN80" s="27">
        <v>23</v>
      </c>
      <c r="DO80" s="45">
        <v>87.5</v>
      </c>
      <c r="DP80" s="27">
        <v>513</v>
      </c>
      <c r="DQ80" s="27">
        <v>6</v>
      </c>
      <c r="DR80" s="27">
        <v>35</v>
      </c>
      <c r="DS80" s="45">
        <v>102.5</v>
      </c>
      <c r="DT80" s="27">
        <v>511</v>
      </c>
      <c r="EC80" s="44">
        <v>11.90909090909091</v>
      </c>
      <c r="ED80" s="27">
        <v>22</v>
      </c>
      <c r="EE80" s="45">
        <v>56.515151515151523</v>
      </c>
      <c r="EF80" s="27">
        <v>352</v>
      </c>
      <c r="EG80" s="44">
        <v>17.59090909090909</v>
      </c>
      <c r="EH80" s="44">
        <v>26.545454545454547</v>
      </c>
      <c r="EI80" s="45">
        <v>73.560606060606062</v>
      </c>
      <c r="EJ80" s="27">
        <v>352</v>
      </c>
      <c r="EK80" s="45"/>
      <c r="EL80" s="45"/>
      <c r="EM80" s="45"/>
      <c r="EN80" s="45"/>
      <c r="EO80" s="45"/>
      <c r="EP80" s="45"/>
      <c r="EQ80" s="45"/>
      <c r="ER80" s="45"/>
      <c r="ES80" s="45">
        <v>13.431818181818182</v>
      </c>
      <c r="ET80" s="45">
        <v>18.06818181818182</v>
      </c>
      <c r="EU80" s="45">
        <v>52.5</v>
      </c>
      <c r="EV80" s="45">
        <v>423</v>
      </c>
      <c r="EW80" s="45">
        <v>11.272727272727273</v>
      </c>
      <c r="EX80" s="45">
        <v>18.227272727272727</v>
      </c>
      <c r="EY80" s="45">
        <v>49.166666666666671</v>
      </c>
      <c r="EZ80" s="45">
        <v>423</v>
      </c>
      <c r="FA80" s="44">
        <v>13.431818181818182</v>
      </c>
      <c r="FB80" s="44">
        <v>18.06818181818182</v>
      </c>
      <c r="FC80" s="44">
        <v>52.5</v>
      </c>
      <c r="FD80" s="44">
        <v>112</v>
      </c>
      <c r="FE80" s="44">
        <v>14.545454545454545</v>
      </c>
      <c r="FF80" s="44">
        <v>18.227272727272727</v>
      </c>
      <c r="FG80" s="44">
        <v>54.621212121212125</v>
      </c>
      <c r="FH80" s="44">
        <v>112</v>
      </c>
      <c r="FI80" s="45">
        <v>12.75</v>
      </c>
      <c r="FJ80" s="45">
        <v>28.09090909090909</v>
      </c>
      <c r="FK80" s="45">
        <v>68.068181818181813</v>
      </c>
      <c r="FL80" s="45">
        <v>301</v>
      </c>
      <c r="FM80" s="45">
        <v>17.59090909090909</v>
      </c>
      <c r="FN80" s="45">
        <v>26.545454545454547</v>
      </c>
      <c r="FO80" s="45">
        <v>73.560606060606062</v>
      </c>
      <c r="FP80" s="45">
        <v>338</v>
      </c>
      <c r="FQ80" s="45">
        <v>11.431818181818182</v>
      </c>
      <c r="FR80" s="45">
        <v>17.06818181818182</v>
      </c>
      <c r="FS80" s="45">
        <v>47.500000000000007</v>
      </c>
      <c r="FT80" s="45">
        <v>112</v>
      </c>
      <c r="FU80" s="45">
        <v>15.386363636363637</v>
      </c>
      <c r="FV80" s="45">
        <v>17.227272727272727</v>
      </c>
      <c r="FW80" s="45">
        <v>54.356060606060609</v>
      </c>
      <c r="FX80" s="45">
        <v>112</v>
      </c>
      <c r="FY80" s="45">
        <v>13.75</v>
      </c>
      <c r="FZ80" s="45">
        <v>15.5</v>
      </c>
      <c r="GA80" s="45">
        <v>100</v>
      </c>
      <c r="GB80" s="45">
        <v>128</v>
      </c>
      <c r="GC80" s="45">
        <v>11.272727272727273</v>
      </c>
      <c r="GD80" s="45">
        <v>13.431818181818182</v>
      </c>
      <c r="GE80" s="45">
        <v>53</v>
      </c>
      <c r="GF80" s="45">
        <v>128</v>
      </c>
      <c r="GG80" s="45"/>
      <c r="GH80" s="45"/>
      <c r="GI80" s="45"/>
      <c r="GJ80" s="45"/>
      <c r="GK80" s="45"/>
      <c r="GL80" s="45"/>
      <c r="GM80" s="45"/>
      <c r="GN80" s="45"/>
      <c r="GW80" s="44"/>
      <c r="GX80" s="44"/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4"/>
      <c r="HQ80" s="44"/>
      <c r="HR80" s="44"/>
      <c r="HS80" s="44"/>
      <c r="HT80" s="44"/>
      <c r="IC80" s="44">
        <v>29.35</v>
      </c>
      <c r="ID80" s="44">
        <v>14.311363636363637</v>
      </c>
      <c r="IE80" s="44">
        <v>77.539393939393946</v>
      </c>
      <c r="IF80" s="44">
        <v>568</v>
      </c>
      <c r="IG80" s="44">
        <v>41.268181818181823</v>
      </c>
      <c r="IH80" s="44">
        <v>19.022727272727273</v>
      </c>
      <c r="II80" s="44">
        <v>106.82575757575759</v>
      </c>
      <c r="IJ80" s="44">
        <v>624</v>
      </c>
      <c r="IS80" s="27">
        <v>38.700000000000003</v>
      </c>
      <c r="IU80" s="27">
        <v>88</v>
      </c>
      <c r="IV80" s="27">
        <v>643</v>
      </c>
      <c r="IW80" s="27">
        <v>38.700000000000003</v>
      </c>
      <c r="IY80" s="27">
        <v>88</v>
      </c>
      <c r="IZ80" s="27">
        <v>643</v>
      </c>
      <c r="JQ80" s="47">
        <f t="shared" si="19"/>
        <v>317.63181818181818</v>
      </c>
      <c r="JR80" s="47">
        <f t="shared" si="20"/>
        <v>543.24318181818171</v>
      </c>
      <c r="JS80" s="47">
        <f t="shared" si="21"/>
        <v>1894.6454545454546</v>
      </c>
      <c r="JT80" s="47">
        <f t="shared" si="21"/>
        <v>8800</v>
      </c>
    </row>
    <row r="81" spans="1:280" s="27" customFormat="1" ht="15.75" customHeight="1" x14ac:dyDescent="0.35">
      <c r="A81" s="34">
        <v>69</v>
      </c>
      <c r="B81" s="34" t="s">
        <v>140</v>
      </c>
      <c r="C81" s="69" t="s">
        <v>212</v>
      </c>
      <c r="D81" s="36">
        <f t="shared" si="2"/>
        <v>222</v>
      </c>
      <c r="E81" s="36">
        <f t="shared" si="2"/>
        <v>623</v>
      </c>
      <c r="F81" s="36">
        <f t="shared" si="2"/>
        <v>2602</v>
      </c>
      <c r="G81" s="37">
        <f t="shared" si="3"/>
        <v>0.23943120676402768</v>
      </c>
      <c r="H81" s="36">
        <f t="shared" si="4"/>
        <v>37</v>
      </c>
      <c r="I81" s="36">
        <f t="shared" si="4"/>
        <v>103.83333333333333</v>
      </c>
      <c r="J81" s="36">
        <f t="shared" si="4"/>
        <v>433.66666666666669</v>
      </c>
      <c r="K81" s="37">
        <f t="shared" si="5"/>
        <v>0.23943120676402765</v>
      </c>
      <c r="L81" s="65"/>
      <c r="M81" s="65"/>
      <c r="N81" s="65"/>
      <c r="O81" s="65"/>
      <c r="P81" s="65"/>
      <c r="Q81" s="65"/>
      <c r="R81" s="38"/>
      <c r="S81" s="38"/>
      <c r="T81" s="38"/>
      <c r="U81" s="38"/>
      <c r="V81" s="38"/>
      <c r="W81" s="38"/>
      <c r="X81" s="42"/>
      <c r="Y81" s="42"/>
      <c r="Z81" s="42"/>
      <c r="AA81" s="42"/>
      <c r="AB81" s="42"/>
      <c r="AC81" s="42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38"/>
      <c r="BM81" s="38"/>
      <c r="BN81" s="42"/>
      <c r="BO81" s="38"/>
      <c r="BP81" s="38"/>
      <c r="BQ81" s="42"/>
      <c r="BR81" s="42"/>
      <c r="BS81" s="42"/>
      <c r="BT81" s="42"/>
      <c r="BU81" s="42"/>
      <c r="BV81" s="42"/>
      <c r="BW81" s="42"/>
      <c r="BX81" s="38"/>
      <c r="BY81" s="38"/>
      <c r="BZ81" s="42"/>
      <c r="CA81" s="38"/>
      <c r="CB81" s="38"/>
      <c r="CC81" s="42"/>
      <c r="CD81" s="42"/>
      <c r="CE81" s="42"/>
      <c r="CF81" s="42"/>
      <c r="CG81" s="42"/>
      <c r="CH81" s="42"/>
      <c r="CI81" s="40">
        <v>37</v>
      </c>
      <c r="CJ81" s="40">
        <v>104</v>
      </c>
      <c r="CK81" s="40">
        <v>437</v>
      </c>
      <c r="CL81" s="40">
        <v>39</v>
      </c>
      <c r="CM81" s="40">
        <v>110</v>
      </c>
      <c r="CN81" s="40">
        <v>407</v>
      </c>
      <c r="CO81" s="42"/>
      <c r="CP81" s="42"/>
      <c r="CQ81" s="42"/>
      <c r="CR81" s="42"/>
      <c r="CS81" s="42"/>
      <c r="CT81" s="42"/>
      <c r="CU81" s="40">
        <v>35</v>
      </c>
      <c r="CV81" s="40">
        <v>98</v>
      </c>
      <c r="CW81" s="40">
        <v>493</v>
      </c>
      <c r="CX81" s="40">
        <v>35</v>
      </c>
      <c r="CY81" s="40">
        <v>98</v>
      </c>
      <c r="CZ81" s="40">
        <v>435</v>
      </c>
      <c r="DA81" s="42"/>
      <c r="DB81" s="42"/>
      <c r="DC81" s="42"/>
      <c r="DD81" s="42"/>
      <c r="DE81" s="42"/>
      <c r="DF81" s="42"/>
      <c r="DG81" s="40">
        <v>35</v>
      </c>
      <c r="DH81" s="40">
        <v>98</v>
      </c>
      <c r="DI81" s="40">
        <v>419</v>
      </c>
      <c r="DJ81" s="40">
        <v>41</v>
      </c>
      <c r="DK81" s="40">
        <v>115</v>
      </c>
      <c r="DL81" s="40">
        <v>411</v>
      </c>
      <c r="DO81" s="45"/>
      <c r="DS81" s="45"/>
      <c r="DU81" s="27">
        <v>15</v>
      </c>
      <c r="DV81" s="27">
        <v>20</v>
      </c>
      <c r="DW81" s="27">
        <v>42</v>
      </c>
      <c r="DX81" s="27">
        <v>399</v>
      </c>
      <c r="DY81" s="27">
        <v>8</v>
      </c>
      <c r="DZ81" s="27">
        <v>29</v>
      </c>
      <c r="EA81" s="27">
        <v>45</v>
      </c>
      <c r="EB81" s="27">
        <v>408</v>
      </c>
      <c r="EC81" s="44"/>
      <c r="EE81" s="45"/>
      <c r="EG81" s="44"/>
      <c r="EH81" s="44"/>
      <c r="EI81" s="45"/>
      <c r="EK81" s="45">
        <v>10.636363636363637</v>
      </c>
      <c r="EL81" s="45">
        <v>15.954545454545455</v>
      </c>
      <c r="EM81" s="45">
        <v>44.318181818181827</v>
      </c>
      <c r="EN81" s="45">
        <v>451</v>
      </c>
      <c r="EO81" s="45">
        <v>17.545454545454547</v>
      </c>
      <c r="EP81" s="45">
        <v>28.59090909090909</v>
      </c>
      <c r="EQ81" s="45">
        <v>76.893939393939391</v>
      </c>
      <c r="ER81" s="45">
        <v>435</v>
      </c>
      <c r="ES81" s="45"/>
      <c r="ET81" s="45"/>
      <c r="EU81" s="45"/>
      <c r="EV81" s="45"/>
      <c r="EW81" s="45"/>
      <c r="EX81" s="45"/>
      <c r="EY81" s="45"/>
      <c r="EZ81" s="45"/>
      <c r="FA81" s="44">
        <v>11.113636363636363</v>
      </c>
      <c r="FB81" s="44">
        <v>20.59090909090909</v>
      </c>
      <c r="FC81" s="44">
        <v>52.840909090909093</v>
      </c>
      <c r="FD81" s="44">
        <v>389</v>
      </c>
      <c r="FE81" s="44">
        <v>13.34090909090909</v>
      </c>
      <c r="FF81" s="44">
        <v>22.06818181818182</v>
      </c>
      <c r="FG81" s="44">
        <v>59.015151515151523</v>
      </c>
      <c r="FH81" s="44">
        <v>389</v>
      </c>
      <c r="FI81" s="45"/>
      <c r="FJ81" s="45"/>
      <c r="FK81" s="45"/>
      <c r="FL81" s="45"/>
      <c r="FM81" s="45"/>
      <c r="FN81" s="45"/>
      <c r="FO81" s="45"/>
      <c r="FP81" s="45"/>
      <c r="FQ81" s="45">
        <v>9.954545454545455</v>
      </c>
      <c r="FR81" s="45">
        <v>12.431818181818182</v>
      </c>
      <c r="FS81" s="45">
        <v>37.310606060606062</v>
      </c>
      <c r="FT81" s="45">
        <v>389</v>
      </c>
      <c r="FU81" s="45">
        <v>13.181818181818182</v>
      </c>
      <c r="FV81" s="45">
        <v>23.227272727272727</v>
      </c>
      <c r="FW81" s="45">
        <v>60.68181818181818</v>
      </c>
      <c r="FX81" s="45">
        <v>376</v>
      </c>
      <c r="FY81" s="45"/>
      <c r="FZ81" s="45"/>
      <c r="GA81" s="45"/>
      <c r="GB81" s="45"/>
      <c r="GC81" s="45"/>
      <c r="GD81" s="45"/>
      <c r="GE81" s="45"/>
      <c r="GF81" s="45"/>
      <c r="GG81" s="45">
        <v>22.386363636363637</v>
      </c>
      <c r="GH81" s="45">
        <v>28.18181818181818</v>
      </c>
      <c r="GI81" s="45">
        <v>126.42045454545453</v>
      </c>
      <c r="GJ81" s="45">
        <v>516</v>
      </c>
      <c r="GK81" s="45">
        <v>27.227272727272727</v>
      </c>
      <c r="GL81" s="45">
        <v>26.386363636363637</v>
      </c>
      <c r="GM81" s="45">
        <v>134.03409090909091</v>
      </c>
      <c r="GN81" s="45">
        <v>515</v>
      </c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/>
      <c r="HL81" s="44"/>
      <c r="HM81" s="44">
        <v>24.91363636363636</v>
      </c>
      <c r="HN81" s="44">
        <v>26.613636363636363</v>
      </c>
      <c r="HO81" s="44">
        <v>73.610389610389603</v>
      </c>
      <c r="HP81" s="44">
        <v>460</v>
      </c>
      <c r="HQ81" s="44">
        <v>19.429545454545455</v>
      </c>
      <c r="HR81" s="44">
        <v>24.229545454545452</v>
      </c>
      <c r="HS81" s="44">
        <v>88.330357142857139</v>
      </c>
      <c r="HT81" s="44">
        <v>455</v>
      </c>
      <c r="JQ81" s="47">
        <f t="shared" si="19"/>
        <v>192.72954545454547</v>
      </c>
      <c r="JR81" s="47">
        <f t="shared" si="20"/>
        <v>499.27500000000003</v>
      </c>
      <c r="JS81" s="47">
        <f t="shared" si="21"/>
        <v>1463.455898268398</v>
      </c>
      <c r="JT81" s="47">
        <f t="shared" si="21"/>
        <v>7784</v>
      </c>
    </row>
    <row r="82" spans="1:280" s="27" customFormat="1" ht="15.75" customHeight="1" x14ac:dyDescent="0.35">
      <c r="A82" s="34">
        <v>70</v>
      </c>
      <c r="B82" s="34" t="s">
        <v>148</v>
      </c>
      <c r="C82" s="69" t="s">
        <v>213</v>
      </c>
      <c r="D82" s="36">
        <f t="shared" si="2"/>
        <v>248</v>
      </c>
      <c r="E82" s="36">
        <f t="shared" si="2"/>
        <v>614</v>
      </c>
      <c r="F82" s="36">
        <f t="shared" si="2"/>
        <v>2582</v>
      </c>
      <c r="G82" s="37">
        <f t="shared" si="3"/>
        <v>0.23780015491866771</v>
      </c>
      <c r="H82" s="36">
        <f t="shared" si="4"/>
        <v>31</v>
      </c>
      <c r="I82" s="36">
        <f t="shared" si="4"/>
        <v>76.75</v>
      </c>
      <c r="J82" s="36">
        <f t="shared" si="4"/>
        <v>430.33333333333331</v>
      </c>
      <c r="K82" s="37">
        <f t="shared" si="5"/>
        <v>0.17835011618900079</v>
      </c>
      <c r="L82" s="65"/>
      <c r="M82" s="65"/>
      <c r="N82" s="65"/>
      <c r="O82" s="65"/>
      <c r="P82" s="65"/>
      <c r="Q82" s="65"/>
      <c r="R82" s="38"/>
      <c r="S82" s="38"/>
      <c r="T82" s="38"/>
      <c r="U82" s="38"/>
      <c r="V82" s="38"/>
      <c r="W82" s="38"/>
      <c r="X82" s="42"/>
      <c r="Y82" s="42"/>
      <c r="Z82" s="42"/>
      <c r="AA82" s="42"/>
      <c r="AB82" s="42"/>
      <c r="AC82" s="42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38"/>
      <c r="BM82" s="38"/>
      <c r="BN82" s="42"/>
      <c r="BO82" s="38"/>
      <c r="BP82" s="38"/>
      <c r="BQ82" s="42"/>
      <c r="BR82" s="42"/>
      <c r="BS82" s="42"/>
      <c r="BT82" s="42"/>
      <c r="BU82" s="42"/>
      <c r="BV82" s="42"/>
      <c r="BW82" s="42"/>
      <c r="BX82" s="38"/>
      <c r="BY82" s="38"/>
      <c r="BZ82" s="42"/>
      <c r="CA82" s="38"/>
      <c r="CB82" s="38"/>
      <c r="CC82" s="42"/>
      <c r="CD82" s="42"/>
      <c r="CE82" s="42"/>
      <c r="CF82" s="42"/>
      <c r="CG82" s="42"/>
      <c r="CH82" s="42"/>
      <c r="CI82" s="40">
        <v>35</v>
      </c>
      <c r="CJ82" s="40">
        <v>98</v>
      </c>
      <c r="CK82" s="40">
        <v>447</v>
      </c>
      <c r="CL82" s="40">
        <v>45</v>
      </c>
      <c r="CM82" s="40">
        <v>126</v>
      </c>
      <c r="CN82" s="40">
        <v>409</v>
      </c>
      <c r="CO82" s="40">
        <v>20</v>
      </c>
      <c r="CP82" s="40">
        <v>20</v>
      </c>
      <c r="CQ82" s="40"/>
      <c r="CR82" s="40">
        <v>25</v>
      </c>
      <c r="CS82" s="40">
        <v>25</v>
      </c>
      <c r="CT82" s="40"/>
      <c r="CU82" s="40">
        <v>20</v>
      </c>
      <c r="CV82" s="40">
        <v>56</v>
      </c>
      <c r="CW82" s="40">
        <v>437</v>
      </c>
      <c r="CX82" s="40">
        <v>37</v>
      </c>
      <c r="CY82" s="40">
        <v>104</v>
      </c>
      <c r="CZ82" s="40">
        <v>442</v>
      </c>
      <c r="DA82" s="42"/>
      <c r="DB82" s="42"/>
      <c r="DC82" s="42"/>
      <c r="DD82" s="42"/>
      <c r="DE82" s="42"/>
      <c r="DF82" s="42"/>
      <c r="DG82" s="40">
        <v>31</v>
      </c>
      <c r="DH82" s="40">
        <v>87</v>
      </c>
      <c r="DI82" s="40">
        <v>428</v>
      </c>
      <c r="DJ82" s="40">
        <v>35</v>
      </c>
      <c r="DK82" s="40">
        <v>98</v>
      </c>
      <c r="DL82" s="40">
        <v>419</v>
      </c>
      <c r="DM82" s="27">
        <v>15</v>
      </c>
      <c r="DN82" s="27">
        <v>20</v>
      </c>
      <c r="DO82" s="45">
        <v>87.5</v>
      </c>
      <c r="DP82" s="27">
        <v>488</v>
      </c>
      <c r="DQ82" s="27">
        <v>10</v>
      </c>
      <c r="DR82" s="27">
        <v>31</v>
      </c>
      <c r="DS82" s="45">
        <v>102.5</v>
      </c>
      <c r="DT82" s="27">
        <v>486</v>
      </c>
      <c r="DU82" s="27">
        <v>11</v>
      </c>
      <c r="DV82" s="27">
        <v>25</v>
      </c>
      <c r="DW82" s="27">
        <v>44</v>
      </c>
      <c r="DX82" s="27">
        <v>389</v>
      </c>
      <c r="DY82" s="27">
        <v>10</v>
      </c>
      <c r="DZ82" s="27">
        <v>35</v>
      </c>
      <c r="EA82" s="27">
        <v>54</v>
      </c>
      <c r="EB82" s="27">
        <v>433</v>
      </c>
      <c r="EC82" s="44">
        <v>21.59090909090909</v>
      </c>
      <c r="ED82" s="27">
        <v>30</v>
      </c>
      <c r="EE82" s="45">
        <v>85.984848484848484</v>
      </c>
      <c r="EF82" s="27">
        <v>320</v>
      </c>
      <c r="EG82" s="44">
        <v>31.59090909090909</v>
      </c>
      <c r="EH82" s="44">
        <v>37.227272727272727</v>
      </c>
      <c r="EI82" s="45">
        <v>114.69696969696969</v>
      </c>
      <c r="EJ82" s="27">
        <v>320</v>
      </c>
      <c r="ES82" s="45">
        <v>13.545454545454545</v>
      </c>
      <c r="ET82" s="45">
        <v>21.59090909090909</v>
      </c>
      <c r="EU82" s="45">
        <v>58.560606060606062</v>
      </c>
      <c r="EV82" s="45">
        <v>352</v>
      </c>
      <c r="EW82" s="45">
        <v>15.272727272727273</v>
      </c>
      <c r="EX82" s="45">
        <v>25.90909090909091</v>
      </c>
      <c r="EY82" s="45">
        <v>68.63636363636364</v>
      </c>
      <c r="EZ82" s="45">
        <v>352</v>
      </c>
      <c r="FI82" s="45">
        <v>22.431818181818183</v>
      </c>
      <c r="FJ82" s="45">
        <v>32.75</v>
      </c>
      <c r="FK82" s="45">
        <v>91.969696969696969</v>
      </c>
      <c r="FL82" s="45">
        <v>320</v>
      </c>
      <c r="FM82" s="45">
        <v>31.59090909090909</v>
      </c>
      <c r="FN82" s="45">
        <v>37.227272727272727</v>
      </c>
      <c r="FO82" s="45">
        <v>114.69696969696969</v>
      </c>
      <c r="FP82" s="45">
        <v>320</v>
      </c>
      <c r="FY82" s="45">
        <v>21.59090909090909</v>
      </c>
      <c r="FZ82" s="45">
        <v>23.18181818181818</v>
      </c>
      <c r="GA82" s="45">
        <v>74.621212121212125</v>
      </c>
      <c r="GB82" s="45">
        <v>320</v>
      </c>
      <c r="GC82" s="45">
        <v>31.59090909090909</v>
      </c>
      <c r="GD82" s="45">
        <v>37.227272727272727</v>
      </c>
      <c r="GE82" s="45">
        <v>98</v>
      </c>
      <c r="GF82" s="45">
        <v>377</v>
      </c>
      <c r="GW82" s="44">
        <v>12.227272727272727</v>
      </c>
      <c r="GX82" s="44">
        <v>23.227272727272727</v>
      </c>
      <c r="GY82" s="44">
        <v>70.909090909090907</v>
      </c>
      <c r="GZ82" s="44">
        <v>470</v>
      </c>
      <c r="HA82" s="44">
        <v>15.75</v>
      </c>
      <c r="HB82" s="44">
        <v>22.90909090909091</v>
      </c>
      <c r="HC82" s="44">
        <v>77.318181818181813</v>
      </c>
      <c r="HD82" s="44">
        <v>498</v>
      </c>
      <c r="HE82" s="44">
        <v>13.834090909090911</v>
      </c>
      <c r="HF82" s="44">
        <v>15.672727272727272</v>
      </c>
      <c r="HG82" s="44">
        <v>42.152597402597408</v>
      </c>
      <c r="HH82" s="44">
        <v>388</v>
      </c>
      <c r="HI82" s="44">
        <v>25.272727272727273</v>
      </c>
      <c r="HJ82" s="44">
        <v>22.4</v>
      </c>
      <c r="HK82" s="44">
        <v>92.103896103896091</v>
      </c>
      <c r="HL82" s="44">
        <v>411</v>
      </c>
      <c r="JA82" s="27">
        <v>14.87</v>
      </c>
      <c r="JB82" s="27">
        <f>8.5+7*3.5/22</f>
        <v>9.6136363636363633</v>
      </c>
      <c r="JC82" s="27">
        <f>36+31</f>
        <v>67</v>
      </c>
      <c r="JD82" s="27">
        <v>643</v>
      </c>
      <c r="JE82" s="27">
        <v>16.97</v>
      </c>
      <c r="JF82" s="27">
        <f>11.9+12*3.5/22</f>
        <v>13.809090909090909</v>
      </c>
      <c r="JG82" s="27">
        <f>43+48</f>
        <v>91</v>
      </c>
      <c r="JH82" s="27">
        <v>534</v>
      </c>
      <c r="JQ82" s="47">
        <f t="shared" si="19"/>
        <v>311.69681818181823</v>
      </c>
      <c r="JR82" s="47">
        <f t="shared" si="20"/>
        <v>655.57272727272732</v>
      </c>
      <c r="JS82" s="47">
        <f t="shared" si="21"/>
        <v>1957.6807359307359</v>
      </c>
      <c r="JT82" s="47">
        <f t="shared" si="21"/>
        <v>9683</v>
      </c>
    </row>
    <row r="83" spans="1:280" s="27" customFormat="1" ht="15.75" customHeight="1" x14ac:dyDescent="0.35">
      <c r="A83" s="34">
        <v>71</v>
      </c>
      <c r="B83" s="34" t="s">
        <v>148</v>
      </c>
      <c r="C83" s="70" t="s">
        <v>214</v>
      </c>
      <c r="D83" s="36"/>
      <c r="E83" s="36"/>
      <c r="F83" s="36"/>
      <c r="G83" s="37"/>
      <c r="H83" s="36"/>
      <c r="I83" s="36"/>
      <c r="J83" s="36"/>
      <c r="K83" s="37"/>
      <c r="L83" s="65"/>
      <c r="M83" s="65"/>
      <c r="N83" s="65"/>
      <c r="O83" s="65"/>
      <c r="P83" s="65"/>
      <c r="Q83" s="65"/>
      <c r="R83" s="38"/>
      <c r="S83" s="38"/>
      <c r="T83" s="38"/>
      <c r="U83" s="38"/>
      <c r="V83" s="38"/>
      <c r="W83" s="38"/>
      <c r="X83" s="42"/>
      <c r="Y83" s="42"/>
      <c r="Z83" s="42"/>
      <c r="AA83" s="42"/>
      <c r="AB83" s="42"/>
      <c r="AC83" s="42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38"/>
      <c r="BM83" s="38"/>
      <c r="BN83" s="42"/>
      <c r="BO83" s="38"/>
      <c r="BP83" s="38"/>
      <c r="BQ83" s="42"/>
      <c r="BR83" s="42"/>
      <c r="BS83" s="42"/>
      <c r="BT83" s="42"/>
      <c r="BU83" s="42"/>
      <c r="BV83" s="42"/>
      <c r="BW83" s="42"/>
      <c r="BX83" s="38"/>
      <c r="BY83" s="38"/>
      <c r="BZ83" s="42"/>
      <c r="CA83" s="38"/>
      <c r="CB83" s="38"/>
      <c r="CC83" s="42"/>
      <c r="CD83" s="42"/>
      <c r="CE83" s="42"/>
      <c r="CF83" s="42"/>
      <c r="CG83" s="42"/>
      <c r="CH83" s="42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2"/>
      <c r="DB83" s="42"/>
      <c r="DC83" s="42"/>
      <c r="DD83" s="42"/>
      <c r="DE83" s="42"/>
      <c r="DF83" s="42"/>
      <c r="DG83" s="40"/>
      <c r="DH83" s="40"/>
      <c r="DI83" s="40"/>
      <c r="DJ83" s="40"/>
      <c r="DK83" s="40"/>
      <c r="DL83" s="40"/>
      <c r="DM83" s="27">
        <v>7</v>
      </c>
      <c r="DN83" s="27">
        <v>34</v>
      </c>
      <c r="DO83" s="45">
        <v>102.5</v>
      </c>
      <c r="DP83" s="27">
        <v>471</v>
      </c>
      <c r="DQ83" s="27">
        <v>10</v>
      </c>
      <c r="DR83" s="27">
        <v>30</v>
      </c>
      <c r="DS83" s="45">
        <v>100</v>
      </c>
      <c r="DT83" s="27">
        <v>480</v>
      </c>
      <c r="DU83" s="27">
        <v>9</v>
      </c>
      <c r="DV83" s="27">
        <v>31</v>
      </c>
      <c r="DW83" s="27">
        <v>49</v>
      </c>
      <c r="DX83" s="27">
        <v>405</v>
      </c>
      <c r="DY83" s="27">
        <v>13</v>
      </c>
      <c r="DZ83" s="27">
        <v>42</v>
      </c>
      <c r="EA83" s="27">
        <v>67</v>
      </c>
      <c r="EB83" s="27">
        <v>421</v>
      </c>
      <c r="EC83" s="44">
        <v>22.477272727272727</v>
      </c>
      <c r="ED83" s="27">
        <v>31</v>
      </c>
      <c r="EE83" s="45">
        <v>89.128787878787875</v>
      </c>
      <c r="EF83" s="27">
        <v>320</v>
      </c>
      <c r="EG83" s="44">
        <v>20.636363636363637</v>
      </c>
      <c r="EH83" s="44">
        <v>25.59090909090909</v>
      </c>
      <c r="EI83" s="45">
        <v>77.045454545454547</v>
      </c>
      <c r="EJ83" s="27">
        <v>320</v>
      </c>
      <c r="ES83" s="45"/>
      <c r="ET83" s="45"/>
      <c r="EU83" s="45"/>
      <c r="EV83" s="45"/>
      <c r="EW83" s="45"/>
      <c r="EX83" s="45"/>
      <c r="EY83" s="45"/>
      <c r="EZ83" s="45"/>
      <c r="FI83" s="45"/>
      <c r="FJ83" s="45"/>
      <c r="FK83" s="45"/>
      <c r="FL83" s="45"/>
      <c r="FM83" s="45"/>
      <c r="FN83" s="45"/>
      <c r="FO83" s="45"/>
      <c r="FP83" s="45"/>
      <c r="FY83" s="45"/>
      <c r="FZ83" s="45"/>
      <c r="GA83" s="45"/>
      <c r="GB83" s="45"/>
      <c r="GC83" s="45"/>
      <c r="GD83" s="45"/>
      <c r="GE83" s="45"/>
      <c r="GF83" s="45"/>
      <c r="JQ83" s="47">
        <f t="shared" si="19"/>
        <v>82.11363636363636</v>
      </c>
      <c r="JR83" s="47">
        <f t="shared" si="20"/>
        <v>193.59090909090909</v>
      </c>
      <c r="JS83" s="47">
        <f t="shared" si="21"/>
        <v>484.67424242424244</v>
      </c>
      <c r="JT83" s="47">
        <f t="shared" si="21"/>
        <v>2417</v>
      </c>
    </row>
    <row r="84" spans="1:280" s="27" customFormat="1" ht="15.75" customHeight="1" x14ac:dyDescent="0.35">
      <c r="A84" s="34">
        <v>72</v>
      </c>
      <c r="B84" s="34" t="s">
        <v>143</v>
      </c>
      <c r="C84" s="70" t="s">
        <v>215</v>
      </c>
      <c r="D84" s="36">
        <f t="shared" si="2"/>
        <v>238</v>
      </c>
      <c r="E84" s="36">
        <f t="shared" si="2"/>
        <v>669</v>
      </c>
      <c r="F84" s="36">
        <f t="shared" si="2"/>
        <v>2506</v>
      </c>
      <c r="G84" s="37">
        <f t="shared" si="3"/>
        <v>0.26695929768555465</v>
      </c>
      <c r="H84" s="36">
        <f t="shared" si="4"/>
        <v>39.666666666666664</v>
      </c>
      <c r="I84" s="36">
        <f t="shared" si="4"/>
        <v>111.5</v>
      </c>
      <c r="J84" s="36">
        <f t="shared" si="4"/>
        <v>417.66666666666669</v>
      </c>
      <c r="K84" s="37">
        <f t="shared" si="5"/>
        <v>0.26695929768555465</v>
      </c>
      <c r="L84" s="65"/>
      <c r="M84" s="65"/>
      <c r="N84" s="65"/>
      <c r="O84" s="65"/>
      <c r="P84" s="65"/>
      <c r="Q84" s="65"/>
      <c r="R84" s="38"/>
      <c r="S84" s="38"/>
      <c r="T84" s="38"/>
      <c r="U84" s="38"/>
      <c r="V84" s="38"/>
      <c r="W84" s="38"/>
      <c r="X84" s="42"/>
      <c r="Y84" s="42"/>
      <c r="Z84" s="42"/>
      <c r="AA84" s="42"/>
      <c r="AB84" s="42"/>
      <c r="AC84" s="42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38"/>
      <c r="BM84" s="38"/>
      <c r="BN84" s="42"/>
      <c r="BO84" s="38"/>
      <c r="BP84" s="38"/>
      <c r="BQ84" s="42"/>
      <c r="BR84" s="42"/>
      <c r="BS84" s="42"/>
      <c r="BT84" s="42"/>
      <c r="BU84" s="42"/>
      <c r="BV84" s="42"/>
      <c r="BW84" s="42"/>
      <c r="BX84" s="38"/>
      <c r="BY84" s="38"/>
      <c r="BZ84" s="42"/>
      <c r="CA84" s="38"/>
      <c r="CB84" s="38"/>
      <c r="CC84" s="40">
        <v>56</v>
      </c>
      <c r="CD84" s="40">
        <v>157</v>
      </c>
      <c r="CE84" s="40">
        <v>411</v>
      </c>
      <c r="CF84" s="40">
        <v>60</v>
      </c>
      <c r="CG84" s="40">
        <v>168</v>
      </c>
      <c r="CH84" s="40">
        <v>419</v>
      </c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0">
        <v>25</v>
      </c>
      <c r="DB84" s="40">
        <f t="shared" ref="DB84:DB87" si="24">ROUNDUP(DA84*2*1.4,0)</f>
        <v>70</v>
      </c>
      <c r="DC84" s="40">
        <v>409</v>
      </c>
      <c r="DD84" s="40">
        <v>29</v>
      </c>
      <c r="DE84" s="40">
        <f t="shared" ref="DE84:DE87" si="25">ROUNDUP(DD84*2*1.4,0)</f>
        <v>82</v>
      </c>
      <c r="DF84" s="40">
        <v>429</v>
      </c>
      <c r="DG84" s="40">
        <v>29</v>
      </c>
      <c r="DH84" s="40">
        <v>82</v>
      </c>
      <c r="DI84" s="40">
        <v>413</v>
      </c>
      <c r="DJ84" s="40">
        <v>39</v>
      </c>
      <c r="DK84" s="40">
        <v>110</v>
      </c>
      <c r="DL84" s="40">
        <v>425</v>
      </c>
      <c r="DO84" s="45"/>
      <c r="DS84" s="45"/>
      <c r="ES84" s="45"/>
      <c r="ET84" s="45"/>
      <c r="EU84" s="45"/>
      <c r="EV84" s="45"/>
      <c r="EW84" s="45"/>
      <c r="EX84" s="45"/>
      <c r="EY84" s="45"/>
      <c r="EZ84" s="45"/>
      <c r="FI84" s="45"/>
      <c r="FJ84" s="45"/>
      <c r="FK84" s="45"/>
      <c r="FL84" s="45"/>
      <c r="FM84" s="45"/>
      <c r="FN84" s="45"/>
      <c r="FO84" s="45"/>
      <c r="FP84" s="45"/>
      <c r="FY84" s="45"/>
      <c r="FZ84" s="45"/>
      <c r="GA84" s="45"/>
      <c r="GB84" s="45"/>
      <c r="GC84" s="45"/>
      <c r="GD84" s="45"/>
      <c r="GE84" s="45"/>
      <c r="GF84" s="45"/>
      <c r="JQ84" s="47">
        <f t="shared" si="19"/>
        <v>0</v>
      </c>
      <c r="JR84" s="47">
        <f t="shared" si="20"/>
        <v>238</v>
      </c>
      <c r="JS84" s="47">
        <f t="shared" si="21"/>
        <v>669</v>
      </c>
      <c r="JT84" s="47">
        <f t="shared" si="21"/>
        <v>2506</v>
      </c>
    </row>
    <row r="85" spans="1:280" s="27" customFormat="1" ht="15.75" customHeight="1" x14ac:dyDescent="0.35">
      <c r="A85" s="34">
        <v>73</v>
      </c>
      <c r="B85" s="34" t="s">
        <v>140</v>
      </c>
      <c r="C85" s="12" t="s">
        <v>216</v>
      </c>
      <c r="D85" s="36"/>
      <c r="E85" s="36"/>
      <c r="F85" s="36"/>
      <c r="G85" s="37"/>
      <c r="H85" s="36"/>
      <c r="I85" s="36"/>
      <c r="J85" s="36"/>
      <c r="K85" s="37"/>
      <c r="L85" s="65"/>
      <c r="M85" s="65"/>
      <c r="N85" s="65"/>
      <c r="O85" s="65"/>
      <c r="P85" s="65"/>
      <c r="Q85" s="65"/>
      <c r="R85" s="38"/>
      <c r="S85" s="38"/>
      <c r="T85" s="38"/>
      <c r="U85" s="38"/>
      <c r="V85" s="38"/>
      <c r="W85" s="38"/>
      <c r="X85" s="42"/>
      <c r="Y85" s="42"/>
      <c r="Z85" s="42"/>
      <c r="AA85" s="42"/>
      <c r="AB85" s="42"/>
      <c r="AC85" s="42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38"/>
      <c r="BM85" s="38"/>
      <c r="BN85" s="42"/>
      <c r="BO85" s="38"/>
      <c r="BP85" s="38"/>
      <c r="BQ85" s="42"/>
      <c r="BR85" s="42"/>
      <c r="BS85" s="42"/>
      <c r="BT85" s="42"/>
      <c r="BU85" s="42"/>
      <c r="BV85" s="42"/>
      <c r="BW85" s="42"/>
      <c r="BX85" s="38"/>
      <c r="BY85" s="38"/>
      <c r="BZ85" s="42"/>
      <c r="CA85" s="38"/>
      <c r="CB85" s="38"/>
      <c r="CC85" s="40"/>
      <c r="CD85" s="40"/>
      <c r="CE85" s="40"/>
      <c r="CF85" s="40"/>
      <c r="CG85" s="40"/>
      <c r="CH85" s="40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O85" s="45"/>
      <c r="DS85" s="45"/>
      <c r="ES85" s="45"/>
      <c r="ET85" s="45"/>
      <c r="EU85" s="45"/>
      <c r="EV85" s="45"/>
      <c r="EW85" s="45"/>
      <c r="EX85" s="45"/>
      <c r="EY85" s="45"/>
      <c r="EZ85" s="45"/>
      <c r="FI85" s="45"/>
      <c r="FJ85" s="45"/>
      <c r="FK85" s="45"/>
      <c r="FL85" s="45"/>
      <c r="FM85" s="45"/>
      <c r="FN85" s="45"/>
      <c r="FO85" s="45"/>
      <c r="FP85" s="45"/>
      <c r="FY85" s="45">
        <v>14.227272727272727</v>
      </c>
      <c r="FZ85" s="45">
        <v>16.454545454545453</v>
      </c>
      <c r="GA85" s="45">
        <v>73</v>
      </c>
      <c r="GB85" s="45">
        <v>337</v>
      </c>
      <c r="GC85" s="45">
        <v>13.431818181818182</v>
      </c>
      <c r="GD85" s="45">
        <v>16.59090909090909</v>
      </c>
      <c r="GE85" s="45">
        <v>64</v>
      </c>
      <c r="GF85" s="45">
        <v>388</v>
      </c>
      <c r="JQ85" s="47">
        <f t="shared" si="19"/>
        <v>27.659090909090907</v>
      </c>
      <c r="JR85" s="47">
        <f t="shared" si="20"/>
        <v>33.045454545454547</v>
      </c>
      <c r="JS85" s="47">
        <f t="shared" si="21"/>
        <v>137</v>
      </c>
      <c r="JT85" s="47">
        <f t="shared" si="21"/>
        <v>725</v>
      </c>
    </row>
    <row r="86" spans="1:280" s="27" customFormat="1" ht="15.75" customHeight="1" x14ac:dyDescent="0.35">
      <c r="A86" s="34">
        <v>74</v>
      </c>
      <c r="B86" s="34" t="s">
        <v>140</v>
      </c>
      <c r="C86" s="69" t="s">
        <v>217</v>
      </c>
      <c r="D86" s="36">
        <f t="shared" si="2"/>
        <v>135</v>
      </c>
      <c r="E86" s="36">
        <f t="shared" si="2"/>
        <v>380</v>
      </c>
      <c r="F86" s="36">
        <f t="shared" si="2"/>
        <v>1701</v>
      </c>
      <c r="G86" s="37">
        <f t="shared" si="3"/>
        <v>0.22339800117577896</v>
      </c>
      <c r="H86" s="36">
        <f t="shared" si="4"/>
        <v>33.75</v>
      </c>
      <c r="I86" s="36">
        <f t="shared" si="4"/>
        <v>95</v>
      </c>
      <c r="J86" s="36">
        <f t="shared" si="4"/>
        <v>425.25</v>
      </c>
      <c r="K86" s="37">
        <f t="shared" si="5"/>
        <v>0.22339800117577896</v>
      </c>
      <c r="L86" s="65"/>
      <c r="M86" s="65"/>
      <c r="N86" s="65"/>
      <c r="O86" s="65"/>
      <c r="P86" s="65"/>
      <c r="Q86" s="65"/>
      <c r="R86" s="38"/>
      <c r="S86" s="38"/>
      <c r="T86" s="38"/>
      <c r="U86" s="38"/>
      <c r="V86" s="38"/>
      <c r="W86" s="38"/>
      <c r="X86" s="42"/>
      <c r="Y86" s="42"/>
      <c r="Z86" s="42"/>
      <c r="AA86" s="42"/>
      <c r="AB86" s="42"/>
      <c r="AC86" s="42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38"/>
      <c r="BM86" s="38"/>
      <c r="BN86" s="42"/>
      <c r="BO86" s="38"/>
      <c r="BP86" s="38"/>
      <c r="BQ86" s="42"/>
      <c r="BR86" s="42"/>
      <c r="BS86" s="42"/>
      <c r="BT86" s="42"/>
      <c r="BU86" s="42"/>
      <c r="BV86" s="42"/>
      <c r="BW86" s="42"/>
      <c r="BX86" s="38"/>
      <c r="BY86" s="38"/>
      <c r="BZ86" s="42"/>
      <c r="CA86" s="38"/>
      <c r="CB86" s="38"/>
      <c r="CC86" s="40"/>
      <c r="CD86" s="40"/>
      <c r="CE86" s="40"/>
      <c r="CF86" s="40"/>
      <c r="CG86" s="40"/>
      <c r="CH86" s="40"/>
      <c r="CI86" s="40">
        <v>35</v>
      </c>
      <c r="CJ86" s="40">
        <v>98</v>
      </c>
      <c r="CK86" s="40">
        <v>421</v>
      </c>
      <c r="CL86" s="40">
        <v>39</v>
      </c>
      <c r="CM86" s="40">
        <v>110</v>
      </c>
      <c r="CN86" s="40">
        <v>400</v>
      </c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0">
        <v>29</v>
      </c>
      <c r="DB86" s="40">
        <f t="shared" si="24"/>
        <v>82</v>
      </c>
      <c r="DC86" s="40">
        <v>435</v>
      </c>
      <c r="DD86" s="40">
        <v>32</v>
      </c>
      <c r="DE86" s="40">
        <f t="shared" si="25"/>
        <v>90</v>
      </c>
      <c r="DF86" s="40">
        <v>445</v>
      </c>
      <c r="DG86" s="42"/>
      <c r="DH86" s="42"/>
      <c r="DI86" s="42"/>
      <c r="DJ86" s="42"/>
      <c r="DK86" s="42"/>
      <c r="DL86" s="42"/>
      <c r="DM86" s="27">
        <v>0</v>
      </c>
      <c r="DN86" s="27">
        <v>35</v>
      </c>
      <c r="DO86" s="45">
        <v>87.5</v>
      </c>
      <c r="DP86" s="27">
        <v>466</v>
      </c>
      <c r="DQ86" s="27">
        <v>0</v>
      </c>
      <c r="DR86" s="27">
        <v>37</v>
      </c>
      <c r="DS86" s="45">
        <v>92.5</v>
      </c>
      <c r="DT86" s="27">
        <v>451</v>
      </c>
      <c r="EC86" s="45">
        <v>21.272727272727273</v>
      </c>
      <c r="ED86" s="45">
        <v>16</v>
      </c>
      <c r="EE86" s="45">
        <v>62.121212121212125</v>
      </c>
      <c r="EF86" s="45">
        <v>352</v>
      </c>
      <c r="EG86" s="45">
        <v>15.636363636363637</v>
      </c>
      <c r="EH86" s="45">
        <v>19.954545454545453</v>
      </c>
      <c r="EI86" s="45">
        <v>59.31818181818182</v>
      </c>
      <c r="EJ86" s="45">
        <v>352</v>
      </c>
      <c r="ES86" s="45">
        <v>6</v>
      </c>
      <c r="ET86" s="45">
        <v>32</v>
      </c>
      <c r="EU86" s="45">
        <v>63.333333333333336</v>
      </c>
      <c r="EV86" s="45">
        <v>409</v>
      </c>
      <c r="EW86" s="45">
        <v>14</v>
      </c>
      <c r="EX86" s="45">
        <v>37</v>
      </c>
      <c r="EY86" s="45">
        <v>85</v>
      </c>
      <c r="EZ86" s="45">
        <v>400</v>
      </c>
      <c r="FI86" s="45">
        <v>21.272727272727273</v>
      </c>
      <c r="FJ86" s="45">
        <v>17.59090909090909</v>
      </c>
      <c r="FK86" s="45">
        <v>64.77272727272728</v>
      </c>
      <c r="FL86" s="45">
        <v>352</v>
      </c>
      <c r="FM86" s="45">
        <v>15.636363636363637</v>
      </c>
      <c r="FN86" s="45">
        <v>19.954545454545453</v>
      </c>
      <c r="FO86" s="45">
        <v>59.31818181818182</v>
      </c>
      <c r="FP86" s="45">
        <v>352</v>
      </c>
      <c r="JQ86" s="47">
        <f t="shared" si="19"/>
        <v>72.545454545454547</v>
      </c>
      <c r="JR86" s="47">
        <f t="shared" si="20"/>
        <v>331.90909090909088</v>
      </c>
      <c r="JS86" s="47">
        <f t="shared" si="21"/>
        <v>889.09090909090901</v>
      </c>
      <c r="JT86" s="47">
        <f t="shared" si="21"/>
        <v>4483</v>
      </c>
    </row>
    <row r="87" spans="1:280" s="27" customFormat="1" ht="15.75" customHeight="1" x14ac:dyDescent="0.35">
      <c r="A87" s="34">
        <v>75</v>
      </c>
      <c r="B87" s="34" t="s">
        <v>140</v>
      </c>
      <c r="C87" s="69" t="s">
        <v>218</v>
      </c>
      <c r="D87" s="36">
        <f t="shared" si="2"/>
        <v>191</v>
      </c>
      <c r="E87" s="36">
        <f t="shared" si="2"/>
        <v>536</v>
      </c>
      <c r="F87" s="36">
        <f t="shared" si="2"/>
        <v>1723</v>
      </c>
      <c r="G87" s="37">
        <f t="shared" si="3"/>
        <v>0.31108531630876379</v>
      </c>
      <c r="H87" s="36">
        <f t="shared" si="4"/>
        <v>47.75</v>
      </c>
      <c r="I87" s="36">
        <f t="shared" si="4"/>
        <v>134</v>
      </c>
      <c r="J87" s="36">
        <f t="shared" si="4"/>
        <v>430.75</v>
      </c>
      <c r="K87" s="37">
        <f t="shared" si="5"/>
        <v>0.31108531630876379</v>
      </c>
      <c r="L87" s="65"/>
      <c r="M87" s="65"/>
      <c r="N87" s="65"/>
      <c r="O87" s="65"/>
      <c r="P87" s="65"/>
      <c r="Q87" s="65"/>
      <c r="R87" s="38"/>
      <c r="S87" s="38"/>
      <c r="T87" s="38"/>
      <c r="U87" s="38"/>
      <c r="V87" s="38"/>
      <c r="W87" s="38"/>
      <c r="X87" s="42"/>
      <c r="Y87" s="42"/>
      <c r="Z87" s="42"/>
      <c r="AA87" s="42"/>
      <c r="AB87" s="42"/>
      <c r="AC87" s="42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38"/>
      <c r="BM87" s="38"/>
      <c r="BN87" s="42"/>
      <c r="BO87" s="38"/>
      <c r="BP87" s="38"/>
      <c r="BQ87" s="42"/>
      <c r="BR87" s="42"/>
      <c r="BS87" s="42"/>
      <c r="BT87" s="42"/>
      <c r="BU87" s="42"/>
      <c r="BV87" s="42"/>
      <c r="BW87" s="42"/>
      <c r="BX87" s="38"/>
      <c r="BY87" s="38"/>
      <c r="BZ87" s="42"/>
      <c r="CA87" s="38"/>
      <c r="CB87" s="38"/>
      <c r="CC87" s="40"/>
      <c r="CD87" s="40"/>
      <c r="CE87" s="40"/>
      <c r="CF87" s="40"/>
      <c r="CG87" s="40"/>
      <c r="CH87" s="40"/>
      <c r="CI87" s="40">
        <v>30</v>
      </c>
      <c r="CJ87" s="40">
        <v>84</v>
      </c>
      <c r="CK87" s="40">
        <v>417</v>
      </c>
      <c r="CL87" s="40">
        <v>38</v>
      </c>
      <c r="CM87" s="40">
        <v>107</v>
      </c>
      <c r="CN87" s="40">
        <v>432</v>
      </c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0">
        <v>55</v>
      </c>
      <c r="DB87" s="40">
        <f t="shared" si="24"/>
        <v>154</v>
      </c>
      <c r="DC87" s="40">
        <v>429</v>
      </c>
      <c r="DD87" s="40">
        <v>68</v>
      </c>
      <c r="DE87" s="40">
        <f t="shared" si="25"/>
        <v>191</v>
      </c>
      <c r="DF87" s="40">
        <v>445</v>
      </c>
      <c r="DG87" s="42"/>
      <c r="DH87" s="42"/>
      <c r="DI87" s="42"/>
      <c r="DJ87" s="42"/>
      <c r="DK87" s="42"/>
      <c r="DL87" s="42"/>
      <c r="DM87" s="27">
        <v>20.5</v>
      </c>
      <c r="DN87" s="27">
        <v>13.5</v>
      </c>
      <c r="DO87" s="45">
        <v>85</v>
      </c>
      <c r="DP87" s="27">
        <v>472</v>
      </c>
      <c r="DQ87" s="27">
        <v>10</v>
      </c>
      <c r="DR87" s="27">
        <v>29</v>
      </c>
      <c r="DS87" s="45">
        <v>97.5</v>
      </c>
      <c r="DT87" s="27">
        <v>473</v>
      </c>
      <c r="EC87" s="45">
        <v>16</v>
      </c>
      <c r="ED87" s="45">
        <v>26</v>
      </c>
      <c r="EE87" s="45">
        <v>70</v>
      </c>
      <c r="EF87" s="45">
        <v>352</v>
      </c>
      <c r="EG87" s="45">
        <v>15</v>
      </c>
      <c r="EH87" s="45">
        <v>30</v>
      </c>
      <c r="EI87" s="45">
        <v>75</v>
      </c>
      <c r="EJ87" s="45">
        <v>352</v>
      </c>
      <c r="ES87" s="45">
        <v>14</v>
      </c>
      <c r="ET87" s="45">
        <v>22</v>
      </c>
      <c r="EU87" s="45">
        <v>60.000000000000007</v>
      </c>
      <c r="EV87" s="45">
        <v>417</v>
      </c>
      <c r="EW87" s="45">
        <v>22</v>
      </c>
      <c r="EX87" s="45">
        <v>24</v>
      </c>
      <c r="EY87" s="45">
        <v>76.666666666666671</v>
      </c>
      <c r="EZ87" s="45">
        <v>402</v>
      </c>
      <c r="FI87" s="45">
        <v>16</v>
      </c>
      <c r="FJ87" s="45">
        <v>26</v>
      </c>
      <c r="FK87" s="45">
        <v>70</v>
      </c>
      <c r="FL87" s="45">
        <v>352</v>
      </c>
      <c r="FM87" s="45">
        <v>15</v>
      </c>
      <c r="FN87" s="45">
        <v>30</v>
      </c>
      <c r="FO87" s="45">
        <v>75</v>
      </c>
      <c r="FP87" s="45">
        <v>352</v>
      </c>
      <c r="JQ87" s="47">
        <f t="shared" si="19"/>
        <v>112.5</v>
      </c>
      <c r="JR87" s="47">
        <f t="shared" si="20"/>
        <v>365.5</v>
      </c>
      <c r="JS87" s="47">
        <f t="shared" si="21"/>
        <v>1075.1666666666667</v>
      </c>
      <c r="JT87" s="47">
        <f t="shared" si="21"/>
        <v>4543</v>
      </c>
    </row>
    <row r="88" spans="1:280" s="56" customFormat="1" ht="15.75" customHeight="1" x14ac:dyDescent="0.35">
      <c r="A88" s="49">
        <v>76</v>
      </c>
      <c r="B88" s="49" t="s">
        <v>148</v>
      </c>
      <c r="C88" s="71" t="s">
        <v>219</v>
      </c>
      <c r="D88" s="51"/>
      <c r="E88" s="51"/>
      <c r="F88" s="51"/>
      <c r="G88" s="52"/>
      <c r="H88" s="51"/>
      <c r="I88" s="51"/>
      <c r="J88" s="51"/>
      <c r="K88" s="52"/>
      <c r="L88" s="61"/>
      <c r="M88" s="61"/>
      <c r="N88" s="61"/>
      <c r="O88" s="61"/>
      <c r="P88" s="61"/>
      <c r="Q88" s="61"/>
      <c r="R88" s="53"/>
      <c r="S88" s="53"/>
      <c r="T88" s="53"/>
      <c r="U88" s="53"/>
      <c r="V88" s="53"/>
      <c r="W88" s="53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3"/>
      <c r="BM88" s="53"/>
      <c r="BN88" s="54"/>
      <c r="BO88" s="53"/>
      <c r="BP88" s="53"/>
      <c r="BQ88" s="54"/>
      <c r="BR88" s="54"/>
      <c r="BS88" s="54"/>
      <c r="BT88" s="54"/>
      <c r="BU88" s="54"/>
      <c r="BV88" s="54"/>
      <c r="BW88" s="54"/>
      <c r="BX88" s="53"/>
      <c r="BY88" s="53"/>
      <c r="BZ88" s="54"/>
      <c r="CA88" s="53"/>
      <c r="CB88" s="53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O88" s="58"/>
      <c r="DS88" s="58"/>
      <c r="EC88" s="58"/>
      <c r="ED88" s="58"/>
      <c r="EE88" s="58"/>
      <c r="EF88" s="58"/>
      <c r="EG88" s="58"/>
      <c r="EH88" s="58"/>
      <c r="EI88" s="58"/>
      <c r="EJ88" s="58"/>
      <c r="ES88" s="58"/>
      <c r="ET88" s="58"/>
      <c r="EU88" s="58"/>
      <c r="EV88" s="58"/>
      <c r="EW88" s="58"/>
      <c r="EX88" s="58"/>
      <c r="EY88" s="58"/>
      <c r="EZ88" s="58"/>
      <c r="FI88" s="58"/>
      <c r="FJ88" s="58"/>
      <c r="FK88" s="58"/>
      <c r="FL88" s="58"/>
      <c r="FM88" s="58"/>
      <c r="FN88" s="58"/>
      <c r="FO88" s="58"/>
      <c r="FP88" s="58"/>
      <c r="IK88" s="56">
        <v>5.25</v>
      </c>
      <c r="IM88" s="56">
        <v>32</v>
      </c>
      <c r="IN88" s="56">
        <v>454</v>
      </c>
      <c r="IO88" s="56">
        <v>3</v>
      </c>
      <c r="IQ88" s="56">
        <v>28</v>
      </c>
      <c r="IR88" s="56">
        <v>511</v>
      </c>
      <c r="JQ88" s="60">
        <f t="shared" si="19"/>
        <v>8.25</v>
      </c>
      <c r="JR88" s="60">
        <f t="shared" si="20"/>
        <v>0</v>
      </c>
      <c r="JS88" s="60">
        <f t="shared" si="21"/>
        <v>60</v>
      </c>
      <c r="JT88" s="60">
        <f t="shared" si="21"/>
        <v>965</v>
      </c>
    </row>
    <row r="89" spans="1:280" s="56" customFormat="1" ht="15.75" customHeight="1" x14ac:dyDescent="0.35">
      <c r="A89" s="49">
        <v>77</v>
      </c>
      <c r="B89" s="49" t="s">
        <v>220</v>
      </c>
      <c r="C89" s="71" t="s">
        <v>221</v>
      </c>
      <c r="D89" s="51"/>
      <c r="E89" s="51"/>
      <c r="F89" s="51"/>
      <c r="G89" s="52"/>
      <c r="H89" s="51"/>
      <c r="I89" s="51"/>
      <c r="J89" s="51"/>
      <c r="K89" s="52"/>
      <c r="L89" s="61"/>
      <c r="M89" s="61"/>
      <c r="N89" s="61"/>
      <c r="O89" s="61"/>
      <c r="P89" s="61"/>
      <c r="Q89" s="61"/>
      <c r="R89" s="53"/>
      <c r="S89" s="53"/>
      <c r="T89" s="53"/>
      <c r="U89" s="53"/>
      <c r="V89" s="53"/>
      <c r="W89" s="53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3"/>
      <c r="BM89" s="53"/>
      <c r="BN89" s="54"/>
      <c r="BO89" s="53"/>
      <c r="BP89" s="53"/>
      <c r="BQ89" s="54"/>
      <c r="BR89" s="54"/>
      <c r="BS89" s="54"/>
      <c r="BT89" s="54"/>
      <c r="BU89" s="54"/>
      <c r="BV89" s="54"/>
      <c r="BW89" s="54"/>
      <c r="BX89" s="53"/>
      <c r="BY89" s="53"/>
      <c r="BZ89" s="54"/>
      <c r="CA89" s="53"/>
      <c r="CB89" s="53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JQ89" s="60">
        <f t="shared" si="19"/>
        <v>0</v>
      </c>
      <c r="JR89" s="60">
        <f t="shared" si="20"/>
        <v>0</v>
      </c>
      <c r="JS89" s="60">
        <f t="shared" si="21"/>
        <v>0</v>
      </c>
      <c r="JT89" s="60">
        <f t="shared" si="21"/>
        <v>0</v>
      </c>
    </row>
    <row r="90" spans="1:280" s="27" customFormat="1" ht="15.75" customHeight="1" x14ac:dyDescent="0.35">
      <c r="A90" s="72"/>
      <c r="B90" s="72"/>
      <c r="C90" s="73"/>
      <c r="D90" s="74">
        <f>SUM(D13:D81)</f>
        <v>33642</v>
      </c>
      <c r="E90" s="74">
        <f>SUM(E13:E81)</f>
        <v>94283</v>
      </c>
      <c r="F90" s="74">
        <f>SUM(F13:F81)</f>
        <v>259038</v>
      </c>
      <c r="G90" s="75">
        <f>E90/F90</f>
        <v>0.36397362549124068</v>
      </c>
      <c r="H90" s="74">
        <f>SUM(H13:H81)</f>
        <v>3344.2942460317458</v>
      </c>
      <c r="I90" s="74">
        <f>SUM(I13:I81)</f>
        <v>9372.4456349206357</v>
      </c>
      <c r="J90" s="74">
        <f>SUM(J13:J81)</f>
        <v>27504.415873015878</v>
      </c>
      <c r="K90" s="75">
        <f t="shared" si="5"/>
        <v>0.34076148638065734</v>
      </c>
      <c r="L90" s="76">
        <f t="shared" ref="L90:BW90" si="26">SUM(L13:L81)</f>
        <v>106</v>
      </c>
      <c r="M90" s="76">
        <f t="shared" si="26"/>
        <v>298</v>
      </c>
      <c r="N90" s="76">
        <f t="shared" si="26"/>
        <v>1761</v>
      </c>
      <c r="O90" s="76">
        <f t="shared" si="26"/>
        <v>147</v>
      </c>
      <c r="P90" s="76">
        <f t="shared" si="26"/>
        <v>413</v>
      </c>
      <c r="Q90" s="76">
        <f t="shared" si="26"/>
        <v>1816</v>
      </c>
      <c r="R90" s="76">
        <f t="shared" si="26"/>
        <v>114</v>
      </c>
      <c r="S90" s="76">
        <f t="shared" si="26"/>
        <v>320</v>
      </c>
      <c r="T90" s="76">
        <f t="shared" si="26"/>
        <v>1198</v>
      </c>
      <c r="U90" s="76">
        <f t="shared" si="26"/>
        <v>129</v>
      </c>
      <c r="V90" s="76">
        <f t="shared" si="26"/>
        <v>362</v>
      </c>
      <c r="W90" s="76">
        <f t="shared" si="26"/>
        <v>1234</v>
      </c>
      <c r="X90" s="76">
        <f t="shared" si="26"/>
        <v>759</v>
      </c>
      <c r="Y90" s="76">
        <f t="shared" si="26"/>
        <v>2129</v>
      </c>
      <c r="Z90" s="76">
        <f t="shared" si="26"/>
        <v>8145</v>
      </c>
      <c r="AA90" s="76">
        <f t="shared" si="26"/>
        <v>924</v>
      </c>
      <c r="AB90" s="76">
        <f t="shared" si="26"/>
        <v>2590</v>
      </c>
      <c r="AC90" s="76">
        <f t="shared" si="26"/>
        <v>8239</v>
      </c>
      <c r="AD90" s="76">
        <f t="shared" si="26"/>
        <v>434</v>
      </c>
      <c r="AE90" s="76">
        <f t="shared" si="26"/>
        <v>1218</v>
      </c>
      <c r="AF90" s="76">
        <f t="shared" si="26"/>
        <v>5981</v>
      </c>
      <c r="AG90" s="76">
        <f t="shared" si="26"/>
        <v>479</v>
      </c>
      <c r="AH90" s="76">
        <f t="shared" si="26"/>
        <v>1343</v>
      </c>
      <c r="AI90" s="76">
        <f t="shared" si="26"/>
        <v>5947</v>
      </c>
      <c r="AJ90" s="76">
        <f t="shared" si="26"/>
        <v>541</v>
      </c>
      <c r="AK90" s="76">
        <f t="shared" si="26"/>
        <v>1521</v>
      </c>
      <c r="AL90" s="76">
        <f t="shared" si="26"/>
        <v>8144</v>
      </c>
      <c r="AM90" s="76">
        <f t="shared" si="26"/>
        <v>607</v>
      </c>
      <c r="AN90" s="76">
        <f t="shared" si="26"/>
        <v>1705</v>
      </c>
      <c r="AO90" s="76">
        <f t="shared" si="26"/>
        <v>8224</v>
      </c>
      <c r="AP90" s="76">
        <f t="shared" si="26"/>
        <v>0</v>
      </c>
      <c r="AQ90" s="76">
        <f t="shared" si="26"/>
        <v>0</v>
      </c>
      <c r="AR90" s="76">
        <f t="shared" si="26"/>
        <v>0</v>
      </c>
      <c r="AS90" s="76">
        <f t="shared" si="26"/>
        <v>0</v>
      </c>
      <c r="AT90" s="76">
        <f t="shared" si="26"/>
        <v>0</v>
      </c>
      <c r="AU90" s="76">
        <f t="shared" si="26"/>
        <v>0</v>
      </c>
      <c r="AV90" s="76">
        <f t="shared" si="26"/>
        <v>0</v>
      </c>
      <c r="AW90" s="76">
        <f t="shared" si="26"/>
        <v>0</v>
      </c>
      <c r="AX90" s="76">
        <f t="shared" si="26"/>
        <v>0</v>
      </c>
      <c r="AY90" s="76">
        <f t="shared" si="26"/>
        <v>1136</v>
      </c>
      <c r="AZ90" s="76">
        <f t="shared" si="26"/>
        <v>3185</v>
      </c>
      <c r="BA90" s="76">
        <f t="shared" si="26"/>
        <v>9188</v>
      </c>
      <c r="BB90" s="76">
        <f t="shared" si="26"/>
        <v>1265</v>
      </c>
      <c r="BC90" s="76">
        <f t="shared" si="26"/>
        <v>3547</v>
      </c>
      <c r="BD90" s="76">
        <f t="shared" si="26"/>
        <v>8931</v>
      </c>
      <c r="BE90" s="76">
        <f t="shared" si="26"/>
        <v>703.5</v>
      </c>
      <c r="BF90" s="76">
        <f t="shared" si="26"/>
        <v>1977</v>
      </c>
      <c r="BG90" s="76">
        <f t="shared" si="26"/>
        <v>10116</v>
      </c>
      <c r="BH90" s="76">
        <f t="shared" si="26"/>
        <v>866.5</v>
      </c>
      <c r="BI90" s="76">
        <f t="shared" si="26"/>
        <v>2434</v>
      </c>
      <c r="BJ90" s="77">
        <f t="shared" si="26"/>
        <v>10272</v>
      </c>
      <c r="BK90" s="78">
        <f t="shared" si="26"/>
        <v>893</v>
      </c>
      <c r="BL90" s="78">
        <f t="shared" si="26"/>
        <v>2506</v>
      </c>
      <c r="BM90" s="78">
        <f t="shared" si="26"/>
        <v>7197</v>
      </c>
      <c r="BN90" s="78">
        <f t="shared" si="26"/>
        <v>1146</v>
      </c>
      <c r="BO90" s="78">
        <f t="shared" si="26"/>
        <v>3214</v>
      </c>
      <c r="BP90" s="79">
        <f t="shared" si="26"/>
        <v>7254</v>
      </c>
      <c r="BQ90" s="78">
        <f t="shared" si="26"/>
        <v>1553</v>
      </c>
      <c r="BR90" s="78">
        <f t="shared" si="26"/>
        <v>4356</v>
      </c>
      <c r="BS90" s="78">
        <f t="shared" si="26"/>
        <v>10195</v>
      </c>
      <c r="BT90" s="78">
        <f t="shared" si="26"/>
        <v>1904</v>
      </c>
      <c r="BU90" s="78">
        <f t="shared" si="26"/>
        <v>5337</v>
      </c>
      <c r="BV90" s="79">
        <f t="shared" si="26"/>
        <v>10817</v>
      </c>
      <c r="BW90" s="78">
        <f t="shared" si="26"/>
        <v>970</v>
      </c>
      <c r="BX90" s="78">
        <f t="shared" ref="BX90:CB90" si="27">SUM(BX13:BX81)</f>
        <v>2719</v>
      </c>
      <c r="BY90" s="78">
        <f t="shared" si="27"/>
        <v>6571</v>
      </c>
      <c r="BZ90" s="78">
        <f t="shared" si="27"/>
        <v>1140</v>
      </c>
      <c r="CA90" s="78">
        <f t="shared" si="27"/>
        <v>3197</v>
      </c>
      <c r="CB90" s="79">
        <f t="shared" si="27"/>
        <v>6606</v>
      </c>
      <c r="CC90" s="78">
        <f t="shared" ref="CC90:CH90" si="28">SUM(CC13:CC84)</f>
        <v>1619</v>
      </c>
      <c r="CD90" s="78">
        <f t="shared" si="28"/>
        <v>4541</v>
      </c>
      <c r="CE90" s="79">
        <f t="shared" si="28"/>
        <v>10904</v>
      </c>
      <c r="CF90" s="78">
        <f t="shared" si="28"/>
        <v>1938</v>
      </c>
      <c r="CG90" s="78">
        <f t="shared" si="28"/>
        <v>5436</v>
      </c>
      <c r="CH90" s="79">
        <f t="shared" si="28"/>
        <v>10843</v>
      </c>
      <c r="CI90" s="78">
        <f t="shared" ref="CI90:DL90" si="29">SUM(CI13:CI87)</f>
        <v>1802</v>
      </c>
      <c r="CJ90" s="78">
        <f t="shared" si="29"/>
        <v>5051</v>
      </c>
      <c r="CK90" s="78">
        <f t="shared" si="29"/>
        <v>14861</v>
      </c>
      <c r="CL90" s="78">
        <f t="shared" si="29"/>
        <v>2155</v>
      </c>
      <c r="CM90" s="78">
        <f t="shared" si="29"/>
        <v>6048</v>
      </c>
      <c r="CN90" s="78">
        <f t="shared" si="29"/>
        <v>14653</v>
      </c>
      <c r="CO90" s="78">
        <f t="shared" si="29"/>
        <v>909</v>
      </c>
      <c r="CP90" s="78">
        <f t="shared" si="29"/>
        <v>2474</v>
      </c>
      <c r="CQ90" s="78">
        <f t="shared" si="29"/>
        <v>6530</v>
      </c>
      <c r="CR90" s="78">
        <f t="shared" si="29"/>
        <v>1054</v>
      </c>
      <c r="CS90" s="78">
        <f t="shared" si="29"/>
        <v>2863</v>
      </c>
      <c r="CT90" s="78">
        <f t="shared" si="29"/>
        <v>6304</v>
      </c>
      <c r="CU90" s="78">
        <f t="shared" si="29"/>
        <v>1320</v>
      </c>
      <c r="CV90" s="78">
        <f t="shared" si="29"/>
        <v>3706</v>
      </c>
      <c r="CW90" s="78">
        <f t="shared" si="29"/>
        <v>11872</v>
      </c>
      <c r="CX90" s="78">
        <f t="shared" si="29"/>
        <v>1685</v>
      </c>
      <c r="CY90" s="78">
        <f t="shared" si="29"/>
        <v>4729</v>
      </c>
      <c r="CZ90" s="78">
        <f t="shared" si="29"/>
        <v>12283</v>
      </c>
      <c r="DA90" s="78">
        <f t="shared" si="29"/>
        <v>1443</v>
      </c>
      <c r="DB90" s="78">
        <f t="shared" si="29"/>
        <v>4047</v>
      </c>
      <c r="DC90" s="78">
        <f t="shared" si="29"/>
        <v>8994</v>
      </c>
      <c r="DD90" s="78">
        <f t="shared" si="29"/>
        <v>1671</v>
      </c>
      <c r="DE90" s="78">
        <f t="shared" si="29"/>
        <v>4686</v>
      </c>
      <c r="DF90" s="78">
        <f t="shared" si="29"/>
        <v>9267</v>
      </c>
      <c r="DG90" s="78">
        <f t="shared" si="29"/>
        <v>1431</v>
      </c>
      <c r="DH90" s="78">
        <f t="shared" si="29"/>
        <v>4014</v>
      </c>
      <c r="DI90" s="78">
        <f t="shared" si="29"/>
        <v>11611</v>
      </c>
      <c r="DJ90" s="78">
        <f t="shared" si="29"/>
        <v>1610</v>
      </c>
      <c r="DK90" s="78">
        <f t="shared" si="29"/>
        <v>4516</v>
      </c>
      <c r="DL90" s="78">
        <f t="shared" si="29"/>
        <v>11592</v>
      </c>
      <c r="DM90" s="78">
        <f t="shared" ref="DM90:FX90" si="30">SUM(DM13:DM89)</f>
        <v>551.5</v>
      </c>
      <c r="DN90" s="78">
        <f t="shared" si="30"/>
        <v>1672.5</v>
      </c>
      <c r="DO90" s="78">
        <f t="shared" si="30"/>
        <v>5561</v>
      </c>
      <c r="DP90" s="78">
        <f t="shared" si="30"/>
        <v>15843</v>
      </c>
      <c r="DQ90" s="78">
        <f t="shared" si="30"/>
        <v>645</v>
      </c>
      <c r="DR90" s="78">
        <f t="shared" si="30"/>
        <v>1859</v>
      </c>
      <c r="DS90" s="78">
        <f t="shared" si="30"/>
        <v>6261.5</v>
      </c>
      <c r="DT90" s="78">
        <f t="shared" si="30"/>
        <v>15874</v>
      </c>
      <c r="DU90" s="78">
        <f t="shared" si="30"/>
        <v>675</v>
      </c>
      <c r="DV90" s="78">
        <f t="shared" si="30"/>
        <v>1291</v>
      </c>
      <c r="DW90" s="78">
        <f t="shared" si="30"/>
        <v>4226</v>
      </c>
      <c r="DX90" s="78">
        <f t="shared" si="30"/>
        <v>18856</v>
      </c>
      <c r="DY90" s="78">
        <f t="shared" si="30"/>
        <v>680</v>
      </c>
      <c r="DZ90" s="78">
        <f t="shared" si="30"/>
        <v>1475</v>
      </c>
      <c r="EA90" s="78">
        <f t="shared" si="30"/>
        <v>4599</v>
      </c>
      <c r="EB90" s="78">
        <f t="shared" si="30"/>
        <v>18531</v>
      </c>
      <c r="EC90" s="78">
        <f t="shared" si="30"/>
        <v>910.59090909090901</v>
      </c>
      <c r="ED90" s="78">
        <f t="shared" si="30"/>
        <v>1389</v>
      </c>
      <c r="EE90" s="78">
        <f t="shared" si="30"/>
        <v>3832.6515151515159</v>
      </c>
      <c r="EF90" s="78">
        <f t="shared" si="30"/>
        <v>12451</v>
      </c>
      <c r="EG90" s="78">
        <f t="shared" si="30"/>
        <v>909.25000000000023</v>
      </c>
      <c r="EH90" s="78">
        <f t="shared" si="30"/>
        <v>1574.5227272727277</v>
      </c>
      <c r="EI90" s="78">
        <f t="shared" si="30"/>
        <v>4139.6212121212129</v>
      </c>
      <c r="EJ90" s="78">
        <f t="shared" si="30"/>
        <v>12683</v>
      </c>
      <c r="EK90" s="78">
        <f t="shared" si="30"/>
        <v>474.13636363636363</v>
      </c>
      <c r="EL90" s="78">
        <f t="shared" si="30"/>
        <v>849.38636363636363</v>
      </c>
      <c r="EM90" s="78">
        <f t="shared" si="30"/>
        <v>2205.8712121212125</v>
      </c>
      <c r="EN90" s="78">
        <f t="shared" si="30"/>
        <v>11244</v>
      </c>
      <c r="EO90" s="78">
        <f t="shared" si="30"/>
        <v>569.70454545454538</v>
      </c>
      <c r="EP90" s="78">
        <f t="shared" si="30"/>
        <v>922.09090909090901</v>
      </c>
      <c r="EQ90" s="78">
        <f t="shared" si="30"/>
        <v>2486.325757575758</v>
      </c>
      <c r="ER90" s="78">
        <f t="shared" si="30"/>
        <v>10976</v>
      </c>
      <c r="ES90" s="78">
        <f t="shared" si="30"/>
        <v>649.13636363636363</v>
      </c>
      <c r="ET90" s="78">
        <f t="shared" si="30"/>
        <v>1173.3181818181818</v>
      </c>
      <c r="EU90" s="78">
        <f t="shared" si="30"/>
        <v>3037.4242424242434</v>
      </c>
      <c r="EV90" s="78">
        <f t="shared" si="30"/>
        <v>12339</v>
      </c>
      <c r="EW90" s="78">
        <f t="shared" si="30"/>
        <v>624.09090909090912</v>
      </c>
      <c r="EX90" s="78">
        <f t="shared" si="30"/>
        <v>1127.1363636363635</v>
      </c>
      <c r="EY90" s="78">
        <f t="shared" si="30"/>
        <v>2918.7121212121215</v>
      </c>
      <c r="EZ90" s="78">
        <f t="shared" si="30"/>
        <v>12182</v>
      </c>
      <c r="FA90" s="78">
        <f t="shared" si="30"/>
        <v>586.36363636363637</v>
      </c>
      <c r="FB90" s="78">
        <f t="shared" si="30"/>
        <v>728.65909090909099</v>
      </c>
      <c r="FC90" s="78">
        <f t="shared" si="30"/>
        <v>2191.704545454545</v>
      </c>
      <c r="FD90" s="78">
        <f t="shared" si="30"/>
        <v>10302</v>
      </c>
      <c r="FE90" s="78">
        <f t="shared" si="30"/>
        <v>582.88636363636363</v>
      </c>
      <c r="FF90" s="78">
        <f t="shared" si="30"/>
        <v>810.40909090909088</v>
      </c>
      <c r="FG90" s="78">
        <f t="shared" si="30"/>
        <v>2322.159090909091</v>
      </c>
      <c r="FH90" s="78">
        <f t="shared" si="30"/>
        <v>10487</v>
      </c>
      <c r="FI90" s="78">
        <f t="shared" si="30"/>
        <v>828.97727272727263</v>
      </c>
      <c r="FJ90" s="78">
        <f t="shared" si="30"/>
        <v>1282.5227272727273</v>
      </c>
      <c r="FK90" s="78">
        <f t="shared" si="30"/>
        <v>3519.1666666666679</v>
      </c>
      <c r="FL90" s="78">
        <f t="shared" si="30"/>
        <v>11329</v>
      </c>
      <c r="FM90" s="78">
        <f t="shared" si="30"/>
        <v>809.97727272727286</v>
      </c>
      <c r="FN90" s="78">
        <f t="shared" si="30"/>
        <v>1383.9090909090912</v>
      </c>
      <c r="FO90" s="78">
        <f t="shared" si="30"/>
        <v>3656.477272727273</v>
      </c>
      <c r="FP90" s="78">
        <f t="shared" si="30"/>
        <v>11488</v>
      </c>
      <c r="FQ90" s="78">
        <f t="shared" si="30"/>
        <v>559.06818181818164</v>
      </c>
      <c r="FR90" s="78">
        <f t="shared" si="30"/>
        <v>812.43181818181813</v>
      </c>
      <c r="FS90" s="78">
        <f t="shared" si="30"/>
        <v>2285.8333333333339</v>
      </c>
      <c r="FT90" s="78">
        <f t="shared" si="30"/>
        <v>11722</v>
      </c>
      <c r="FU90" s="78">
        <f t="shared" si="30"/>
        <v>581.7045454545455</v>
      </c>
      <c r="FV90" s="78">
        <f t="shared" si="30"/>
        <v>886.24999999999989</v>
      </c>
      <c r="FW90" s="78">
        <f t="shared" si="30"/>
        <v>2446.590909090909</v>
      </c>
      <c r="FX90" s="78">
        <f t="shared" si="30"/>
        <v>11645</v>
      </c>
      <c r="FY90" s="78">
        <f t="shared" ref="FY90:IJ90" si="31">SUM(FY13:FY89)</f>
        <v>969.4545454545455</v>
      </c>
      <c r="FZ90" s="78">
        <f t="shared" si="31"/>
        <v>1100.909090909091</v>
      </c>
      <c r="GA90" s="78">
        <f t="shared" si="31"/>
        <v>4820.621212121212</v>
      </c>
      <c r="GB90" s="78">
        <f t="shared" si="31"/>
        <v>15581</v>
      </c>
      <c r="GC90" s="78">
        <f t="shared" si="31"/>
        <v>1001.6363636363635</v>
      </c>
      <c r="GD90" s="78">
        <f t="shared" si="31"/>
        <v>1706.6818181818178</v>
      </c>
      <c r="GE90" s="78">
        <f t="shared" si="31"/>
        <v>4963.272727272727</v>
      </c>
      <c r="GF90" s="78">
        <f t="shared" si="31"/>
        <v>15702</v>
      </c>
      <c r="GG90" s="78">
        <f>SUM(GG13:GG89)</f>
        <v>823.34090909090912</v>
      </c>
      <c r="GH90" s="78">
        <f t="shared" si="31"/>
        <v>1283.727272727273</v>
      </c>
      <c r="GI90" s="78">
        <f t="shared" si="31"/>
        <v>3899.435606060606</v>
      </c>
      <c r="GJ90" s="78">
        <f t="shared" si="31"/>
        <v>19739</v>
      </c>
      <c r="GK90" s="78">
        <f t="shared" si="31"/>
        <v>1001.6136363636364</v>
      </c>
      <c r="GL90" s="78">
        <f t="shared" si="31"/>
        <v>1518.3181818181815</v>
      </c>
      <c r="GM90" s="78">
        <f t="shared" si="31"/>
        <v>4588.958333333333</v>
      </c>
      <c r="GN90" s="78">
        <f t="shared" si="31"/>
        <v>20213</v>
      </c>
      <c r="GO90" s="78">
        <f t="shared" si="31"/>
        <v>842.06818181818176</v>
      </c>
      <c r="GP90" s="78">
        <f t="shared" si="31"/>
        <v>1303</v>
      </c>
      <c r="GQ90" s="78">
        <f t="shared" si="31"/>
        <v>3667.6155303030309</v>
      </c>
      <c r="GR90" s="78">
        <f t="shared" si="31"/>
        <v>14799</v>
      </c>
      <c r="GS90" s="78">
        <f t="shared" si="31"/>
        <v>875.1818181818179</v>
      </c>
      <c r="GT90" s="78">
        <f t="shared" si="31"/>
        <v>1454.318181818182</v>
      </c>
      <c r="GU90" s="78">
        <f t="shared" si="31"/>
        <v>4025.857413419913</v>
      </c>
      <c r="GV90" s="78">
        <f t="shared" si="31"/>
        <v>15095</v>
      </c>
      <c r="GW90" s="78">
        <f t="shared" si="31"/>
        <v>861.95</v>
      </c>
      <c r="GX90" s="78">
        <f t="shared" si="31"/>
        <v>1312.1909090909089</v>
      </c>
      <c r="GY90" s="78">
        <f t="shared" si="31"/>
        <v>3883.0490259740254</v>
      </c>
      <c r="GZ90" s="78">
        <f t="shared" si="31"/>
        <v>15483</v>
      </c>
      <c r="HA90" s="78">
        <f t="shared" si="31"/>
        <v>1010.4227272727271</v>
      </c>
      <c r="HB90" s="78">
        <f t="shared" si="31"/>
        <v>1495.6227272727274</v>
      </c>
      <c r="HC90" s="78">
        <f t="shared" si="31"/>
        <v>4489.2825757575756</v>
      </c>
      <c r="HD90" s="78">
        <f t="shared" si="31"/>
        <v>15443</v>
      </c>
      <c r="HE90" s="78">
        <f>SUM(HE13:HE89)</f>
        <v>573.97909090909093</v>
      </c>
      <c r="HF90" s="78">
        <f t="shared" si="31"/>
        <v>1027.5886363636364</v>
      </c>
      <c r="HG90" s="78">
        <f t="shared" si="31"/>
        <v>2287.953896103897</v>
      </c>
      <c r="HH90" s="78">
        <f t="shared" si="31"/>
        <v>11029</v>
      </c>
      <c r="HI90" s="78">
        <f t="shared" si="31"/>
        <v>633.7118181818181</v>
      </c>
      <c r="HJ90" s="78">
        <f t="shared" si="31"/>
        <v>1054.4800000000002</v>
      </c>
      <c r="HK90" s="78">
        <f t="shared" si="31"/>
        <v>2833.2401623376627</v>
      </c>
      <c r="HL90" s="78">
        <f t="shared" si="31"/>
        <v>11355</v>
      </c>
      <c r="HM90" s="78">
        <f t="shared" si="31"/>
        <v>633.12159090909086</v>
      </c>
      <c r="HN90" s="78">
        <f t="shared" si="31"/>
        <v>1017.8150000000002</v>
      </c>
      <c r="HO90" s="78">
        <f t="shared" si="31"/>
        <v>2358.4808441558439</v>
      </c>
      <c r="HP90" s="78">
        <f t="shared" si="31"/>
        <v>13088</v>
      </c>
      <c r="HQ90" s="78">
        <f t="shared" si="31"/>
        <v>767.03272727272713</v>
      </c>
      <c r="HR90" s="78">
        <f t="shared" si="31"/>
        <v>1162.5563636363634</v>
      </c>
      <c r="HS90" s="78">
        <f t="shared" si="31"/>
        <v>3463.2249999999999</v>
      </c>
      <c r="HT90" s="78">
        <f t="shared" si="31"/>
        <v>13771</v>
      </c>
      <c r="HU90" s="78">
        <f t="shared" si="31"/>
        <v>523.2045454545455</v>
      </c>
      <c r="HV90" s="78">
        <f t="shared" si="31"/>
        <v>736.28454545454554</v>
      </c>
      <c r="HW90" s="78">
        <f t="shared" si="31"/>
        <v>1799.2701298701299</v>
      </c>
      <c r="HX90" s="78">
        <f t="shared" si="31"/>
        <v>10156</v>
      </c>
      <c r="HY90" s="78">
        <f t="shared" si="31"/>
        <v>640.62454545454545</v>
      </c>
      <c r="HZ90" s="78">
        <f t="shared" si="31"/>
        <v>837.3177272727271</v>
      </c>
      <c r="IA90" s="78">
        <f t="shared" si="31"/>
        <v>2707.3913419913415</v>
      </c>
      <c r="IB90" s="78">
        <f t="shared" si="31"/>
        <v>10570</v>
      </c>
      <c r="IC90" s="78">
        <f t="shared" si="31"/>
        <v>839.71545454545458</v>
      </c>
      <c r="ID90" s="78">
        <f t="shared" si="31"/>
        <v>562.78590909090917</v>
      </c>
      <c r="IE90" s="78">
        <f t="shared" si="31"/>
        <v>2525.0975757575757</v>
      </c>
      <c r="IF90" s="78">
        <f t="shared" si="31"/>
        <v>13749</v>
      </c>
      <c r="IG90" s="78">
        <f t="shared" si="31"/>
        <v>980.09318181818185</v>
      </c>
      <c r="IH90" s="78">
        <f t="shared" si="31"/>
        <v>592.55681818181813</v>
      </c>
      <c r="II90" s="78">
        <f t="shared" si="31"/>
        <v>2818.6022727272725</v>
      </c>
      <c r="IJ90" s="78">
        <f t="shared" si="31"/>
        <v>13680</v>
      </c>
      <c r="IK90" s="78">
        <f t="shared" ref="IK90:JP90" si="32">SUM(IK13:IK89)</f>
        <v>441.67</v>
      </c>
      <c r="IL90" s="78">
        <f t="shared" si="32"/>
        <v>16.2</v>
      </c>
      <c r="IM90" s="78">
        <f t="shared" si="32"/>
        <v>1056</v>
      </c>
      <c r="IN90" s="78">
        <f>SUM(IN13:IN89)</f>
        <v>5431</v>
      </c>
      <c r="IO90" s="78">
        <f t="shared" si="32"/>
        <v>450</v>
      </c>
      <c r="IP90" s="78">
        <f t="shared" si="32"/>
        <v>40</v>
      </c>
      <c r="IQ90" s="78">
        <f t="shared" si="32"/>
        <v>1110</v>
      </c>
      <c r="IR90" s="78">
        <f t="shared" si="32"/>
        <v>5300</v>
      </c>
      <c r="IS90" s="78">
        <f t="shared" si="32"/>
        <v>445.64000000000004</v>
      </c>
      <c r="IT90" s="78">
        <f t="shared" si="32"/>
        <v>0</v>
      </c>
      <c r="IU90" s="78">
        <f t="shared" si="32"/>
        <v>1004</v>
      </c>
      <c r="IV90" s="78">
        <f t="shared" si="32"/>
        <v>5141</v>
      </c>
      <c r="IW90" s="78">
        <f t="shared" si="32"/>
        <v>446.23</v>
      </c>
      <c r="IX90" s="78">
        <f t="shared" si="32"/>
        <v>518</v>
      </c>
      <c r="IY90" s="78">
        <f t="shared" si="32"/>
        <v>486</v>
      </c>
      <c r="IZ90" s="78">
        <f t="shared" si="32"/>
        <v>5141</v>
      </c>
      <c r="JA90" s="78">
        <f t="shared" si="32"/>
        <v>179.71</v>
      </c>
      <c r="JB90" s="78">
        <f t="shared" si="32"/>
        <v>111.26409090909091</v>
      </c>
      <c r="JC90" s="78">
        <f t="shared" si="32"/>
        <v>933</v>
      </c>
      <c r="JD90" s="78">
        <f t="shared" si="32"/>
        <v>5063</v>
      </c>
      <c r="JE90" s="78">
        <f t="shared" si="32"/>
        <v>322.38</v>
      </c>
      <c r="JF90" s="78">
        <f t="shared" si="32"/>
        <v>135.56590909090909</v>
      </c>
      <c r="JG90" s="78">
        <f t="shared" si="32"/>
        <v>1175</v>
      </c>
      <c r="JH90" s="78">
        <f t="shared" si="32"/>
        <v>5229</v>
      </c>
      <c r="JI90" s="78">
        <f t="shared" si="32"/>
        <v>599.75227272727273</v>
      </c>
      <c r="JJ90" s="78">
        <f t="shared" si="32"/>
        <v>614.20500000000004</v>
      </c>
      <c r="JK90" s="78">
        <f t="shared" si="32"/>
        <v>3166.7600000000011</v>
      </c>
      <c r="JL90" s="78">
        <f t="shared" si="32"/>
        <v>11770</v>
      </c>
      <c r="JM90" s="78">
        <f t="shared" si="32"/>
        <v>637.07727272727254</v>
      </c>
      <c r="JN90" s="78">
        <f t="shared" si="32"/>
        <v>595.49727272727262</v>
      </c>
      <c r="JO90" s="78">
        <f t="shared" si="32"/>
        <v>3411.5066666666662</v>
      </c>
      <c r="JP90" s="78">
        <f t="shared" si="32"/>
        <v>12093</v>
      </c>
      <c r="JQ90" s="47">
        <f t="shared" si="19"/>
        <v>26308.019772727272</v>
      </c>
      <c r="JR90" s="47">
        <f t="shared" si="20"/>
        <v>71148.966818181812</v>
      </c>
      <c r="JS90" s="47">
        <f t="shared" si="21"/>
        <v>216126.49152597401</v>
      </c>
      <c r="JT90" s="47">
        <f t="shared" si="21"/>
        <v>748794</v>
      </c>
    </row>
    <row r="91" spans="1:280" s="27" customFormat="1" ht="15.75" customHeight="1" x14ac:dyDescent="0.35">
      <c r="A91" s="34">
        <v>1</v>
      </c>
      <c r="B91" s="34" t="s">
        <v>148</v>
      </c>
      <c r="C91" s="48" t="s">
        <v>222</v>
      </c>
      <c r="D91" s="36">
        <f t="shared" ref="D91:F195" si="33">SUM(L91,O91,R91,U91,X91,AA91,AD91,AG91,AJ91,AM91,AP91,AS91,AV91,AY91,BB91,BE91,BH91,BK91,BN91,BQ91,BT91,BW91,BZ91,CC91,CF91,CI91,CL91,CO91,CR91,CU91,CX91,DA91,DD91,DG91,DJ91)</f>
        <v>809.17142857142858</v>
      </c>
      <c r="E91" s="36">
        <f t="shared" si="33"/>
        <v>1722.1785714285713</v>
      </c>
      <c r="F91" s="36">
        <f t="shared" si="33"/>
        <v>7989</v>
      </c>
      <c r="G91" s="37">
        <f t="shared" ref="G91:G202" si="34">E91/F91</f>
        <v>0.21556872843016289</v>
      </c>
      <c r="H91" s="36">
        <f t="shared" ref="H91:J195" si="35">AVERAGE(L91,O91,R91,U91,X91,AA91,AD91,AG91,AJ91,AM91,AP91,AS91,AV91,AY91,BB91,BE91,BH91,BK91,BN91,BQ91,BT91,BW91,BZ91,CC91,CF91,CI91,CL91,CO91,CR91,CU91,CX91,DA91,DD91,DG91,DJ91)</f>
        <v>44.953968253968256</v>
      </c>
      <c r="I91" s="36">
        <f t="shared" si="35"/>
        <v>107.63616071428571</v>
      </c>
      <c r="J91" s="36">
        <f t="shared" si="35"/>
        <v>570.64285714285711</v>
      </c>
      <c r="K91" s="37">
        <f t="shared" si="5"/>
        <v>0.18862263737639254</v>
      </c>
      <c r="L91" s="42"/>
      <c r="M91" s="42"/>
      <c r="N91" s="42"/>
      <c r="O91" s="42"/>
      <c r="P91" s="42"/>
      <c r="Q91" s="42"/>
      <c r="R91" s="38"/>
      <c r="S91" s="38"/>
      <c r="T91" s="38"/>
      <c r="U91" s="38"/>
      <c r="V91" s="38"/>
      <c r="W91" s="38"/>
      <c r="X91" s="42"/>
      <c r="Y91" s="42"/>
      <c r="Z91" s="34"/>
      <c r="AA91" s="42"/>
      <c r="AB91" s="42"/>
      <c r="AC91" s="34"/>
      <c r="AD91" s="40">
        <v>20</v>
      </c>
      <c r="AE91" s="40">
        <v>56</v>
      </c>
      <c r="AF91" s="80">
        <v>511</v>
      </c>
      <c r="AG91" s="40">
        <v>22</v>
      </c>
      <c r="AH91" s="40">
        <v>62</v>
      </c>
      <c r="AI91" s="80">
        <v>509</v>
      </c>
      <c r="AJ91" s="42"/>
      <c r="AK91" s="42"/>
      <c r="AL91" s="42"/>
      <c r="AM91" s="42"/>
      <c r="AN91" s="42"/>
      <c r="AO91" s="42"/>
      <c r="AP91" s="41"/>
      <c r="AQ91" s="41"/>
      <c r="AR91" s="41"/>
      <c r="AS91" s="41"/>
      <c r="AT91" s="41"/>
      <c r="AU91" s="41"/>
      <c r="AV91" s="41"/>
      <c r="AW91" s="41"/>
      <c r="AX91" s="41"/>
      <c r="AY91" s="40">
        <v>46</v>
      </c>
      <c r="AZ91" s="40">
        <v>129</v>
      </c>
      <c r="BA91" s="40">
        <v>533</v>
      </c>
      <c r="BB91" s="40">
        <v>41</v>
      </c>
      <c r="BC91" s="40">
        <v>115</v>
      </c>
      <c r="BD91" s="40">
        <v>538</v>
      </c>
      <c r="BE91" s="42"/>
      <c r="BF91" s="42"/>
      <c r="BG91" s="42"/>
      <c r="BH91" s="42"/>
      <c r="BI91" s="42"/>
      <c r="BJ91" s="42"/>
      <c r="BK91" s="81">
        <v>25</v>
      </c>
      <c r="BL91" s="81">
        <v>45</v>
      </c>
      <c r="BM91" s="81">
        <v>800</v>
      </c>
      <c r="BN91" s="81">
        <v>35</v>
      </c>
      <c r="BO91" s="81">
        <v>70</v>
      </c>
      <c r="BP91" s="81">
        <v>830</v>
      </c>
      <c r="BQ91" s="34"/>
      <c r="BR91" s="42"/>
      <c r="BS91" s="42"/>
      <c r="BT91" s="42"/>
      <c r="BU91" s="42"/>
      <c r="BV91" s="42"/>
      <c r="BW91" s="40">
        <v>59.800000000000004</v>
      </c>
      <c r="BX91" s="82">
        <v>132</v>
      </c>
      <c r="BY91" s="40">
        <v>648</v>
      </c>
      <c r="BZ91" s="40">
        <v>48.6</v>
      </c>
      <c r="CA91" s="40">
        <v>121</v>
      </c>
      <c r="CB91" s="40">
        <v>628</v>
      </c>
      <c r="CC91" s="40">
        <v>44.7</v>
      </c>
      <c r="CD91" s="82">
        <v>111.75</v>
      </c>
      <c r="CE91" s="40">
        <v>528</v>
      </c>
      <c r="CF91" s="40">
        <v>33.1</v>
      </c>
      <c r="CG91" s="40">
        <v>83</v>
      </c>
      <c r="CH91" s="40">
        <v>528</v>
      </c>
      <c r="CI91" s="42"/>
      <c r="CJ91" s="42"/>
      <c r="CK91" s="42"/>
      <c r="CL91" s="42"/>
      <c r="CM91" s="42"/>
      <c r="CN91" s="42"/>
      <c r="CO91" s="40">
        <v>53.900000000000006</v>
      </c>
      <c r="CP91" s="82">
        <v>134.75</v>
      </c>
      <c r="CQ91" s="40">
        <v>354</v>
      </c>
      <c r="CR91" s="40">
        <v>81.5</v>
      </c>
      <c r="CS91" s="40">
        <v>203.75</v>
      </c>
      <c r="CT91" s="40">
        <v>548</v>
      </c>
      <c r="CU91" s="40">
        <v>24</v>
      </c>
      <c r="CV91" s="82">
        <v>60</v>
      </c>
      <c r="CW91" s="40"/>
      <c r="CX91" s="40">
        <v>27</v>
      </c>
      <c r="CY91" s="40">
        <v>67.5</v>
      </c>
      <c r="CZ91" s="40"/>
      <c r="DA91" s="40">
        <v>59.428571428571431</v>
      </c>
      <c r="DB91" s="82">
        <v>148.57142857142856</v>
      </c>
      <c r="DC91" s="40">
        <v>484</v>
      </c>
      <c r="DD91" s="40">
        <v>73.142857142857139</v>
      </c>
      <c r="DE91" s="40">
        <v>182.85714285714283</v>
      </c>
      <c r="DF91" s="40">
        <v>550</v>
      </c>
      <c r="DG91" s="40">
        <v>55</v>
      </c>
      <c r="DH91" s="40"/>
      <c r="DI91" s="40"/>
      <c r="DJ91" s="40">
        <v>60</v>
      </c>
      <c r="DK91" s="40"/>
      <c r="DL91" s="40"/>
      <c r="DM91" s="27">
        <v>9</v>
      </c>
      <c r="DN91" s="27">
        <v>37</v>
      </c>
      <c r="DO91" s="45">
        <v>76.666666666666671</v>
      </c>
      <c r="DP91" s="27">
        <v>324</v>
      </c>
      <c r="DQ91" s="27">
        <v>25</v>
      </c>
      <c r="DR91" s="27">
        <v>59</v>
      </c>
      <c r="DS91" s="45">
        <v>140</v>
      </c>
      <c r="DT91" s="27">
        <v>620</v>
      </c>
      <c r="EC91" s="45">
        <v>24.21590909090909</v>
      </c>
      <c r="ED91" s="45">
        <v>28</v>
      </c>
      <c r="EE91" s="45">
        <v>87.026515151515156</v>
      </c>
      <c r="EF91" s="45">
        <v>420</v>
      </c>
      <c r="EG91" s="45">
        <v>21</v>
      </c>
      <c r="EH91" s="45">
        <v>99</v>
      </c>
      <c r="EI91" s="45">
        <v>200</v>
      </c>
      <c r="EJ91" s="45">
        <v>400</v>
      </c>
      <c r="EK91" s="27">
        <v>16</v>
      </c>
      <c r="EL91" s="27">
        <v>42.9</v>
      </c>
      <c r="EM91" s="45">
        <v>98.166666666666671</v>
      </c>
      <c r="EN91" s="27">
        <v>452</v>
      </c>
      <c r="EO91" s="27">
        <v>19.7</v>
      </c>
      <c r="EP91" s="27">
        <v>49.7</v>
      </c>
      <c r="EQ91" s="45">
        <v>115.66666666666669</v>
      </c>
      <c r="ER91" s="27">
        <v>552</v>
      </c>
      <c r="ES91" s="45">
        <v>10.7</v>
      </c>
      <c r="ET91" s="45">
        <v>30</v>
      </c>
      <c r="EU91" s="45">
        <v>67.833333333333329</v>
      </c>
      <c r="EV91" s="45">
        <v>352</v>
      </c>
      <c r="EW91" s="45">
        <v>11.4</v>
      </c>
      <c r="EX91" s="45">
        <v>31</v>
      </c>
      <c r="EY91" s="45">
        <v>70.666666666666671</v>
      </c>
      <c r="EZ91" s="45">
        <v>352</v>
      </c>
      <c r="FI91" s="45">
        <v>4.3</v>
      </c>
      <c r="FJ91" s="45">
        <v>40</v>
      </c>
      <c r="FK91" s="45">
        <v>73.833333333333343</v>
      </c>
      <c r="FL91" s="45">
        <v>392</v>
      </c>
      <c r="FM91" s="45">
        <v>13.6</v>
      </c>
      <c r="FN91" s="45">
        <v>25.7</v>
      </c>
      <c r="FO91" s="45">
        <v>65.5</v>
      </c>
      <c r="FP91" s="45">
        <v>409</v>
      </c>
      <c r="FY91" s="45">
        <v>10.7</v>
      </c>
      <c r="FZ91" s="45">
        <v>10.7</v>
      </c>
      <c r="GA91" s="45">
        <v>35.666666666666664</v>
      </c>
      <c r="GB91" s="45">
        <v>326</v>
      </c>
      <c r="GC91" s="45">
        <v>10.199999999999999</v>
      </c>
      <c r="GD91" s="45">
        <v>31</v>
      </c>
      <c r="GE91" s="45">
        <v>68.666666666666671</v>
      </c>
      <c r="GF91" s="45">
        <v>352</v>
      </c>
      <c r="GW91" s="27">
        <v>22.9</v>
      </c>
      <c r="GX91" s="27">
        <v>32.9</v>
      </c>
      <c r="GY91" s="27">
        <v>79.714285714285722</v>
      </c>
      <c r="GZ91" s="27">
        <v>418</v>
      </c>
      <c r="HA91" s="27">
        <v>36.9</v>
      </c>
      <c r="HB91" s="27">
        <v>25</v>
      </c>
      <c r="HC91" s="27">
        <v>112.54545454545453</v>
      </c>
      <c r="HD91" s="27">
        <v>464</v>
      </c>
      <c r="HE91" s="44">
        <v>27.9</v>
      </c>
      <c r="HF91" s="44">
        <v>26.095454545454547</v>
      </c>
      <c r="HG91" s="44">
        <v>89.992424242424249</v>
      </c>
      <c r="HH91" s="44">
        <v>448</v>
      </c>
      <c r="HI91" s="44">
        <v>28.7</v>
      </c>
      <c r="HJ91" s="44">
        <v>26</v>
      </c>
      <c r="HK91" s="44">
        <v>91.166666666666671</v>
      </c>
      <c r="HL91" s="44">
        <v>480</v>
      </c>
      <c r="HM91" s="44">
        <v>37</v>
      </c>
      <c r="HN91" s="44">
        <v>21.05</v>
      </c>
      <c r="HO91" s="44">
        <v>96.75</v>
      </c>
      <c r="HP91" s="44">
        <v>512</v>
      </c>
      <c r="HQ91" s="44">
        <v>37.700000000000003</v>
      </c>
      <c r="HR91" s="44">
        <v>21.572727272727274</v>
      </c>
      <c r="HS91" s="44">
        <v>98.78787878787881</v>
      </c>
      <c r="HT91" s="44">
        <v>528</v>
      </c>
      <c r="HU91" s="45">
        <v>38.618181818181817</v>
      </c>
      <c r="HV91" s="45">
        <v>27.1</v>
      </c>
      <c r="HW91" s="45">
        <v>124.41487603305785</v>
      </c>
      <c r="HX91" s="45">
        <v>592</v>
      </c>
      <c r="HY91" s="45">
        <v>30.636363636363637</v>
      </c>
      <c r="HZ91" s="45">
        <v>24.3</v>
      </c>
      <c r="IA91" s="45">
        <v>122.02272727272728</v>
      </c>
      <c r="IB91" s="45">
        <v>601</v>
      </c>
      <c r="JB91" s="27">
        <v>41.5</v>
      </c>
      <c r="JC91" s="27">
        <v>83</v>
      </c>
      <c r="JD91" s="27">
        <v>410</v>
      </c>
      <c r="JF91" s="27">
        <v>44.6</v>
      </c>
      <c r="JG91" s="27">
        <v>89</v>
      </c>
      <c r="JH91" s="27">
        <v>448</v>
      </c>
      <c r="JI91" s="27">
        <v>0</v>
      </c>
      <c r="JJ91" s="27">
        <v>49</v>
      </c>
      <c r="JK91" s="27">
        <v>98</v>
      </c>
      <c r="JL91" s="27">
        <v>521</v>
      </c>
      <c r="JM91" s="27">
        <v>0</v>
      </c>
      <c r="JN91" s="27">
        <v>50.6</v>
      </c>
      <c r="JO91" s="27">
        <v>101.2</v>
      </c>
      <c r="JP91" s="27">
        <v>513</v>
      </c>
      <c r="JQ91" s="47">
        <f t="shared" si="19"/>
        <v>431.87045454545449</v>
      </c>
      <c r="JR91" s="47">
        <f t="shared" si="20"/>
        <v>1457.1896103896102</v>
      </c>
      <c r="JS91" s="47">
        <f t="shared" si="21"/>
        <v>3934.6327331759144</v>
      </c>
      <c r="JT91" s="47">
        <f t="shared" si="21"/>
        <v>18483</v>
      </c>
    </row>
    <row r="92" spans="1:280" s="27" customFormat="1" ht="15.75" customHeight="1" x14ac:dyDescent="0.3">
      <c r="A92" s="34">
        <v>2</v>
      </c>
      <c r="B92" s="34" t="s">
        <v>148</v>
      </c>
      <c r="C92" s="48" t="s">
        <v>223</v>
      </c>
      <c r="D92" s="36">
        <f t="shared" si="33"/>
        <v>514.04285714285709</v>
      </c>
      <c r="E92" s="36">
        <f t="shared" si="33"/>
        <v>1290.1071428571429</v>
      </c>
      <c r="F92" s="36">
        <f t="shared" si="33"/>
        <v>6058</v>
      </c>
      <c r="G92" s="37">
        <f t="shared" si="34"/>
        <v>0.21295925104937982</v>
      </c>
      <c r="H92" s="36">
        <f t="shared" si="35"/>
        <v>42.836904761904755</v>
      </c>
      <c r="I92" s="36">
        <f t="shared" si="35"/>
        <v>107.50892857142857</v>
      </c>
      <c r="J92" s="36">
        <f t="shared" si="35"/>
        <v>504.83333333333331</v>
      </c>
      <c r="K92" s="37">
        <f t="shared" ref="K92:K202" si="36">I92/J92</f>
        <v>0.21295925104937982</v>
      </c>
      <c r="L92" s="42"/>
      <c r="M92" s="42"/>
      <c r="N92" s="42"/>
      <c r="O92" s="42"/>
      <c r="P92" s="42"/>
      <c r="Q92" s="42"/>
      <c r="R92" s="38"/>
      <c r="S92" s="38"/>
      <c r="T92" s="38"/>
      <c r="U92" s="38"/>
      <c r="V92" s="38"/>
      <c r="W92" s="38"/>
      <c r="X92" s="42"/>
      <c r="Y92" s="62"/>
      <c r="Z92" s="34"/>
      <c r="AA92" s="42"/>
      <c r="AB92" s="62"/>
      <c r="AC92" s="34"/>
      <c r="AD92" s="41"/>
      <c r="AE92" s="63"/>
      <c r="AF92" s="83"/>
      <c r="AG92" s="41"/>
      <c r="AH92" s="63"/>
      <c r="AI92" s="83"/>
      <c r="AJ92" s="42"/>
      <c r="AK92" s="42"/>
      <c r="AL92" s="42"/>
      <c r="AM92" s="42"/>
      <c r="AN92" s="42"/>
      <c r="AO92" s="42"/>
      <c r="AP92" s="41"/>
      <c r="AQ92" s="41"/>
      <c r="AR92" s="41"/>
      <c r="AS92" s="41"/>
      <c r="AT92" s="41"/>
      <c r="AU92" s="41"/>
      <c r="AV92" s="41"/>
      <c r="AW92" s="41"/>
      <c r="AX92" s="41"/>
      <c r="AY92" s="40">
        <v>25</v>
      </c>
      <c r="AZ92" s="40">
        <v>70</v>
      </c>
      <c r="BA92" s="40">
        <v>501</v>
      </c>
      <c r="BB92" s="40">
        <v>28</v>
      </c>
      <c r="BC92" s="40">
        <v>79</v>
      </c>
      <c r="BD92" s="40">
        <v>509</v>
      </c>
      <c r="BE92" s="42"/>
      <c r="BF92" s="42"/>
      <c r="BG92" s="42"/>
      <c r="BH92" s="84"/>
      <c r="BI92" s="84"/>
      <c r="BJ92" s="84"/>
      <c r="BK92" s="81">
        <v>19</v>
      </c>
      <c r="BL92" s="81">
        <v>38</v>
      </c>
      <c r="BM92" s="81">
        <v>550</v>
      </c>
      <c r="BN92" s="81">
        <v>37</v>
      </c>
      <c r="BO92" s="81">
        <v>80</v>
      </c>
      <c r="BP92" s="81">
        <v>580</v>
      </c>
      <c r="BQ92" s="42"/>
      <c r="BR92" s="42"/>
      <c r="BS92" s="42"/>
      <c r="BT92" s="42"/>
      <c r="BU92" s="42"/>
      <c r="BV92" s="42"/>
      <c r="BW92" s="40">
        <v>32.299999999999997</v>
      </c>
      <c r="BX92" s="82">
        <v>91</v>
      </c>
      <c r="BY92" s="40">
        <v>623</v>
      </c>
      <c r="BZ92" s="40">
        <v>75.2</v>
      </c>
      <c r="CA92" s="40">
        <v>188</v>
      </c>
      <c r="CB92" s="40">
        <v>735</v>
      </c>
      <c r="CC92" s="40">
        <v>47.4</v>
      </c>
      <c r="CD92" s="82">
        <v>118.49999999999999</v>
      </c>
      <c r="CE92" s="40">
        <v>470</v>
      </c>
      <c r="CF92" s="40">
        <v>77.099999999999994</v>
      </c>
      <c r="CG92" s="40">
        <v>193</v>
      </c>
      <c r="CH92" s="40">
        <v>610</v>
      </c>
      <c r="CI92" s="42"/>
      <c r="CJ92" s="42"/>
      <c r="CK92" s="42"/>
      <c r="CL92" s="42"/>
      <c r="CM92" s="42"/>
      <c r="CN92" s="42"/>
      <c r="CO92" s="40">
        <v>43.900000000000006</v>
      </c>
      <c r="CP92" s="82">
        <v>109.75000000000001</v>
      </c>
      <c r="CQ92" s="40">
        <v>400</v>
      </c>
      <c r="CR92" s="40">
        <v>54</v>
      </c>
      <c r="CS92" s="40">
        <v>135</v>
      </c>
      <c r="CT92" s="40">
        <v>420</v>
      </c>
      <c r="CU92" s="42"/>
      <c r="CV92" s="42"/>
      <c r="CW92" s="42"/>
      <c r="CX92" s="42"/>
      <c r="CY92" s="42"/>
      <c r="CZ92" s="42"/>
      <c r="DA92" s="40">
        <v>21.428571428571427</v>
      </c>
      <c r="DB92" s="82">
        <v>53.571428571428562</v>
      </c>
      <c r="DC92" s="40">
        <v>228</v>
      </c>
      <c r="DD92" s="40">
        <v>53.714285714285708</v>
      </c>
      <c r="DE92" s="40">
        <v>134.28571428571425</v>
      </c>
      <c r="DF92" s="40">
        <v>432</v>
      </c>
      <c r="DG92" s="42"/>
      <c r="DH92" s="42"/>
      <c r="DI92" s="42"/>
      <c r="DJ92" s="42"/>
      <c r="DK92" s="42"/>
      <c r="DL92" s="42"/>
      <c r="DM92" s="27">
        <v>9</v>
      </c>
      <c r="DN92" s="27">
        <v>49</v>
      </c>
      <c r="DO92" s="45">
        <v>96.666666666666671</v>
      </c>
      <c r="DP92" s="27">
        <v>420</v>
      </c>
      <c r="DQ92" s="27">
        <v>11</v>
      </c>
      <c r="DR92" s="27">
        <v>42</v>
      </c>
      <c r="DS92" s="45">
        <v>88.333333333333343</v>
      </c>
      <c r="DT92" s="27">
        <v>432</v>
      </c>
      <c r="EC92" s="45">
        <v>13.5</v>
      </c>
      <c r="ED92" s="45">
        <v>12</v>
      </c>
      <c r="EE92" s="45">
        <v>42.5</v>
      </c>
      <c r="EF92" s="45">
        <v>320</v>
      </c>
      <c r="EG92" s="45">
        <v>35.5</v>
      </c>
      <c r="EH92" s="45">
        <v>16</v>
      </c>
      <c r="EI92" s="45">
        <v>85.833333333333343</v>
      </c>
      <c r="EJ92" s="45">
        <v>360</v>
      </c>
      <c r="ES92" s="45">
        <v>9</v>
      </c>
      <c r="ET92" s="45">
        <v>18.5</v>
      </c>
      <c r="EU92" s="45">
        <v>45.833333333333336</v>
      </c>
      <c r="EV92" s="45">
        <v>256</v>
      </c>
      <c r="EW92" s="45">
        <v>32</v>
      </c>
      <c r="EX92" s="45">
        <v>2.5</v>
      </c>
      <c r="EY92" s="45">
        <v>57.5</v>
      </c>
      <c r="EZ92" s="45">
        <v>256</v>
      </c>
      <c r="FI92" s="45">
        <v>22.5</v>
      </c>
      <c r="FJ92" s="45">
        <v>19.8</v>
      </c>
      <c r="FK92" s="45">
        <v>70.5</v>
      </c>
      <c r="FL92" s="45">
        <v>302</v>
      </c>
      <c r="FM92" s="45">
        <v>21</v>
      </c>
      <c r="FN92" s="45">
        <v>14.5</v>
      </c>
      <c r="FO92" s="45">
        <v>59.166666666666671</v>
      </c>
      <c r="FP92" s="45">
        <v>309</v>
      </c>
      <c r="FY92" s="45">
        <v>25</v>
      </c>
      <c r="FZ92" s="45">
        <v>25</v>
      </c>
      <c r="GA92" s="45">
        <v>83.333333333333343</v>
      </c>
      <c r="GB92" s="45">
        <v>322</v>
      </c>
      <c r="GC92" s="45">
        <v>37.799999999999997</v>
      </c>
      <c r="GD92" s="45">
        <v>11.7</v>
      </c>
      <c r="GE92" s="45">
        <v>82.5</v>
      </c>
      <c r="GF92" s="45">
        <v>302</v>
      </c>
      <c r="GO92" s="45">
        <v>28.2</v>
      </c>
      <c r="GP92" s="45">
        <v>25.4</v>
      </c>
      <c r="GQ92" s="45">
        <v>107.19999999999999</v>
      </c>
      <c r="GR92" s="45">
        <v>544</v>
      </c>
      <c r="GS92" s="45">
        <v>31</v>
      </c>
      <c r="GT92" s="45">
        <v>27</v>
      </c>
      <c r="GU92" s="45">
        <v>105.45454545454544</v>
      </c>
      <c r="GV92" s="45">
        <v>512</v>
      </c>
      <c r="HE92" s="44">
        <v>38.700000000000003</v>
      </c>
      <c r="HF92" s="44">
        <v>18.365909090909092</v>
      </c>
      <c r="HG92" s="44">
        <v>95.109848484848499</v>
      </c>
      <c r="HH92" s="44">
        <v>416</v>
      </c>
      <c r="HI92" s="44">
        <v>47.1</v>
      </c>
      <c r="HJ92" s="44">
        <v>18.899999999999999</v>
      </c>
      <c r="HK92" s="44">
        <v>110</v>
      </c>
      <c r="HL92" s="44">
        <v>464</v>
      </c>
      <c r="HM92" s="44"/>
      <c r="HN92" s="44"/>
      <c r="HO92" s="44"/>
      <c r="HP92" s="44"/>
      <c r="HQ92" s="44"/>
      <c r="HR92" s="44"/>
      <c r="HS92" s="44"/>
      <c r="HT92" s="44"/>
      <c r="HU92" s="45">
        <v>33.200000000000003</v>
      </c>
      <c r="HV92" s="45">
        <v>19.459090909090911</v>
      </c>
      <c r="HW92" s="45">
        <v>95.743801652892557</v>
      </c>
      <c r="HX92" s="45">
        <v>480</v>
      </c>
      <c r="HY92" s="45">
        <v>55.811363636363637</v>
      </c>
      <c r="HZ92" s="45">
        <v>15.6</v>
      </c>
      <c r="IA92" s="45">
        <v>129.8388429752066</v>
      </c>
      <c r="IB92" s="45">
        <v>611</v>
      </c>
      <c r="IS92" s="27">
        <v>51</v>
      </c>
      <c r="IU92" s="27">
        <v>102</v>
      </c>
      <c r="IV92" s="27">
        <v>518</v>
      </c>
      <c r="IW92" s="27">
        <v>51</v>
      </c>
      <c r="IY92" s="27">
        <v>102</v>
      </c>
      <c r="IZ92" s="27">
        <v>518</v>
      </c>
      <c r="JO92" s="27">
        <v>0</v>
      </c>
      <c r="JQ92" s="47">
        <f t="shared" si="19"/>
        <v>529.81136363636369</v>
      </c>
      <c r="JR92" s="47">
        <f t="shared" si="20"/>
        <v>829.96785714285704</v>
      </c>
      <c r="JS92" s="47">
        <f t="shared" si="21"/>
        <v>2779.1208480913028</v>
      </c>
      <c r="JT92" s="47">
        <f t="shared" si="21"/>
        <v>13098</v>
      </c>
    </row>
    <row r="93" spans="1:280" s="27" customFormat="1" ht="15.75" customHeight="1" x14ac:dyDescent="0.35">
      <c r="A93" s="34">
        <v>3</v>
      </c>
      <c r="B93" s="34" t="s">
        <v>140</v>
      </c>
      <c r="C93" s="48" t="s">
        <v>224</v>
      </c>
      <c r="D93" s="36">
        <f t="shared" si="33"/>
        <v>507.0428571428572</v>
      </c>
      <c r="E93" s="36">
        <f t="shared" si="33"/>
        <v>1252.6071428571427</v>
      </c>
      <c r="F93" s="36">
        <f t="shared" si="33"/>
        <v>3915</v>
      </c>
      <c r="G93" s="37">
        <f t="shared" si="34"/>
        <v>0.31995073891625608</v>
      </c>
      <c r="H93" s="36">
        <f t="shared" si="35"/>
        <v>63.38035714285715</v>
      </c>
      <c r="I93" s="36">
        <f t="shared" si="35"/>
        <v>156.57589285714283</v>
      </c>
      <c r="J93" s="36">
        <f t="shared" si="35"/>
        <v>489.375</v>
      </c>
      <c r="K93" s="37">
        <f t="shared" si="36"/>
        <v>0.31995073891625608</v>
      </c>
      <c r="L93" s="42"/>
      <c r="M93" s="42"/>
      <c r="N93" s="42"/>
      <c r="O93" s="42"/>
      <c r="P93" s="42"/>
      <c r="Q93" s="42"/>
      <c r="R93" s="38"/>
      <c r="S93" s="38"/>
      <c r="T93" s="38"/>
      <c r="U93" s="38"/>
      <c r="V93" s="38"/>
      <c r="W93" s="38"/>
      <c r="X93" s="42"/>
      <c r="Y93" s="62"/>
      <c r="Z93" s="34"/>
      <c r="AA93" s="42"/>
      <c r="AB93" s="62"/>
      <c r="AC93" s="34"/>
      <c r="AD93" s="41"/>
      <c r="AE93" s="63"/>
      <c r="AF93" s="83"/>
      <c r="AG93" s="41"/>
      <c r="AH93" s="63"/>
      <c r="AI93" s="83"/>
      <c r="AJ93" s="42"/>
      <c r="AK93" s="42"/>
      <c r="AL93" s="42"/>
      <c r="AM93" s="42"/>
      <c r="AN93" s="42"/>
      <c r="AO93" s="42"/>
      <c r="AP93" s="41"/>
      <c r="AQ93" s="63"/>
      <c r="AR93" s="83"/>
      <c r="AS93" s="41"/>
      <c r="AT93" s="63"/>
      <c r="AU93" s="83"/>
      <c r="AV93" s="41"/>
      <c r="AW93" s="63"/>
      <c r="AX93" s="83"/>
      <c r="AY93" s="41"/>
      <c r="AZ93" s="63"/>
      <c r="BA93" s="83"/>
      <c r="BB93" s="41"/>
      <c r="BC93" s="63"/>
      <c r="BD93" s="83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0">
        <v>50</v>
      </c>
      <c r="BX93" s="82">
        <v>135</v>
      </c>
      <c r="BY93" s="40">
        <v>550</v>
      </c>
      <c r="BZ93" s="40">
        <v>60</v>
      </c>
      <c r="CA93" s="40">
        <v>125</v>
      </c>
      <c r="CB93" s="40">
        <v>582</v>
      </c>
      <c r="CC93" s="40">
        <v>58</v>
      </c>
      <c r="CD93" s="82">
        <v>145</v>
      </c>
      <c r="CE93" s="40">
        <v>525</v>
      </c>
      <c r="CF93" s="40">
        <v>58</v>
      </c>
      <c r="CG93" s="40">
        <v>145</v>
      </c>
      <c r="CH93" s="40">
        <v>530</v>
      </c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0">
        <v>62.6</v>
      </c>
      <c r="CV93" s="82">
        <v>156.5</v>
      </c>
      <c r="CW93" s="40">
        <v>384</v>
      </c>
      <c r="CX93" s="40">
        <v>69.3</v>
      </c>
      <c r="CY93" s="40">
        <v>173.24999999999997</v>
      </c>
      <c r="CZ93" s="40">
        <v>360</v>
      </c>
      <c r="DA93" s="40">
        <v>80.714285714285708</v>
      </c>
      <c r="DB93" s="82">
        <v>201.78571428571425</v>
      </c>
      <c r="DC93" s="40">
        <v>400</v>
      </c>
      <c r="DD93" s="40">
        <v>68.428571428571431</v>
      </c>
      <c r="DE93" s="40">
        <v>171.07142857142856</v>
      </c>
      <c r="DF93" s="40">
        <v>584</v>
      </c>
      <c r="DG93" s="42"/>
      <c r="DH93" s="42"/>
      <c r="DI93" s="42"/>
      <c r="DJ93" s="42"/>
      <c r="DK93" s="42"/>
      <c r="DL93" s="42"/>
      <c r="DM93" s="27">
        <v>12</v>
      </c>
      <c r="DN93" s="27">
        <v>51</v>
      </c>
      <c r="DO93" s="45">
        <v>105</v>
      </c>
      <c r="DP93" s="27">
        <v>464</v>
      </c>
      <c r="DQ93" s="27">
        <v>10.285714285714286</v>
      </c>
      <c r="DR93" s="27">
        <v>46</v>
      </c>
      <c r="DS93" s="45">
        <v>93.809523809523824</v>
      </c>
      <c r="DT93" s="27">
        <v>420</v>
      </c>
      <c r="EC93" s="45">
        <v>28.190909090909091</v>
      </c>
      <c r="ED93" s="45">
        <v>15</v>
      </c>
      <c r="EE93" s="45">
        <v>71.984848484848484</v>
      </c>
      <c r="EF93" s="45">
        <v>336</v>
      </c>
      <c r="EG93" s="45">
        <v>15</v>
      </c>
      <c r="EH93" s="45">
        <v>27</v>
      </c>
      <c r="EI93" s="45">
        <v>70</v>
      </c>
      <c r="EJ93" s="45">
        <v>352</v>
      </c>
      <c r="ES93" s="45">
        <v>16.7</v>
      </c>
      <c r="ET93" s="45">
        <v>42.6</v>
      </c>
      <c r="EU93" s="45">
        <v>98.833333333333329</v>
      </c>
      <c r="EV93" s="45">
        <v>400</v>
      </c>
      <c r="EW93" s="45">
        <v>17.600000000000001</v>
      </c>
      <c r="EX93" s="45">
        <v>43.4</v>
      </c>
      <c r="EY93" s="45">
        <v>101.66666666666666</v>
      </c>
      <c r="EZ93" s="45">
        <v>380</v>
      </c>
      <c r="FA93" s="44">
        <v>6.9</v>
      </c>
      <c r="FB93" s="44">
        <v>24.7</v>
      </c>
      <c r="FC93" s="44">
        <v>52.666666666666664</v>
      </c>
      <c r="FD93" s="44">
        <v>112</v>
      </c>
      <c r="FE93" s="44">
        <v>6.9</v>
      </c>
      <c r="FF93" s="44">
        <v>24.7</v>
      </c>
      <c r="FG93" s="44">
        <v>52.666666666666664</v>
      </c>
      <c r="FH93" s="44">
        <v>112</v>
      </c>
      <c r="FI93" s="45">
        <v>18.899999999999999</v>
      </c>
      <c r="FJ93" s="45">
        <v>35.299999999999997</v>
      </c>
      <c r="FK93" s="45">
        <v>90.333333333333329</v>
      </c>
      <c r="FL93" s="45">
        <v>349</v>
      </c>
      <c r="FM93" s="45">
        <v>13.9</v>
      </c>
      <c r="FN93" s="45">
        <v>34.4</v>
      </c>
      <c r="FO93" s="45">
        <v>80.5</v>
      </c>
      <c r="FP93" s="45">
        <v>352</v>
      </c>
      <c r="FQ93" s="45">
        <v>7</v>
      </c>
      <c r="FR93" s="45">
        <v>15.8</v>
      </c>
      <c r="FS93" s="45">
        <v>38</v>
      </c>
      <c r="FT93" s="45">
        <v>176</v>
      </c>
      <c r="FU93" s="45">
        <v>10</v>
      </c>
      <c r="FV93" s="45">
        <v>23.5</v>
      </c>
      <c r="FW93" s="45">
        <v>55.833333333333343</v>
      </c>
      <c r="FX93" s="45">
        <v>192</v>
      </c>
      <c r="FY93" s="45">
        <v>8</v>
      </c>
      <c r="FZ93" s="45">
        <v>8</v>
      </c>
      <c r="GA93" s="45">
        <v>26.666666666666668</v>
      </c>
      <c r="GB93" s="45">
        <v>112</v>
      </c>
      <c r="GC93" s="45">
        <v>12</v>
      </c>
      <c r="GD93" s="45">
        <v>18.3</v>
      </c>
      <c r="GE93" s="45">
        <v>50.5</v>
      </c>
      <c r="GF93" s="45">
        <v>112</v>
      </c>
      <c r="GO93" s="45"/>
      <c r="GP93" s="45"/>
      <c r="GQ93" s="45"/>
      <c r="GR93" s="45"/>
      <c r="GS93" s="45"/>
      <c r="GT93" s="45"/>
      <c r="GU93" s="45"/>
      <c r="GV93" s="45"/>
      <c r="HE93" s="44">
        <v>0</v>
      </c>
      <c r="HF93" s="44">
        <v>0</v>
      </c>
      <c r="HG93" s="44">
        <v>0</v>
      </c>
      <c r="HH93" s="44">
        <v>0</v>
      </c>
      <c r="HI93" s="44">
        <v>0</v>
      </c>
      <c r="HJ93" s="44"/>
      <c r="HK93" s="44">
        <v>0</v>
      </c>
      <c r="HL93" s="44">
        <v>0</v>
      </c>
      <c r="HM93" s="44"/>
      <c r="HN93" s="44"/>
      <c r="HO93" s="44"/>
      <c r="HP93" s="44"/>
      <c r="HQ93" s="44"/>
      <c r="HR93" s="44"/>
      <c r="HS93" s="44"/>
      <c r="HT93" s="44"/>
      <c r="HU93" s="45">
        <v>40.938636363636363</v>
      </c>
      <c r="HV93" s="45">
        <v>14.9</v>
      </c>
      <c r="HW93" s="45">
        <v>101.52479338842974</v>
      </c>
      <c r="HX93" s="45">
        <v>512</v>
      </c>
      <c r="HY93" s="45">
        <v>50.368181818181817</v>
      </c>
      <c r="HZ93" s="45">
        <v>12.690909090909091</v>
      </c>
      <c r="IA93" s="45">
        <v>114.65289256198346</v>
      </c>
      <c r="IB93" s="45">
        <v>608</v>
      </c>
      <c r="IC93" s="44">
        <v>43.195454545454545</v>
      </c>
      <c r="ID93" s="44">
        <v>0</v>
      </c>
      <c r="IE93" s="44">
        <v>94.8</v>
      </c>
      <c r="IF93" s="44">
        <v>482</v>
      </c>
      <c r="IG93" s="44">
        <v>46.540909090909089</v>
      </c>
      <c r="IH93" s="44">
        <v>0</v>
      </c>
      <c r="II93" s="44">
        <v>93.081818181818178</v>
      </c>
      <c r="IJ93" s="44">
        <v>448</v>
      </c>
      <c r="JI93" s="27">
        <v>0</v>
      </c>
      <c r="JJ93" s="27">
        <v>52.5</v>
      </c>
      <c r="JK93" s="27">
        <v>105</v>
      </c>
      <c r="JL93" s="27">
        <v>528</v>
      </c>
      <c r="JM93" s="27">
        <v>0</v>
      </c>
      <c r="JN93" s="27">
        <v>49.4</v>
      </c>
      <c r="JO93" s="27">
        <v>98.8</v>
      </c>
      <c r="JP93" s="27">
        <v>522</v>
      </c>
      <c r="JQ93" s="47">
        <f t="shared" si="19"/>
        <v>345.51980519480526</v>
      </c>
      <c r="JR93" s="47">
        <f t="shared" si="20"/>
        <v>909.03376623376619</v>
      </c>
      <c r="JS93" s="47">
        <f t="shared" si="21"/>
        <v>2758.5943526170795</v>
      </c>
      <c r="JT93" s="47">
        <f t="shared" si="21"/>
        <v>10535</v>
      </c>
    </row>
    <row r="94" spans="1:280" s="27" customFormat="1" ht="15.75" customHeight="1" x14ac:dyDescent="0.35">
      <c r="A94" s="34">
        <v>4</v>
      </c>
      <c r="B94" s="34" t="s">
        <v>140</v>
      </c>
      <c r="C94" s="48" t="s">
        <v>225</v>
      </c>
      <c r="D94" s="36">
        <f t="shared" si="33"/>
        <v>558.4</v>
      </c>
      <c r="E94" s="36">
        <f t="shared" si="33"/>
        <v>1399.5</v>
      </c>
      <c r="F94" s="36">
        <f t="shared" si="33"/>
        <v>5507</v>
      </c>
      <c r="G94" s="37">
        <f t="shared" si="34"/>
        <v>0.25413110586526239</v>
      </c>
      <c r="H94" s="36">
        <f t="shared" si="35"/>
        <v>46.533333333333331</v>
      </c>
      <c r="I94" s="36">
        <f t="shared" si="35"/>
        <v>116.625</v>
      </c>
      <c r="J94" s="36">
        <f t="shared" si="35"/>
        <v>458.91666666666669</v>
      </c>
      <c r="K94" s="37">
        <f t="shared" si="36"/>
        <v>0.25413110586526239</v>
      </c>
      <c r="L94" s="42"/>
      <c r="M94" s="42"/>
      <c r="N94" s="42"/>
      <c r="O94" s="42"/>
      <c r="P94" s="42"/>
      <c r="Q94" s="42"/>
      <c r="R94" s="38"/>
      <c r="S94" s="38"/>
      <c r="T94" s="38"/>
      <c r="U94" s="38"/>
      <c r="V94" s="38"/>
      <c r="W94" s="38"/>
      <c r="X94" s="42"/>
      <c r="Y94" s="42"/>
      <c r="Z94" s="34"/>
      <c r="AA94" s="42"/>
      <c r="AB94" s="42"/>
      <c r="AC94" s="34"/>
      <c r="AD94" s="41"/>
      <c r="AE94" s="41"/>
      <c r="AF94" s="83"/>
      <c r="AG94" s="41"/>
      <c r="AH94" s="41"/>
      <c r="AI94" s="83"/>
      <c r="AJ94" s="42"/>
      <c r="AK94" s="42"/>
      <c r="AL94" s="42"/>
      <c r="AM94" s="42"/>
      <c r="AN94" s="42"/>
      <c r="AO94" s="42"/>
      <c r="AP94" s="41"/>
      <c r="AQ94" s="41"/>
      <c r="AR94" s="41"/>
      <c r="AS94" s="41"/>
      <c r="AT94" s="41"/>
      <c r="AU94" s="41"/>
      <c r="AV94" s="41"/>
      <c r="AW94" s="41"/>
      <c r="AX94" s="41"/>
      <c r="AY94" s="40">
        <v>35</v>
      </c>
      <c r="AZ94" s="40">
        <v>98</v>
      </c>
      <c r="BA94" s="40">
        <v>521</v>
      </c>
      <c r="BB94" s="40">
        <v>92</v>
      </c>
      <c r="BC94" s="40">
        <v>258</v>
      </c>
      <c r="BD94" s="40">
        <v>541</v>
      </c>
      <c r="BE94" s="42"/>
      <c r="BF94" s="42"/>
      <c r="BG94" s="42"/>
      <c r="BH94" s="42"/>
      <c r="BI94" s="42"/>
      <c r="BJ94" s="42"/>
      <c r="BK94" s="81">
        <v>31</v>
      </c>
      <c r="BL94" s="81">
        <v>50</v>
      </c>
      <c r="BM94" s="81">
        <v>500</v>
      </c>
      <c r="BN94" s="81">
        <v>39</v>
      </c>
      <c r="BO94" s="81">
        <v>80</v>
      </c>
      <c r="BP94" s="81">
        <v>550</v>
      </c>
      <c r="BQ94" s="42"/>
      <c r="BR94" s="42"/>
      <c r="BS94" s="42"/>
      <c r="BT94" s="42"/>
      <c r="BU94" s="42"/>
      <c r="BV94" s="42"/>
      <c r="BW94" s="40">
        <v>50.6</v>
      </c>
      <c r="BX94" s="82">
        <v>137</v>
      </c>
      <c r="BY94" s="40">
        <v>531</v>
      </c>
      <c r="BZ94" s="40">
        <v>57.3</v>
      </c>
      <c r="CA94" s="40">
        <v>143</v>
      </c>
      <c r="CB94" s="40">
        <v>572</v>
      </c>
      <c r="CC94" s="40">
        <v>39.4</v>
      </c>
      <c r="CD94" s="82">
        <v>98.499999999999986</v>
      </c>
      <c r="CE94" s="40">
        <v>368</v>
      </c>
      <c r="CF94" s="40">
        <v>38.1</v>
      </c>
      <c r="CG94" s="40">
        <v>95</v>
      </c>
      <c r="CH94" s="40">
        <v>384</v>
      </c>
      <c r="CI94" s="42"/>
      <c r="CJ94" s="42"/>
      <c r="CK94" s="42"/>
      <c r="CL94" s="42"/>
      <c r="CM94" s="42"/>
      <c r="CN94" s="42"/>
      <c r="CO94" s="40">
        <v>58</v>
      </c>
      <c r="CP94" s="82">
        <v>145</v>
      </c>
      <c r="CQ94" s="40">
        <v>525</v>
      </c>
      <c r="CR94" s="40">
        <v>58</v>
      </c>
      <c r="CS94" s="40">
        <v>145</v>
      </c>
      <c r="CT94" s="40">
        <v>525</v>
      </c>
      <c r="CU94" s="42"/>
      <c r="CV94" s="42"/>
      <c r="CW94" s="42"/>
      <c r="CX94" s="42"/>
      <c r="CY94" s="42"/>
      <c r="CZ94" s="42"/>
      <c r="DA94" s="40">
        <v>20</v>
      </c>
      <c r="DB94" s="82">
        <v>50</v>
      </c>
      <c r="DC94" s="40">
        <v>170</v>
      </c>
      <c r="DD94" s="40">
        <v>40</v>
      </c>
      <c r="DE94" s="40">
        <v>100</v>
      </c>
      <c r="DF94" s="40">
        <v>320</v>
      </c>
      <c r="DG94" s="42"/>
      <c r="DH94" s="42"/>
      <c r="DI94" s="42"/>
      <c r="DJ94" s="42"/>
      <c r="DK94" s="42"/>
      <c r="DL94" s="42"/>
      <c r="DM94" s="27">
        <v>24</v>
      </c>
      <c r="DN94" s="27">
        <v>35</v>
      </c>
      <c r="DO94" s="45">
        <v>98.333333333333343</v>
      </c>
      <c r="DP94" s="27">
        <v>420</v>
      </c>
      <c r="DQ94" s="27">
        <v>16</v>
      </c>
      <c r="DR94" s="27">
        <v>34</v>
      </c>
      <c r="DS94" s="45">
        <v>83.333333333333343</v>
      </c>
      <c r="DT94" s="27">
        <v>410</v>
      </c>
      <c r="EC94" s="45">
        <v>26.334090909090911</v>
      </c>
      <c r="ED94" s="45">
        <v>9</v>
      </c>
      <c r="EE94" s="45">
        <v>58.890151515151523</v>
      </c>
      <c r="EF94" s="45">
        <v>356</v>
      </c>
      <c r="EG94" s="45">
        <v>23</v>
      </c>
      <c r="EH94" s="45">
        <v>25</v>
      </c>
      <c r="EI94" s="45">
        <v>80</v>
      </c>
      <c r="EJ94" s="45">
        <v>382</v>
      </c>
      <c r="ES94" s="45">
        <v>22</v>
      </c>
      <c r="ET94" s="45">
        <v>26</v>
      </c>
      <c r="EU94" s="45">
        <v>80</v>
      </c>
      <c r="EV94" s="45">
        <v>370</v>
      </c>
      <c r="EW94" s="45">
        <v>22</v>
      </c>
      <c r="EX94" s="45">
        <v>28</v>
      </c>
      <c r="EY94" s="45">
        <v>83.333333333333343</v>
      </c>
      <c r="EZ94" s="45">
        <v>360</v>
      </c>
      <c r="FI94" s="45">
        <v>22</v>
      </c>
      <c r="FJ94" s="45">
        <v>28.5</v>
      </c>
      <c r="FK94" s="45">
        <v>84.166666666666671</v>
      </c>
      <c r="FL94" s="45">
        <v>429</v>
      </c>
      <c r="FM94" s="45">
        <v>26</v>
      </c>
      <c r="FN94" s="45">
        <v>30</v>
      </c>
      <c r="FO94" s="45">
        <v>93.333333333333343</v>
      </c>
      <c r="FP94" s="45">
        <v>461</v>
      </c>
      <c r="GO94" s="45"/>
      <c r="GP94" s="45"/>
      <c r="GQ94" s="45"/>
      <c r="GR94" s="45"/>
      <c r="GS94" s="45"/>
      <c r="GT94" s="45"/>
      <c r="GU94" s="45"/>
      <c r="GV94" s="45"/>
      <c r="GW94" s="27">
        <v>24.4</v>
      </c>
      <c r="GX94" s="27">
        <v>35.700000000000003</v>
      </c>
      <c r="GY94" s="27">
        <v>85.857142857142861</v>
      </c>
      <c r="GZ94" s="27">
        <v>490</v>
      </c>
      <c r="HA94" s="27">
        <v>15.9</v>
      </c>
      <c r="HB94" s="27">
        <v>36.299999999999997</v>
      </c>
      <c r="HC94" s="27">
        <v>104.39999999999999</v>
      </c>
      <c r="HD94" s="27">
        <v>512</v>
      </c>
      <c r="HE94" s="44">
        <v>23</v>
      </c>
      <c r="HF94" s="44">
        <v>22.895454545454548</v>
      </c>
      <c r="HG94" s="44">
        <v>76.492424242424249</v>
      </c>
      <c r="HH94" s="44">
        <v>416</v>
      </c>
      <c r="HI94" s="44">
        <v>33.6</v>
      </c>
      <c r="HJ94" s="44">
        <v>18.3</v>
      </c>
      <c r="HK94" s="44">
        <v>103.80000000000001</v>
      </c>
      <c r="HL94" s="44">
        <v>416</v>
      </c>
      <c r="HM94" s="44"/>
      <c r="HN94" s="44"/>
      <c r="HO94" s="44"/>
      <c r="HP94" s="44"/>
      <c r="HQ94" s="44"/>
      <c r="HR94" s="44"/>
      <c r="HS94" s="44"/>
      <c r="HT94" s="44"/>
      <c r="HU94" s="45">
        <v>40.093181818181819</v>
      </c>
      <c r="HV94" s="45">
        <v>12.3</v>
      </c>
      <c r="HW94" s="45">
        <v>104.78636363636363</v>
      </c>
      <c r="HX94" s="45">
        <v>576</v>
      </c>
      <c r="HY94" s="45">
        <v>34.270454545454548</v>
      </c>
      <c r="HZ94" s="45">
        <v>12</v>
      </c>
      <c r="IA94" s="45">
        <v>92.540909090909096</v>
      </c>
      <c r="IB94" s="45">
        <v>544</v>
      </c>
      <c r="IC94" s="44"/>
      <c r="ID94" s="44"/>
      <c r="IE94" s="44"/>
      <c r="IF94" s="44"/>
      <c r="IG94" s="44"/>
      <c r="IH94" s="44"/>
      <c r="II94" s="44"/>
      <c r="IJ94" s="44"/>
      <c r="IK94" s="27">
        <v>59.2</v>
      </c>
      <c r="IM94" s="27">
        <v>118</v>
      </c>
      <c r="IN94" s="27">
        <v>464</v>
      </c>
      <c r="IO94" s="27">
        <v>70.2</v>
      </c>
      <c r="IQ94" s="27">
        <v>140</v>
      </c>
      <c r="IR94" s="27">
        <v>672</v>
      </c>
      <c r="JO94" s="27">
        <v>0</v>
      </c>
      <c r="JQ94" s="47">
        <f t="shared" si="19"/>
        <v>459.99772727272727</v>
      </c>
      <c r="JR94" s="47">
        <f t="shared" si="20"/>
        <v>882.89545454545453</v>
      </c>
      <c r="JS94" s="47">
        <f t="shared" si="21"/>
        <v>2802.6003246753248</v>
      </c>
      <c r="JT94" s="47">
        <f t="shared" si="21"/>
        <v>12356</v>
      </c>
    </row>
    <row r="95" spans="1:280" s="27" customFormat="1" ht="15.75" customHeight="1" x14ac:dyDescent="0.35">
      <c r="A95" s="34">
        <v>5</v>
      </c>
      <c r="B95" s="34" t="s">
        <v>148</v>
      </c>
      <c r="C95" s="48" t="s">
        <v>226</v>
      </c>
      <c r="D95" s="36">
        <f t="shared" si="33"/>
        <v>648.11428571428576</v>
      </c>
      <c r="E95" s="36">
        <f t="shared" si="33"/>
        <v>1614.2857142857142</v>
      </c>
      <c r="F95" s="36">
        <f t="shared" si="33"/>
        <v>7370</v>
      </c>
      <c r="G95" s="37">
        <f t="shared" si="34"/>
        <v>0.21903469664663694</v>
      </c>
      <c r="H95" s="36">
        <f t="shared" si="35"/>
        <v>46.293877551020408</v>
      </c>
      <c r="I95" s="36">
        <f t="shared" si="35"/>
        <v>115.30612244897959</v>
      </c>
      <c r="J95" s="36">
        <f t="shared" si="35"/>
        <v>526.42857142857144</v>
      </c>
      <c r="K95" s="37">
        <f t="shared" si="36"/>
        <v>0.21903469664663694</v>
      </c>
      <c r="L95" s="42"/>
      <c r="M95" s="42"/>
      <c r="N95" s="42"/>
      <c r="O95" s="42"/>
      <c r="P95" s="42"/>
      <c r="Q95" s="42"/>
      <c r="R95" s="38"/>
      <c r="S95" s="38"/>
      <c r="T95" s="38"/>
      <c r="U95" s="38"/>
      <c r="V95" s="38"/>
      <c r="W95" s="38"/>
      <c r="X95" s="40">
        <v>22</v>
      </c>
      <c r="Y95" s="40">
        <v>62</v>
      </c>
      <c r="Z95" s="80">
        <v>562</v>
      </c>
      <c r="AA95" s="40">
        <v>23</v>
      </c>
      <c r="AB95" s="40">
        <v>65</v>
      </c>
      <c r="AC95" s="80">
        <v>588</v>
      </c>
      <c r="AD95" s="40">
        <v>19</v>
      </c>
      <c r="AE95" s="40">
        <v>54</v>
      </c>
      <c r="AF95" s="80">
        <v>501</v>
      </c>
      <c r="AG95" s="40">
        <v>20</v>
      </c>
      <c r="AH95" s="40">
        <v>56</v>
      </c>
      <c r="AI95" s="80">
        <v>509</v>
      </c>
      <c r="AJ95" s="42"/>
      <c r="AK95" s="42"/>
      <c r="AL95" s="42"/>
      <c r="AM95" s="42"/>
      <c r="AN95" s="42"/>
      <c r="AO95" s="42"/>
      <c r="AP95" s="41"/>
      <c r="AQ95" s="41"/>
      <c r="AR95" s="41"/>
      <c r="AS95" s="41"/>
      <c r="AT95" s="41"/>
      <c r="AU95" s="41"/>
      <c r="AV95" s="41"/>
      <c r="AW95" s="41"/>
      <c r="AX95" s="41"/>
      <c r="AY95" s="40">
        <v>41</v>
      </c>
      <c r="AZ95" s="40">
        <v>115</v>
      </c>
      <c r="BA95" s="40">
        <v>530</v>
      </c>
      <c r="BB95" s="40">
        <v>47</v>
      </c>
      <c r="BC95" s="40">
        <v>132</v>
      </c>
      <c r="BD95" s="40">
        <v>529</v>
      </c>
      <c r="BE95" s="42"/>
      <c r="BF95" s="42"/>
      <c r="BG95" s="42"/>
      <c r="BH95" s="42"/>
      <c r="BI95" s="42"/>
      <c r="BJ95" s="42"/>
      <c r="BK95" s="81">
        <v>46</v>
      </c>
      <c r="BL95" s="81">
        <v>70</v>
      </c>
      <c r="BM95" s="81">
        <v>680</v>
      </c>
      <c r="BN95" s="81">
        <v>50</v>
      </c>
      <c r="BO95" s="81">
        <v>110</v>
      </c>
      <c r="BP95" s="81">
        <v>680</v>
      </c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0">
        <v>48.2</v>
      </c>
      <c r="CP95" s="82">
        <v>120.5</v>
      </c>
      <c r="CQ95" s="40">
        <v>461</v>
      </c>
      <c r="CR95" s="40">
        <v>68</v>
      </c>
      <c r="CS95" s="40">
        <v>170</v>
      </c>
      <c r="CT95" s="40">
        <v>516</v>
      </c>
      <c r="CU95" s="40">
        <v>62.800000000000004</v>
      </c>
      <c r="CV95" s="82">
        <v>157</v>
      </c>
      <c r="CW95" s="40">
        <v>448</v>
      </c>
      <c r="CX95" s="40">
        <v>55.4</v>
      </c>
      <c r="CY95" s="40">
        <v>138.5</v>
      </c>
      <c r="CZ95" s="40">
        <v>316</v>
      </c>
      <c r="DA95" s="40">
        <v>87.857142857142861</v>
      </c>
      <c r="DB95" s="82">
        <v>219.64285714285714</v>
      </c>
      <c r="DC95" s="40">
        <v>590</v>
      </c>
      <c r="DD95" s="40">
        <v>57.857142857142854</v>
      </c>
      <c r="DE95" s="40">
        <v>144.64285714285714</v>
      </c>
      <c r="DF95" s="40">
        <v>460</v>
      </c>
      <c r="DG95" s="42"/>
      <c r="DH95" s="42"/>
      <c r="DI95" s="42"/>
      <c r="DJ95" s="42"/>
      <c r="DK95" s="42"/>
      <c r="DL95" s="42"/>
      <c r="DM95" s="27">
        <v>7</v>
      </c>
      <c r="DN95" s="27">
        <v>45</v>
      </c>
      <c r="DO95" s="45">
        <v>86.666666666666671</v>
      </c>
      <c r="DP95" s="27">
        <v>388</v>
      </c>
      <c r="DQ95" s="27">
        <v>10</v>
      </c>
      <c r="DR95" s="27">
        <v>38</v>
      </c>
      <c r="DS95" s="45">
        <v>80</v>
      </c>
      <c r="DT95" s="27">
        <v>344</v>
      </c>
      <c r="DU95" s="27">
        <v>7</v>
      </c>
      <c r="DV95" s="27">
        <v>16</v>
      </c>
      <c r="DW95" s="27">
        <v>29</v>
      </c>
      <c r="DX95" s="27">
        <v>160</v>
      </c>
      <c r="DY95" s="27">
        <v>14.5</v>
      </c>
      <c r="DZ95" s="27">
        <v>21</v>
      </c>
      <c r="EA95" s="27">
        <v>44</v>
      </c>
      <c r="EB95" s="27">
        <v>240</v>
      </c>
      <c r="EC95" s="45">
        <v>25.5</v>
      </c>
      <c r="ED95" s="45">
        <v>15</v>
      </c>
      <c r="EE95" s="45">
        <v>67.5</v>
      </c>
      <c r="EF95" s="45">
        <v>352</v>
      </c>
      <c r="EG95" s="45">
        <v>20.5</v>
      </c>
      <c r="EH95" s="45">
        <v>30</v>
      </c>
      <c r="EI95" s="45">
        <v>84.166666666666671</v>
      </c>
      <c r="EJ95" s="45">
        <v>350</v>
      </c>
      <c r="ES95" s="45">
        <v>17.7</v>
      </c>
      <c r="ET95" s="45">
        <v>27.1</v>
      </c>
      <c r="EU95" s="45">
        <v>74.666666666666671</v>
      </c>
      <c r="EV95" s="45">
        <v>368</v>
      </c>
      <c r="EW95" s="45">
        <v>5.3</v>
      </c>
      <c r="EX95" s="45">
        <v>31.1</v>
      </c>
      <c r="EY95" s="45">
        <v>60.666666666666671</v>
      </c>
      <c r="EZ95" s="45">
        <v>352</v>
      </c>
      <c r="FI95" s="45">
        <v>10.6</v>
      </c>
      <c r="FJ95" s="45">
        <v>23.9</v>
      </c>
      <c r="FK95" s="45">
        <v>57.5</v>
      </c>
      <c r="FL95" s="45">
        <v>310</v>
      </c>
      <c r="FM95" s="45">
        <v>12.3</v>
      </c>
      <c r="FN95" s="45">
        <v>6.7</v>
      </c>
      <c r="FO95" s="45">
        <v>31.666666666666671</v>
      </c>
      <c r="FP95" s="45">
        <v>260</v>
      </c>
      <c r="GO95" s="45">
        <v>12.5</v>
      </c>
      <c r="GP95" s="45">
        <v>31.2</v>
      </c>
      <c r="GQ95" s="45">
        <v>87.4</v>
      </c>
      <c r="GR95" s="45">
        <v>464</v>
      </c>
      <c r="GS95" s="45">
        <v>14.3</v>
      </c>
      <c r="GT95" s="45">
        <v>42.4</v>
      </c>
      <c r="GU95" s="45">
        <v>113.4</v>
      </c>
      <c r="GV95" s="45">
        <v>432</v>
      </c>
      <c r="GW95" s="27">
        <v>16.600000000000001</v>
      </c>
      <c r="GX95" s="27">
        <v>29.9</v>
      </c>
      <c r="GY95" s="27">
        <v>66.428571428571431</v>
      </c>
      <c r="GZ95" s="27">
        <v>401</v>
      </c>
      <c r="HA95" s="27">
        <v>31.3</v>
      </c>
      <c r="HB95" s="27">
        <v>13.1</v>
      </c>
      <c r="HC95" s="27">
        <v>88.8</v>
      </c>
      <c r="HD95" s="27">
        <v>400</v>
      </c>
      <c r="HM95" s="44">
        <v>37.6</v>
      </c>
      <c r="HN95" s="44">
        <v>13.525</v>
      </c>
      <c r="HO95" s="44">
        <v>92.954545454545453</v>
      </c>
      <c r="HP95" s="44">
        <v>432</v>
      </c>
      <c r="HQ95" s="44">
        <v>29</v>
      </c>
      <c r="HR95" s="44">
        <v>19.413636363636364</v>
      </c>
      <c r="HS95" s="44">
        <v>88.024793388429742</v>
      </c>
      <c r="HT95" s="44">
        <v>448</v>
      </c>
      <c r="IC95" s="44">
        <v>40.31818181818182</v>
      </c>
      <c r="ID95" s="44">
        <v>10.4</v>
      </c>
      <c r="IE95" s="44">
        <v>106.54545454545455</v>
      </c>
      <c r="IF95" s="44">
        <v>480</v>
      </c>
      <c r="IG95" s="44">
        <v>48.065909090909088</v>
      </c>
      <c r="IH95" s="44">
        <v>15.1</v>
      </c>
      <c r="II95" s="44">
        <v>123.58636363636363</v>
      </c>
      <c r="IJ95" s="44">
        <v>595</v>
      </c>
      <c r="JI95" s="27">
        <v>4.5</v>
      </c>
      <c r="JJ95" s="27">
        <v>49.5</v>
      </c>
      <c r="JK95" s="27">
        <v>108</v>
      </c>
      <c r="JL95" s="27">
        <v>546</v>
      </c>
      <c r="JM95" s="27">
        <v>5</v>
      </c>
      <c r="JN95" s="27">
        <v>55.5</v>
      </c>
      <c r="JO95" s="27">
        <v>121</v>
      </c>
      <c r="JP95" s="27">
        <v>560</v>
      </c>
      <c r="JQ95" s="47">
        <f t="shared" si="19"/>
        <v>358.98409090909092</v>
      </c>
      <c r="JR95" s="47">
        <f t="shared" si="20"/>
        <v>1053.0529220779219</v>
      </c>
      <c r="JS95" s="47">
        <f t="shared" si="21"/>
        <v>3168.7587760724127</v>
      </c>
      <c r="JT95" s="47">
        <f t="shared" si="21"/>
        <v>14942</v>
      </c>
    </row>
    <row r="96" spans="1:280" s="27" customFormat="1" ht="15.75" customHeight="1" x14ac:dyDescent="0.35">
      <c r="A96" s="34">
        <v>6</v>
      </c>
      <c r="B96" s="34" t="s">
        <v>143</v>
      </c>
      <c r="C96" s="48" t="s">
        <v>227</v>
      </c>
      <c r="D96" s="36">
        <f t="shared" si="33"/>
        <v>58.6</v>
      </c>
      <c r="E96" s="36">
        <f t="shared" si="33"/>
        <v>153.5</v>
      </c>
      <c r="F96" s="36">
        <f t="shared" si="33"/>
        <v>702</v>
      </c>
      <c r="G96" s="37">
        <f t="shared" si="34"/>
        <v>0.21866096866096865</v>
      </c>
      <c r="H96" s="36">
        <f t="shared" si="35"/>
        <v>9.7666666666666675</v>
      </c>
      <c r="I96" s="36">
        <f t="shared" si="35"/>
        <v>25.583333333333332</v>
      </c>
      <c r="J96" s="36">
        <f t="shared" si="35"/>
        <v>117</v>
      </c>
      <c r="K96" s="37">
        <f t="shared" si="36"/>
        <v>0.21866096866096865</v>
      </c>
      <c r="L96" s="42"/>
      <c r="M96" s="42"/>
      <c r="N96" s="42"/>
      <c r="O96" s="42"/>
      <c r="P96" s="42"/>
      <c r="Q96" s="42"/>
      <c r="R96" s="38"/>
      <c r="S96" s="38"/>
      <c r="T96" s="38"/>
      <c r="U96" s="38"/>
      <c r="V96" s="38"/>
      <c r="W96" s="38"/>
      <c r="X96" s="41"/>
      <c r="Y96" s="41"/>
      <c r="Z96" s="83"/>
      <c r="AA96" s="41"/>
      <c r="AB96" s="63"/>
      <c r="AC96" s="83"/>
      <c r="AD96" s="41"/>
      <c r="AE96" s="41"/>
      <c r="AF96" s="83"/>
      <c r="AG96" s="41"/>
      <c r="AH96" s="63"/>
      <c r="AI96" s="83"/>
      <c r="AJ96" s="42"/>
      <c r="AK96" s="42"/>
      <c r="AL96" s="42"/>
      <c r="AM96" s="42"/>
      <c r="AN96" s="42"/>
      <c r="AO96" s="42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0">
        <v>9</v>
      </c>
      <c r="BF96" s="40">
        <v>26</v>
      </c>
      <c r="BG96" s="40">
        <v>151</v>
      </c>
      <c r="BH96" s="40">
        <v>11</v>
      </c>
      <c r="BI96" s="40">
        <v>31</v>
      </c>
      <c r="BJ96" s="40">
        <v>141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0">
        <v>2.8</v>
      </c>
      <c r="CV96" s="82">
        <v>6.9999999999999991</v>
      </c>
      <c r="CW96" s="40">
        <v>80</v>
      </c>
      <c r="CX96" s="40">
        <v>2.8</v>
      </c>
      <c r="CY96" s="40">
        <v>6.9999999999999991</v>
      </c>
      <c r="CZ96" s="40">
        <v>64</v>
      </c>
      <c r="DA96" s="42"/>
      <c r="DB96" s="42"/>
      <c r="DC96" s="42"/>
      <c r="DD96" s="42"/>
      <c r="DE96" s="42"/>
      <c r="DF96" s="42"/>
      <c r="DG96" s="82">
        <v>16</v>
      </c>
      <c r="DH96" s="85">
        <v>40</v>
      </c>
      <c r="DI96" s="82">
        <v>134</v>
      </c>
      <c r="DJ96" s="85">
        <v>17</v>
      </c>
      <c r="DK96" s="85">
        <v>42.5</v>
      </c>
      <c r="DL96" s="82">
        <v>132</v>
      </c>
      <c r="EK96" s="46">
        <v>0</v>
      </c>
      <c r="EL96" s="45">
        <v>5</v>
      </c>
      <c r="EM96" s="45">
        <v>8.3333333333333339</v>
      </c>
      <c r="EN96" s="45">
        <v>98</v>
      </c>
      <c r="EO96" s="45">
        <v>2</v>
      </c>
      <c r="EP96" s="45">
        <v>5</v>
      </c>
      <c r="EQ96" s="45">
        <v>11.666666666666668</v>
      </c>
      <c r="ER96" s="45">
        <v>134</v>
      </c>
      <c r="FI96" s="45">
        <v>22</v>
      </c>
      <c r="FJ96" s="45">
        <v>18</v>
      </c>
      <c r="FK96" s="45">
        <v>66.666666666666671</v>
      </c>
      <c r="FL96" s="45">
        <v>330</v>
      </c>
      <c r="FM96" s="45">
        <v>20</v>
      </c>
      <c r="FN96" s="45">
        <v>15</v>
      </c>
      <c r="FO96" s="45">
        <v>58.333333333333336</v>
      </c>
      <c r="FP96" s="45">
        <v>342</v>
      </c>
      <c r="JQ96" s="47">
        <f t="shared" si="19"/>
        <v>22</v>
      </c>
      <c r="JR96" s="47">
        <f t="shared" si="20"/>
        <v>83.6</v>
      </c>
      <c r="JS96" s="47">
        <f t="shared" si="21"/>
        <v>231.83333333333334</v>
      </c>
      <c r="JT96" s="47">
        <f t="shared" si="21"/>
        <v>1276</v>
      </c>
    </row>
    <row r="97" spans="1:280" s="27" customFormat="1" ht="15.75" customHeight="1" x14ac:dyDescent="0.35">
      <c r="A97" s="34">
        <v>7</v>
      </c>
      <c r="B97" s="34" t="s">
        <v>143</v>
      </c>
      <c r="C97" s="48" t="s">
        <v>228</v>
      </c>
      <c r="D97" s="36">
        <f t="shared" si="33"/>
        <v>56.785714285714285</v>
      </c>
      <c r="E97" s="36">
        <f t="shared" si="33"/>
        <v>148.96428571428572</v>
      </c>
      <c r="F97" s="36">
        <f t="shared" si="33"/>
        <v>754</v>
      </c>
      <c r="G97" s="37">
        <f t="shared" si="34"/>
        <v>0.19756536566881397</v>
      </c>
      <c r="H97" s="36">
        <f t="shared" si="35"/>
        <v>9.4642857142857135</v>
      </c>
      <c r="I97" s="36">
        <f t="shared" si="35"/>
        <v>24.827380952380953</v>
      </c>
      <c r="J97" s="36">
        <f t="shared" si="35"/>
        <v>125.66666666666667</v>
      </c>
      <c r="K97" s="37">
        <f t="shared" si="36"/>
        <v>0.19756536566881394</v>
      </c>
      <c r="L97" s="42"/>
      <c r="M97" s="42"/>
      <c r="N97" s="42"/>
      <c r="O97" s="42"/>
      <c r="P97" s="42"/>
      <c r="Q97" s="42"/>
      <c r="R97" s="38"/>
      <c r="S97" s="38"/>
      <c r="T97" s="38"/>
      <c r="U97" s="38"/>
      <c r="V97" s="38"/>
      <c r="W97" s="38"/>
      <c r="X97" s="41"/>
      <c r="Y97" s="41"/>
      <c r="Z97" s="83"/>
      <c r="AA97" s="41"/>
      <c r="AB97" s="63"/>
      <c r="AC97" s="83"/>
      <c r="AD97" s="41"/>
      <c r="AE97" s="41"/>
      <c r="AF97" s="83"/>
      <c r="AG97" s="41"/>
      <c r="AH97" s="63"/>
      <c r="AI97" s="83"/>
      <c r="AJ97" s="42"/>
      <c r="AK97" s="42"/>
      <c r="AL97" s="42"/>
      <c r="AM97" s="42"/>
      <c r="AN97" s="42"/>
      <c r="AO97" s="42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0">
        <v>9</v>
      </c>
      <c r="BF97" s="40">
        <v>26</v>
      </c>
      <c r="BG97" s="40">
        <v>132</v>
      </c>
      <c r="BH97" s="40">
        <v>11</v>
      </c>
      <c r="BI97" s="40">
        <v>31</v>
      </c>
      <c r="BJ97" s="40">
        <v>129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0">
        <v>3.3</v>
      </c>
      <c r="CV97" s="82">
        <v>8.2499999999999982</v>
      </c>
      <c r="CW97" s="40">
        <v>80</v>
      </c>
      <c r="CX97" s="40">
        <v>5.2</v>
      </c>
      <c r="CY97" s="40">
        <v>13</v>
      </c>
      <c r="CZ97" s="40">
        <v>128</v>
      </c>
      <c r="DA97" s="42"/>
      <c r="DB97" s="42"/>
      <c r="DC97" s="42"/>
      <c r="DD97" s="42"/>
      <c r="DE97" s="42"/>
      <c r="DF97" s="42"/>
      <c r="DG97" s="85">
        <v>12</v>
      </c>
      <c r="DH97" s="85">
        <v>30</v>
      </c>
      <c r="DI97" s="82">
        <v>143</v>
      </c>
      <c r="DJ97" s="85">
        <v>16.285714285714285</v>
      </c>
      <c r="DK97" s="85">
        <v>40.714285714285708</v>
      </c>
      <c r="DL97" s="82">
        <v>142</v>
      </c>
      <c r="EK97" s="46">
        <v>1.6</v>
      </c>
      <c r="EL97" s="45">
        <v>3.7</v>
      </c>
      <c r="EM97" s="45">
        <v>8.8333333333333339</v>
      </c>
      <c r="EN97" s="45">
        <v>112</v>
      </c>
      <c r="EO97" s="45">
        <v>1.7</v>
      </c>
      <c r="EP97" s="45">
        <v>3.9</v>
      </c>
      <c r="EQ97" s="45">
        <v>9.3333333333333339</v>
      </c>
      <c r="ER97" s="45">
        <v>112</v>
      </c>
      <c r="JQ97" s="47">
        <f t="shared" si="19"/>
        <v>3.3</v>
      </c>
      <c r="JR97" s="47">
        <f t="shared" si="20"/>
        <v>64.385714285714286</v>
      </c>
      <c r="JS97" s="47">
        <f t="shared" si="21"/>
        <v>167.13095238095238</v>
      </c>
      <c r="JT97" s="47">
        <f t="shared" si="21"/>
        <v>978</v>
      </c>
    </row>
    <row r="98" spans="1:280" s="27" customFormat="1" ht="15.75" customHeight="1" x14ac:dyDescent="0.35">
      <c r="A98" s="34">
        <v>8</v>
      </c>
      <c r="B98" s="34" t="s">
        <v>143</v>
      </c>
      <c r="C98" s="48" t="s">
        <v>229</v>
      </c>
      <c r="D98" s="36">
        <f t="shared" si="33"/>
        <v>52.8</v>
      </c>
      <c r="E98" s="36">
        <f t="shared" si="33"/>
        <v>138.5</v>
      </c>
      <c r="F98" s="36">
        <f t="shared" si="33"/>
        <v>674</v>
      </c>
      <c r="G98" s="37">
        <f t="shared" si="34"/>
        <v>0.20548961424332343</v>
      </c>
      <c r="H98" s="36">
        <f t="shared" si="35"/>
        <v>8.7999999999999989</v>
      </c>
      <c r="I98" s="36">
        <f t="shared" si="35"/>
        <v>23.083333333333332</v>
      </c>
      <c r="J98" s="36">
        <f t="shared" si="35"/>
        <v>112.33333333333333</v>
      </c>
      <c r="K98" s="37">
        <f t="shared" si="36"/>
        <v>0.20548961424332343</v>
      </c>
      <c r="L98" s="42"/>
      <c r="M98" s="42"/>
      <c r="N98" s="42"/>
      <c r="O98" s="42"/>
      <c r="P98" s="42"/>
      <c r="Q98" s="42"/>
      <c r="R98" s="38"/>
      <c r="S98" s="38"/>
      <c r="T98" s="38"/>
      <c r="U98" s="38"/>
      <c r="V98" s="38"/>
      <c r="W98" s="38"/>
      <c r="X98" s="41"/>
      <c r="Y98" s="41"/>
      <c r="Z98" s="83"/>
      <c r="AA98" s="41"/>
      <c r="AB98" s="63"/>
      <c r="AC98" s="83"/>
      <c r="AD98" s="41"/>
      <c r="AE98" s="41"/>
      <c r="AF98" s="83"/>
      <c r="AG98" s="41"/>
      <c r="AH98" s="63"/>
      <c r="AI98" s="83"/>
      <c r="AJ98" s="42"/>
      <c r="AK98" s="42"/>
      <c r="AL98" s="42"/>
      <c r="AM98" s="42"/>
      <c r="AN98" s="42"/>
      <c r="AO98" s="42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0">
        <v>9</v>
      </c>
      <c r="BF98" s="40">
        <v>26</v>
      </c>
      <c r="BG98" s="40">
        <v>134</v>
      </c>
      <c r="BH98" s="40">
        <v>10</v>
      </c>
      <c r="BI98" s="40">
        <v>28</v>
      </c>
      <c r="BJ98" s="40">
        <v>135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0">
        <v>2.1</v>
      </c>
      <c r="CV98" s="82">
        <v>5.25</v>
      </c>
      <c r="CW98" s="40">
        <v>48</v>
      </c>
      <c r="CX98" s="40">
        <v>2.7</v>
      </c>
      <c r="CY98" s="40">
        <v>6.75</v>
      </c>
      <c r="CZ98" s="40">
        <v>80</v>
      </c>
      <c r="DA98" s="42"/>
      <c r="DB98" s="42"/>
      <c r="DC98" s="42"/>
      <c r="DD98" s="42"/>
      <c r="DE98" s="42"/>
      <c r="DF98" s="42"/>
      <c r="DG98" s="82">
        <v>14</v>
      </c>
      <c r="DH98" s="85">
        <v>35</v>
      </c>
      <c r="DI98" s="82">
        <v>135</v>
      </c>
      <c r="DJ98" s="85">
        <v>15</v>
      </c>
      <c r="DK98" s="85">
        <v>37.5</v>
      </c>
      <c r="DL98" s="82">
        <v>142</v>
      </c>
      <c r="EK98" s="46">
        <v>0</v>
      </c>
      <c r="EL98" s="45">
        <v>1.4</v>
      </c>
      <c r="EM98" s="45">
        <v>2.3333333333333335</v>
      </c>
      <c r="EN98" s="45">
        <v>96</v>
      </c>
      <c r="EO98" s="45">
        <v>0</v>
      </c>
      <c r="EP98" s="45">
        <v>3.6</v>
      </c>
      <c r="EQ98" s="45">
        <v>6</v>
      </c>
      <c r="ER98" s="45">
        <v>96</v>
      </c>
      <c r="JQ98" s="47">
        <f t="shared" si="19"/>
        <v>0</v>
      </c>
      <c r="JR98" s="47">
        <f t="shared" si="20"/>
        <v>57.8</v>
      </c>
      <c r="JS98" s="47">
        <f t="shared" si="21"/>
        <v>146.83333333333334</v>
      </c>
      <c r="JT98" s="47">
        <f t="shared" si="21"/>
        <v>866</v>
      </c>
    </row>
    <row r="99" spans="1:280" s="27" customFormat="1" ht="15.75" customHeight="1" x14ac:dyDescent="0.35">
      <c r="A99" s="34">
        <v>9</v>
      </c>
      <c r="B99" s="34" t="s">
        <v>143</v>
      </c>
      <c r="C99" s="48" t="s">
        <v>230</v>
      </c>
      <c r="D99" s="36">
        <f t="shared" si="33"/>
        <v>57</v>
      </c>
      <c r="E99" s="36">
        <f t="shared" si="33"/>
        <v>149</v>
      </c>
      <c r="F99" s="36">
        <f t="shared" si="33"/>
        <v>704</v>
      </c>
      <c r="G99" s="37">
        <f t="shared" si="34"/>
        <v>0.21164772727272727</v>
      </c>
      <c r="H99" s="36">
        <f t="shared" si="35"/>
        <v>9.5</v>
      </c>
      <c r="I99" s="36">
        <f t="shared" si="35"/>
        <v>24.833333333333332</v>
      </c>
      <c r="J99" s="36">
        <f t="shared" si="35"/>
        <v>117.33333333333333</v>
      </c>
      <c r="K99" s="37">
        <f t="shared" si="36"/>
        <v>0.21164772727272727</v>
      </c>
      <c r="L99" s="42"/>
      <c r="M99" s="42"/>
      <c r="N99" s="42"/>
      <c r="O99" s="42"/>
      <c r="P99" s="42"/>
      <c r="Q99" s="42"/>
      <c r="R99" s="38"/>
      <c r="S99" s="38"/>
      <c r="T99" s="38"/>
      <c r="U99" s="38"/>
      <c r="V99" s="38"/>
      <c r="W99" s="38"/>
      <c r="X99" s="41"/>
      <c r="Y99" s="41"/>
      <c r="Z99" s="83"/>
      <c r="AA99" s="41"/>
      <c r="AB99" s="63"/>
      <c r="AC99" s="83"/>
      <c r="AD99" s="41"/>
      <c r="AE99" s="41"/>
      <c r="AF99" s="83"/>
      <c r="AG99" s="41"/>
      <c r="AH99" s="63"/>
      <c r="AI99" s="83"/>
      <c r="AJ99" s="42"/>
      <c r="AK99" s="42"/>
      <c r="AL99" s="42"/>
      <c r="AM99" s="42"/>
      <c r="AN99" s="42"/>
      <c r="AO99" s="42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0">
        <v>8</v>
      </c>
      <c r="BF99" s="40">
        <v>23</v>
      </c>
      <c r="BG99" s="40">
        <v>125</v>
      </c>
      <c r="BH99" s="40">
        <v>9</v>
      </c>
      <c r="BI99" s="40">
        <v>26</v>
      </c>
      <c r="BJ99" s="40">
        <v>130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0">
        <v>1.7</v>
      </c>
      <c r="CV99" s="82">
        <v>4.25</v>
      </c>
      <c r="CW99" s="40">
        <v>48</v>
      </c>
      <c r="CX99" s="40">
        <v>4.3</v>
      </c>
      <c r="CY99" s="40">
        <v>10.749999999999998</v>
      </c>
      <c r="CZ99" s="40">
        <v>112</v>
      </c>
      <c r="DA99" s="42"/>
      <c r="DB99" s="42"/>
      <c r="DC99" s="42"/>
      <c r="DD99" s="42"/>
      <c r="DE99" s="42"/>
      <c r="DF99" s="42"/>
      <c r="DG99" s="82">
        <v>15</v>
      </c>
      <c r="DH99" s="85">
        <v>37.5</v>
      </c>
      <c r="DI99" s="82">
        <v>134</v>
      </c>
      <c r="DJ99" s="85">
        <v>19</v>
      </c>
      <c r="DK99" s="85">
        <v>47.5</v>
      </c>
      <c r="DL99" s="82">
        <v>155</v>
      </c>
      <c r="EK99" s="46">
        <v>1</v>
      </c>
      <c r="EL99" s="45">
        <v>4</v>
      </c>
      <c r="EM99" s="45">
        <v>8.3333333333333339</v>
      </c>
      <c r="EN99" s="45">
        <v>96</v>
      </c>
      <c r="EO99" s="45">
        <v>2</v>
      </c>
      <c r="EP99" s="45">
        <v>4</v>
      </c>
      <c r="EQ99" s="45">
        <v>10</v>
      </c>
      <c r="ER99" s="45">
        <v>120</v>
      </c>
      <c r="JQ99" s="47">
        <f t="shared" si="19"/>
        <v>3</v>
      </c>
      <c r="JR99" s="47">
        <f t="shared" si="20"/>
        <v>65</v>
      </c>
      <c r="JS99" s="47">
        <f t="shared" si="21"/>
        <v>167.33333333333334</v>
      </c>
      <c r="JT99" s="47">
        <f t="shared" si="21"/>
        <v>920</v>
      </c>
    </row>
    <row r="100" spans="1:280" s="27" customFormat="1" ht="15.75" customHeight="1" x14ac:dyDescent="0.35">
      <c r="A100" s="34">
        <v>10</v>
      </c>
      <c r="B100" s="34" t="s">
        <v>143</v>
      </c>
      <c r="C100" s="48" t="s">
        <v>231</v>
      </c>
      <c r="D100" s="36">
        <f t="shared" si="33"/>
        <v>60.5</v>
      </c>
      <c r="E100" s="36">
        <f t="shared" si="33"/>
        <v>157.75</v>
      </c>
      <c r="F100" s="36">
        <f t="shared" si="33"/>
        <v>657</v>
      </c>
      <c r="G100" s="37">
        <f t="shared" si="34"/>
        <v>0.24010654490106545</v>
      </c>
      <c r="H100" s="36">
        <f t="shared" si="35"/>
        <v>10.083333333333334</v>
      </c>
      <c r="I100" s="36">
        <f t="shared" si="35"/>
        <v>26.291666666666668</v>
      </c>
      <c r="J100" s="36">
        <f t="shared" si="35"/>
        <v>109.5</v>
      </c>
      <c r="K100" s="37">
        <f t="shared" si="36"/>
        <v>0.24010654490106545</v>
      </c>
      <c r="L100" s="42"/>
      <c r="M100" s="42"/>
      <c r="N100" s="42"/>
      <c r="O100" s="42"/>
      <c r="P100" s="42"/>
      <c r="Q100" s="42"/>
      <c r="R100" s="38"/>
      <c r="S100" s="38"/>
      <c r="T100" s="38"/>
      <c r="U100" s="38"/>
      <c r="V100" s="38"/>
      <c r="W100" s="38"/>
      <c r="X100" s="41"/>
      <c r="Y100" s="41"/>
      <c r="Z100" s="83"/>
      <c r="AA100" s="41"/>
      <c r="AB100" s="63"/>
      <c r="AC100" s="83"/>
      <c r="AD100" s="41"/>
      <c r="AE100" s="41"/>
      <c r="AF100" s="83"/>
      <c r="AG100" s="41"/>
      <c r="AH100" s="63"/>
      <c r="AI100" s="83"/>
      <c r="AJ100" s="42"/>
      <c r="AK100" s="42"/>
      <c r="AL100" s="42"/>
      <c r="AM100" s="42"/>
      <c r="AN100" s="42"/>
      <c r="AO100" s="42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0">
        <v>10</v>
      </c>
      <c r="BF100" s="40">
        <v>28</v>
      </c>
      <c r="BG100" s="40">
        <v>130</v>
      </c>
      <c r="BH100" s="40">
        <v>11</v>
      </c>
      <c r="BI100" s="40">
        <v>31</v>
      </c>
      <c r="BJ100" s="40">
        <v>129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0">
        <v>4.8999999999999995</v>
      </c>
      <c r="CV100" s="82">
        <v>12.249999999999998</v>
      </c>
      <c r="CW100" s="40">
        <v>82</v>
      </c>
      <c r="CX100" s="40">
        <v>4.5999999999999996</v>
      </c>
      <c r="CY100" s="40">
        <v>11.499999999999998</v>
      </c>
      <c r="CZ100" s="40">
        <v>46</v>
      </c>
      <c r="DA100" s="42"/>
      <c r="DB100" s="42"/>
      <c r="DC100" s="42"/>
      <c r="DD100" s="42"/>
      <c r="DE100" s="42"/>
      <c r="DF100" s="42"/>
      <c r="DG100" s="82">
        <v>15</v>
      </c>
      <c r="DH100" s="85">
        <v>37.5</v>
      </c>
      <c r="DI100" s="82">
        <v>141</v>
      </c>
      <c r="DJ100" s="85">
        <v>15</v>
      </c>
      <c r="DK100" s="85">
        <v>37.5</v>
      </c>
      <c r="DL100" s="82">
        <v>129</v>
      </c>
      <c r="EK100" s="46">
        <v>0</v>
      </c>
      <c r="EL100" s="45">
        <v>3.6</v>
      </c>
      <c r="EM100" s="45">
        <v>6</v>
      </c>
      <c r="EN100" s="45">
        <v>96</v>
      </c>
      <c r="EO100" s="45">
        <v>0</v>
      </c>
      <c r="EP100" s="45">
        <v>4</v>
      </c>
      <c r="EQ100" s="45">
        <v>6.666666666666667</v>
      </c>
      <c r="ER100" s="45">
        <v>96</v>
      </c>
      <c r="JQ100" s="47">
        <f t="shared" si="19"/>
        <v>0</v>
      </c>
      <c r="JR100" s="47">
        <f t="shared" si="20"/>
        <v>68.099999999999994</v>
      </c>
      <c r="JS100" s="47">
        <f t="shared" si="21"/>
        <v>170.41666666666669</v>
      </c>
      <c r="JT100" s="47">
        <f t="shared" si="21"/>
        <v>849</v>
      </c>
    </row>
    <row r="101" spans="1:280" s="27" customFormat="1" ht="15.75" customHeight="1" x14ac:dyDescent="0.35">
      <c r="A101" s="34">
        <v>11</v>
      </c>
      <c r="B101" s="34" t="s">
        <v>143</v>
      </c>
      <c r="C101" s="48" t="s">
        <v>232</v>
      </c>
      <c r="D101" s="36">
        <f t="shared" si="33"/>
        <v>52.7</v>
      </c>
      <c r="E101" s="36">
        <f t="shared" si="33"/>
        <v>138.25</v>
      </c>
      <c r="F101" s="36">
        <f t="shared" si="33"/>
        <v>624</v>
      </c>
      <c r="G101" s="37">
        <f t="shared" si="34"/>
        <v>0.22155448717948717</v>
      </c>
      <c r="H101" s="36">
        <f t="shared" si="35"/>
        <v>8.7833333333333332</v>
      </c>
      <c r="I101" s="36">
        <f t="shared" si="35"/>
        <v>23.041666666666668</v>
      </c>
      <c r="J101" s="36">
        <f t="shared" si="35"/>
        <v>104</v>
      </c>
      <c r="K101" s="37">
        <f t="shared" si="36"/>
        <v>0.2215544871794872</v>
      </c>
      <c r="L101" s="42"/>
      <c r="M101" s="42"/>
      <c r="N101" s="42"/>
      <c r="O101" s="42"/>
      <c r="P101" s="42"/>
      <c r="Q101" s="42"/>
      <c r="R101" s="38"/>
      <c r="S101" s="38"/>
      <c r="T101" s="38"/>
      <c r="U101" s="38"/>
      <c r="V101" s="38"/>
      <c r="W101" s="38"/>
      <c r="X101" s="41"/>
      <c r="Y101" s="41"/>
      <c r="Z101" s="83"/>
      <c r="AA101" s="41"/>
      <c r="AB101" s="63"/>
      <c r="AC101" s="83"/>
      <c r="AD101" s="41"/>
      <c r="AE101" s="41"/>
      <c r="AF101" s="83"/>
      <c r="AG101" s="41"/>
      <c r="AH101" s="63"/>
      <c r="AI101" s="83"/>
      <c r="AJ101" s="42"/>
      <c r="AK101" s="42"/>
      <c r="AL101" s="42"/>
      <c r="AM101" s="42"/>
      <c r="AN101" s="42"/>
      <c r="AO101" s="42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0">
        <v>8</v>
      </c>
      <c r="BF101" s="40">
        <v>23</v>
      </c>
      <c r="BG101" s="40">
        <v>129</v>
      </c>
      <c r="BH101" s="40">
        <v>9</v>
      </c>
      <c r="BI101" s="40">
        <v>26</v>
      </c>
      <c r="BJ101" s="40">
        <v>125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0">
        <v>3.1</v>
      </c>
      <c r="CV101" s="82">
        <v>7.75</v>
      </c>
      <c r="CW101" s="40">
        <v>54</v>
      </c>
      <c r="CX101" s="40">
        <v>2.5999999999999996</v>
      </c>
      <c r="CY101" s="40">
        <v>6.4999999999999991</v>
      </c>
      <c r="CZ101" s="40">
        <v>51</v>
      </c>
      <c r="DA101" s="42"/>
      <c r="DB101" s="42"/>
      <c r="DC101" s="42"/>
      <c r="DD101" s="42"/>
      <c r="DE101" s="42"/>
      <c r="DF101" s="42"/>
      <c r="DG101" s="82">
        <v>15</v>
      </c>
      <c r="DH101" s="85">
        <v>37.5</v>
      </c>
      <c r="DI101" s="82">
        <v>133</v>
      </c>
      <c r="DJ101" s="85">
        <v>15</v>
      </c>
      <c r="DK101" s="85">
        <v>37.5</v>
      </c>
      <c r="DL101" s="82">
        <v>132</v>
      </c>
      <c r="EK101" s="46">
        <v>2.1</v>
      </c>
      <c r="EL101" s="45">
        <v>3.4</v>
      </c>
      <c r="EM101" s="45">
        <v>9.1666666666666679</v>
      </c>
      <c r="EN101" s="45">
        <v>112</v>
      </c>
      <c r="EO101" s="45">
        <v>2.4</v>
      </c>
      <c r="EP101" s="45">
        <v>3.4</v>
      </c>
      <c r="EQ101" s="45">
        <v>9.6666666666666679</v>
      </c>
      <c r="ER101" s="45">
        <v>112</v>
      </c>
      <c r="JQ101" s="47">
        <f t="shared" si="19"/>
        <v>4.5</v>
      </c>
      <c r="JR101" s="47">
        <f t="shared" si="20"/>
        <v>59.5</v>
      </c>
      <c r="JS101" s="47">
        <f t="shared" si="21"/>
        <v>157.08333333333334</v>
      </c>
      <c r="JT101" s="47">
        <f t="shared" si="21"/>
        <v>848</v>
      </c>
    </row>
    <row r="102" spans="1:280" s="27" customFormat="1" ht="15.75" customHeight="1" x14ac:dyDescent="0.35">
      <c r="A102" s="34">
        <v>12</v>
      </c>
      <c r="B102" s="34" t="s">
        <v>143</v>
      </c>
      <c r="C102" s="48" t="s">
        <v>233</v>
      </c>
      <c r="D102" s="36">
        <f t="shared" si="33"/>
        <v>58.599999999999994</v>
      </c>
      <c r="E102" s="36">
        <f t="shared" si="33"/>
        <v>153</v>
      </c>
      <c r="F102" s="36">
        <f t="shared" si="33"/>
        <v>679</v>
      </c>
      <c r="G102" s="37">
        <f t="shared" si="34"/>
        <v>0.22533136966126657</v>
      </c>
      <c r="H102" s="36">
        <f t="shared" si="35"/>
        <v>9.7666666666666657</v>
      </c>
      <c r="I102" s="36">
        <f t="shared" si="35"/>
        <v>25.5</v>
      </c>
      <c r="J102" s="36">
        <f t="shared" si="35"/>
        <v>113.16666666666667</v>
      </c>
      <c r="K102" s="37">
        <f t="shared" si="36"/>
        <v>0.22533136966126657</v>
      </c>
      <c r="L102" s="42"/>
      <c r="M102" s="42"/>
      <c r="N102" s="42"/>
      <c r="O102" s="42"/>
      <c r="P102" s="42"/>
      <c r="Q102" s="42"/>
      <c r="R102" s="38"/>
      <c r="S102" s="38"/>
      <c r="T102" s="38"/>
      <c r="U102" s="38"/>
      <c r="V102" s="38"/>
      <c r="W102" s="38"/>
      <c r="X102" s="41"/>
      <c r="Y102" s="41"/>
      <c r="Z102" s="83"/>
      <c r="AA102" s="41"/>
      <c r="AB102" s="63"/>
      <c r="AC102" s="83"/>
      <c r="AD102" s="41"/>
      <c r="AE102" s="41"/>
      <c r="AF102" s="83"/>
      <c r="AG102" s="41"/>
      <c r="AH102" s="63"/>
      <c r="AI102" s="83"/>
      <c r="AJ102" s="42"/>
      <c r="AK102" s="42"/>
      <c r="AL102" s="42"/>
      <c r="AM102" s="42"/>
      <c r="AN102" s="42"/>
      <c r="AO102" s="42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0">
        <v>8</v>
      </c>
      <c r="BF102" s="40">
        <v>23</v>
      </c>
      <c r="BG102" s="40">
        <v>127</v>
      </c>
      <c r="BH102" s="40">
        <v>9</v>
      </c>
      <c r="BI102" s="40">
        <v>26</v>
      </c>
      <c r="BJ102" s="40">
        <v>124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0">
        <v>3.3</v>
      </c>
      <c r="CV102" s="82">
        <v>8.2499999999999982</v>
      </c>
      <c r="CW102" s="40">
        <v>79</v>
      </c>
      <c r="CX102" s="40">
        <v>6.5</v>
      </c>
      <c r="CY102" s="40">
        <v>16.25</v>
      </c>
      <c r="CZ102" s="40">
        <v>74</v>
      </c>
      <c r="DA102" s="42"/>
      <c r="DB102" s="42"/>
      <c r="DC102" s="42"/>
      <c r="DD102" s="42"/>
      <c r="DE102" s="42"/>
      <c r="DF102" s="42"/>
      <c r="DG102" s="82">
        <v>16</v>
      </c>
      <c r="DH102" s="85">
        <v>40</v>
      </c>
      <c r="DI102" s="82">
        <v>134</v>
      </c>
      <c r="DJ102" s="85">
        <v>15.8</v>
      </c>
      <c r="DK102" s="85">
        <v>39.5</v>
      </c>
      <c r="DL102" s="82">
        <v>141</v>
      </c>
      <c r="EK102" s="46">
        <v>0</v>
      </c>
      <c r="EL102" s="45">
        <v>3</v>
      </c>
      <c r="EM102" s="45">
        <v>5</v>
      </c>
      <c r="EN102" s="45">
        <v>96</v>
      </c>
      <c r="EO102" s="45">
        <v>0</v>
      </c>
      <c r="EP102" s="45">
        <v>4.4000000000000004</v>
      </c>
      <c r="EQ102" s="45">
        <v>7.3333333333333339</v>
      </c>
      <c r="ER102" s="45">
        <v>112</v>
      </c>
      <c r="JQ102" s="47">
        <f t="shared" si="19"/>
        <v>0</v>
      </c>
      <c r="JR102" s="47">
        <f t="shared" si="20"/>
        <v>66</v>
      </c>
      <c r="JS102" s="47">
        <f t="shared" si="21"/>
        <v>165.33333333333331</v>
      </c>
      <c r="JT102" s="47">
        <f t="shared" si="21"/>
        <v>887</v>
      </c>
    </row>
    <row r="103" spans="1:280" s="27" customFormat="1" ht="15.75" customHeight="1" x14ac:dyDescent="0.35">
      <c r="A103" s="34">
        <v>13</v>
      </c>
      <c r="B103" s="34" t="s">
        <v>143</v>
      </c>
      <c r="C103" s="48" t="s">
        <v>234</v>
      </c>
      <c r="D103" s="36">
        <f t="shared" si="33"/>
        <v>55.6</v>
      </c>
      <c r="E103" s="36">
        <f t="shared" si="33"/>
        <v>146</v>
      </c>
      <c r="F103" s="36">
        <f t="shared" si="33"/>
        <v>634</v>
      </c>
      <c r="G103" s="37">
        <f t="shared" si="34"/>
        <v>0.2302839116719243</v>
      </c>
      <c r="H103" s="36">
        <f t="shared" si="35"/>
        <v>9.2666666666666675</v>
      </c>
      <c r="I103" s="36">
        <f t="shared" si="35"/>
        <v>24.333333333333332</v>
      </c>
      <c r="J103" s="36">
        <f t="shared" si="35"/>
        <v>105.66666666666667</v>
      </c>
      <c r="K103" s="37">
        <f t="shared" si="36"/>
        <v>0.23028391167192427</v>
      </c>
      <c r="L103" s="42"/>
      <c r="M103" s="42"/>
      <c r="N103" s="42"/>
      <c r="O103" s="42"/>
      <c r="P103" s="42"/>
      <c r="Q103" s="42"/>
      <c r="R103" s="38"/>
      <c r="S103" s="38"/>
      <c r="T103" s="38"/>
      <c r="U103" s="38"/>
      <c r="V103" s="38"/>
      <c r="W103" s="38"/>
      <c r="X103" s="41"/>
      <c r="Y103" s="41"/>
      <c r="Z103" s="83"/>
      <c r="AA103" s="41"/>
      <c r="AB103" s="63"/>
      <c r="AC103" s="83"/>
      <c r="AD103" s="41"/>
      <c r="AE103" s="41"/>
      <c r="AF103" s="83"/>
      <c r="AG103" s="41"/>
      <c r="AH103" s="63"/>
      <c r="AI103" s="83"/>
      <c r="AJ103" s="42"/>
      <c r="AK103" s="42"/>
      <c r="AL103" s="42"/>
      <c r="AM103" s="42"/>
      <c r="AN103" s="42"/>
      <c r="AO103" s="42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0">
        <v>9</v>
      </c>
      <c r="BF103" s="40">
        <v>26</v>
      </c>
      <c r="BG103" s="40">
        <v>121</v>
      </c>
      <c r="BH103" s="40">
        <v>9</v>
      </c>
      <c r="BI103" s="40">
        <v>26</v>
      </c>
      <c r="BJ103" s="40">
        <v>119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0">
        <v>2.5999999999999996</v>
      </c>
      <c r="CV103" s="82">
        <v>6.4999999999999991</v>
      </c>
      <c r="CW103" s="40">
        <v>51</v>
      </c>
      <c r="CX103" s="40">
        <v>3</v>
      </c>
      <c r="CY103" s="40">
        <v>7.5</v>
      </c>
      <c r="CZ103" s="40">
        <v>65</v>
      </c>
      <c r="DA103" s="42"/>
      <c r="DB103" s="42"/>
      <c r="DC103" s="42"/>
      <c r="DD103" s="42"/>
      <c r="DE103" s="42"/>
      <c r="DF103" s="42"/>
      <c r="DG103" s="82">
        <v>14</v>
      </c>
      <c r="DH103" s="85">
        <v>35</v>
      </c>
      <c r="DI103" s="82">
        <v>135</v>
      </c>
      <c r="DJ103" s="85">
        <v>18</v>
      </c>
      <c r="DK103" s="85">
        <v>45</v>
      </c>
      <c r="DL103" s="82">
        <v>143</v>
      </c>
      <c r="EK103" s="46">
        <v>2.1</v>
      </c>
      <c r="EL103" s="45">
        <v>2.4</v>
      </c>
      <c r="EM103" s="45">
        <v>7.5</v>
      </c>
      <c r="EN103" s="45">
        <v>80</v>
      </c>
      <c r="EO103" s="45">
        <v>1</v>
      </c>
      <c r="EP103" s="45">
        <v>3.7</v>
      </c>
      <c r="EQ103" s="45">
        <v>7.8333333333333339</v>
      </c>
      <c r="ER103" s="45">
        <v>80</v>
      </c>
      <c r="JQ103" s="47">
        <f t="shared" si="19"/>
        <v>3.1</v>
      </c>
      <c r="JR103" s="47">
        <f t="shared" si="20"/>
        <v>61.7</v>
      </c>
      <c r="JS103" s="47">
        <f t="shared" si="21"/>
        <v>161.33333333333334</v>
      </c>
      <c r="JT103" s="47">
        <f t="shared" si="21"/>
        <v>794</v>
      </c>
    </row>
    <row r="104" spans="1:280" s="27" customFormat="1" ht="15.75" customHeight="1" x14ac:dyDescent="0.35">
      <c r="A104" s="34">
        <v>14</v>
      </c>
      <c r="B104" s="34" t="s">
        <v>143</v>
      </c>
      <c r="C104" s="48" t="s">
        <v>235</v>
      </c>
      <c r="D104" s="36">
        <f t="shared" si="33"/>
        <v>54.3</v>
      </c>
      <c r="E104" s="36">
        <f t="shared" si="33"/>
        <v>142.25</v>
      </c>
      <c r="F104" s="36">
        <f t="shared" si="33"/>
        <v>616</v>
      </c>
      <c r="G104" s="37">
        <f t="shared" si="34"/>
        <v>0.23092532467532467</v>
      </c>
      <c r="H104" s="36">
        <f t="shared" si="35"/>
        <v>9.0499999999999989</v>
      </c>
      <c r="I104" s="36">
        <f t="shared" si="35"/>
        <v>23.708333333333332</v>
      </c>
      <c r="J104" s="36">
        <f t="shared" si="35"/>
        <v>102.66666666666667</v>
      </c>
      <c r="K104" s="37">
        <f t="shared" si="36"/>
        <v>0.23092532467532464</v>
      </c>
      <c r="L104" s="42"/>
      <c r="M104" s="42"/>
      <c r="N104" s="42"/>
      <c r="O104" s="42"/>
      <c r="P104" s="42"/>
      <c r="Q104" s="42"/>
      <c r="R104" s="38"/>
      <c r="S104" s="38"/>
      <c r="T104" s="38"/>
      <c r="U104" s="38"/>
      <c r="V104" s="38"/>
      <c r="W104" s="38"/>
      <c r="X104" s="41"/>
      <c r="Y104" s="41"/>
      <c r="Z104" s="83"/>
      <c r="AA104" s="41"/>
      <c r="AB104" s="63"/>
      <c r="AC104" s="83"/>
      <c r="AD104" s="41"/>
      <c r="AE104" s="41"/>
      <c r="AF104" s="83"/>
      <c r="AG104" s="41"/>
      <c r="AH104" s="63"/>
      <c r="AI104" s="83"/>
      <c r="AJ104" s="42"/>
      <c r="AK104" s="42"/>
      <c r="AL104" s="42"/>
      <c r="AM104" s="42"/>
      <c r="AN104" s="42"/>
      <c r="AO104" s="42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0">
        <v>9</v>
      </c>
      <c r="BF104" s="40">
        <v>26</v>
      </c>
      <c r="BG104" s="40">
        <v>111</v>
      </c>
      <c r="BH104" s="40">
        <v>10</v>
      </c>
      <c r="BI104" s="40">
        <v>28</v>
      </c>
      <c r="BJ104" s="40">
        <v>122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0">
        <v>1.7</v>
      </c>
      <c r="CV104" s="82">
        <v>4.25</v>
      </c>
      <c r="CW104" s="40">
        <v>64</v>
      </c>
      <c r="CX104" s="40">
        <v>2.6</v>
      </c>
      <c r="CY104" s="40">
        <v>6.5</v>
      </c>
      <c r="CZ104" s="40">
        <v>48</v>
      </c>
      <c r="DA104" s="42"/>
      <c r="DB104" s="42"/>
      <c r="DC104" s="42"/>
      <c r="DD104" s="42"/>
      <c r="DE104" s="42"/>
      <c r="DF104" s="42"/>
      <c r="DG104" s="82">
        <v>16</v>
      </c>
      <c r="DH104" s="85">
        <v>40</v>
      </c>
      <c r="DI104" s="82">
        <v>132</v>
      </c>
      <c r="DJ104" s="85">
        <v>15</v>
      </c>
      <c r="DK104" s="85">
        <v>37.5</v>
      </c>
      <c r="DL104" s="82">
        <v>139</v>
      </c>
      <c r="EK104" s="46">
        <v>0</v>
      </c>
      <c r="EL104" s="45">
        <v>6</v>
      </c>
      <c r="EM104" s="45">
        <v>10</v>
      </c>
      <c r="EN104" s="45">
        <v>110</v>
      </c>
      <c r="EO104" s="45">
        <v>0</v>
      </c>
      <c r="EP104" s="45">
        <v>6</v>
      </c>
      <c r="EQ104" s="45">
        <v>10</v>
      </c>
      <c r="ER104" s="45">
        <v>112</v>
      </c>
      <c r="JQ104" s="47">
        <f t="shared" si="19"/>
        <v>0</v>
      </c>
      <c r="JR104" s="47">
        <f t="shared" si="20"/>
        <v>66.300000000000011</v>
      </c>
      <c r="JS104" s="47">
        <f t="shared" si="21"/>
        <v>162.25</v>
      </c>
      <c r="JT104" s="47">
        <f t="shared" si="21"/>
        <v>838</v>
      </c>
    </row>
    <row r="105" spans="1:280" s="27" customFormat="1" ht="15.75" customHeight="1" x14ac:dyDescent="0.35">
      <c r="A105" s="34">
        <v>15</v>
      </c>
      <c r="B105" s="34" t="s">
        <v>143</v>
      </c>
      <c r="C105" s="48" t="s">
        <v>236</v>
      </c>
      <c r="D105" s="36">
        <f t="shared" si="33"/>
        <v>47.5</v>
      </c>
      <c r="E105" s="36">
        <f t="shared" si="33"/>
        <v>125.25</v>
      </c>
      <c r="F105" s="36">
        <f t="shared" si="33"/>
        <v>595</v>
      </c>
      <c r="G105" s="37">
        <f t="shared" si="34"/>
        <v>0.21050420168067227</v>
      </c>
      <c r="H105" s="36">
        <f t="shared" si="35"/>
        <v>7.916666666666667</v>
      </c>
      <c r="I105" s="36">
        <f t="shared" si="35"/>
        <v>20.875</v>
      </c>
      <c r="J105" s="36">
        <f t="shared" si="35"/>
        <v>99.166666666666671</v>
      </c>
      <c r="K105" s="37">
        <f t="shared" si="36"/>
        <v>0.21050420168067227</v>
      </c>
      <c r="L105" s="42"/>
      <c r="M105" s="42"/>
      <c r="N105" s="42"/>
      <c r="O105" s="42"/>
      <c r="P105" s="42"/>
      <c r="Q105" s="42"/>
      <c r="R105" s="38"/>
      <c r="S105" s="38"/>
      <c r="T105" s="38"/>
      <c r="U105" s="38"/>
      <c r="V105" s="38"/>
      <c r="W105" s="38"/>
      <c r="X105" s="41"/>
      <c r="Y105" s="41"/>
      <c r="Z105" s="83"/>
      <c r="AA105" s="41"/>
      <c r="AB105" s="63"/>
      <c r="AC105" s="83"/>
      <c r="AD105" s="41"/>
      <c r="AE105" s="41"/>
      <c r="AF105" s="83"/>
      <c r="AG105" s="41"/>
      <c r="AH105" s="63"/>
      <c r="AI105" s="83"/>
      <c r="AJ105" s="42"/>
      <c r="AK105" s="42"/>
      <c r="AL105" s="42"/>
      <c r="AM105" s="42"/>
      <c r="AN105" s="42"/>
      <c r="AO105" s="42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0">
        <v>9</v>
      </c>
      <c r="BF105" s="40">
        <v>26</v>
      </c>
      <c r="BG105" s="40">
        <v>119</v>
      </c>
      <c r="BH105" s="40">
        <v>10</v>
      </c>
      <c r="BI105" s="40">
        <v>28</v>
      </c>
      <c r="BJ105" s="40">
        <v>124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0">
        <v>2.8</v>
      </c>
      <c r="CV105" s="82">
        <v>6.9999999999999991</v>
      </c>
      <c r="CW105" s="40">
        <v>60</v>
      </c>
      <c r="CX105" s="40">
        <v>2.7</v>
      </c>
      <c r="CY105" s="40">
        <v>6.75</v>
      </c>
      <c r="CZ105" s="40">
        <v>53</v>
      </c>
      <c r="DA105" s="42"/>
      <c r="DB105" s="42"/>
      <c r="DC105" s="42"/>
      <c r="DD105" s="42"/>
      <c r="DE105" s="42"/>
      <c r="DF105" s="42"/>
      <c r="DG105" s="82">
        <v>13</v>
      </c>
      <c r="DH105" s="85">
        <v>32.5</v>
      </c>
      <c r="DI105" s="82">
        <v>127</v>
      </c>
      <c r="DJ105" s="85">
        <v>10</v>
      </c>
      <c r="DK105" s="85">
        <v>25</v>
      </c>
      <c r="DL105" s="82">
        <v>112</v>
      </c>
      <c r="EK105" s="46">
        <v>1.6</v>
      </c>
      <c r="EL105" s="45">
        <v>3.6</v>
      </c>
      <c r="EM105" s="45">
        <v>8.6666666666666679</v>
      </c>
      <c r="EN105" s="45">
        <v>80</v>
      </c>
      <c r="EO105" s="45">
        <v>1.1000000000000001</v>
      </c>
      <c r="EP105" s="45">
        <v>3.1</v>
      </c>
      <c r="EQ105" s="45">
        <v>7</v>
      </c>
      <c r="ER105" s="45">
        <v>80</v>
      </c>
      <c r="JQ105" s="47">
        <f t="shared" si="19"/>
        <v>2.7</v>
      </c>
      <c r="JR105" s="47">
        <f t="shared" si="20"/>
        <v>54.2</v>
      </c>
      <c r="JS105" s="47">
        <f t="shared" si="21"/>
        <v>140.91666666666669</v>
      </c>
      <c r="JT105" s="47">
        <f t="shared" si="21"/>
        <v>755</v>
      </c>
    </row>
    <row r="106" spans="1:280" s="27" customFormat="1" ht="15.75" customHeight="1" x14ac:dyDescent="0.35">
      <c r="A106" s="34">
        <v>16</v>
      </c>
      <c r="B106" s="34" t="s">
        <v>143</v>
      </c>
      <c r="C106" s="48" t="s">
        <v>237</v>
      </c>
      <c r="D106" s="36">
        <f t="shared" si="33"/>
        <v>23.599999999999998</v>
      </c>
      <c r="E106" s="36">
        <f t="shared" si="33"/>
        <v>69</v>
      </c>
      <c r="F106" s="36">
        <f t="shared" si="33"/>
        <v>788</v>
      </c>
      <c r="G106" s="37">
        <f t="shared" si="34"/>
        <v>8.7563451776649745E-2</v>
      </c>
      <c r="H106" s="36">
        <f t="shared" si="35"/>
        <v>5.8999999999999995</v>
      </c>
      <c r="I106" s="36">
        <f t="shared" si="35"/>
        <v>17.25</v>
      </c>
      <c r="J106" s="36">
        <f t="shared" si="35"/>
        <v>197</v>
      </c>
      <c r="K106" s="37">
        <f t="shared" si="36"/>
        <v>8.7563451776649745E-2</v>
      </c>
      <c r="L106" s="42"/>
      <c r="M106" s="42"/>
      <c r="N106" s="42"/>
      <c r="O106" s="42"/>
      <c r="P106" s="42"/>
      <c r="Q106" s="42"/>
      <c r="R106" s="38"/>
      <c r="S106" s="38"/>
      <c r="T106" s="38"/>
      <c r="U106" s="38"/>
      <c r="V106" s="38"/>
      <c r="W106" s="38"/>
      <c r="X106" s="41"/>
      <c r="Y106" s="41"/>
      <c r="Z106" s="83"/>
      <c r="AA106" s="41"/>
      <c r="AB106" s="63"/>
      <c r="AC106" s="83"/>
      <c r="AD106" s="41"/>
      <c r="AE106" s="41"/>
      <c r="AF106" s="83"/>
      <c r="AG106" s="41"/>
      <c r="AH106" s="63"/>
      <c r="AI106" s="83"/>
      <c r="AJ106" s="42"/>
      <c r="AK106" s="42"/>
      <c r="AL106" s="42"/>
      <c r="AM106" s="42"/>
      <c r="AN106" s="42"/>
      <c r="AO106" s="42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81">
        <v>6</v>
      </c>
      <c r="BR106" s="81">
        <v>20</v>
      </c>
      <c r="BS106" s="81">
        <v>300</v>
      </c>
      <c r="BT106" s="81">
        <v>6</v>
      </c>
      <c r="BU106" s="81">
        <v>20</v>
      </c>
      <c r="BV106" s="81">
        <v>260</v>
      </c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0">
        <v>6.9</v>
      </c>
      <c r="CP106" s="82">
        <v>17.25</v>
      </c>
      <c r="CQ106" s="40">
        <v>148</v>
      </c>
      <c r="CR106" s="40">
        <v>4.7</v>
      </c>
      <c r="CS106" s="40">
        <v>11.75</v>
      </c>
      <c r="CT106" s="40">
        <v>80</v>
      </c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27">
        <v>0.6</v>
      </c>
      <c r="DN106" s="27">
        <v>3.9</v>
      </c>
      <c r="DO106" s="27">
        <v>6</v>
      </c>
      <c r="DP106" s="27">
        <v>128</v>
      </c>
      <c r="DQ106" s="44">
        <v>0.2857142857142857</v>
      </c>
      <c r="DR106" s="44">
        <v>8.2772727272727273</v>
      </c>
      <c r="DS106" s="27">
        <v>11</v>
      </c>
      <c r="DT106" s="27">
        <v>144</v>
      </c>
      <c r="DU106" s="27">
        <v>0.6</v>
      </c>
      <c r="DV106" s="27">
        <v>3.9</v>
      </c>
      <c r="DW106" s="27">
        <v>6</v>
      </c>
      <c r="DX106" s="27">
        <v>128</v>
      </c>
      <c r="DY106" s="86">
        <v>0.2857142857142857</v>
      </c>
      <c r="DZ106" s="86">
        <v>5.1590909090909092</v>
      </c>
      <c r="EA106" s="27">
        <v>8</v>
      </c>
      <c r="EB106" s="27">
        <v>144</v>
      </c>
      <c r="FA106" s="44">
        <v>1</v>
      </c>
      <c r="FB106" s="44">
        <v>4</v>
      </c>
      <c r="FC106" s="44">
        <v>8.3333333333333339</v>
      </c>
      <c r="FD106" s="44">
        <v>100</v>
      </c>
      <c r="FE106" s="44">
        <v>1</v>
      </c>
      <c r="FF106" s="44">
        <v>4</v>
      </c>
      <c r="FG106" s="44">
        <v>8.3333333333333339</v>
      </c>
      <c r="FH106" s="44">
        <v>102</v>
      </c>
      <c r="JQ106" s="47">
        <f t="shared" si="19"/>
        <v>3.7714285714285714</v>
      </c>
      <c r="JR106" s="47">
        <f t="shared" si="20"/>
        <v>52.836363636363636</v>
      </c>
      <c r="JS106" s="47">
        <f t="shared" si="21"/>
        <v>116.66666666666667</v>
      </c>
      <c r="JT106" s="47">
        <f t="shared" si="21"/>
        <v>1534</v>
      </c>
    </row>
    <row r="107" spans="1:280" s="27" customFormat="1" ht="15.75" customHeight="1" x14ac:dyDescent="0.35">
      <c r="A107" s="34">
        <v>17</v>
      </c>
      <c r="B107" s="34" t="s">
        <v>143</v>
      </c>
      <c r="C107" s="48" t="s">
        <v>238</v>
      </c>
      <c r="D107" s="36">
        <f t="shared" si="33"/>
        <v>23.900000000000002</v>
      </c>
      <c r="E107" s="36">
        <f t="shared" si="33"/>
        <v>67.75</v>
      </c>
      <c r="F107" s="36">
        <f t="shared" si="33"/>
        <v>703</v>
      </c>
      <c r="G107" s="37">
        <f t="shared" si="34"/>
        <v>9.6372688477951635E-2</v>
      </c>
      <c r="H107" s="36">
        <f t="shared" si="35"/>
        <v>5.9750000000000005</v>
      </c>
      <c r="I107" s="36">
        <f t="shared" si="35"/>
        <v>16.9375</v>
      </c>
      <c r="J107" s="36">
        <f t="shared" si="35"/>
        <v>175.75</v>
      </c>
      <c r="K107" s="37">
        <f t="shared" si="36"/>
        <v>9.6372688477951635E-2</v>
      </c>
      <c r="L107" s="42"/>
      <c r="M107" s="42"/>
      <c r="N107" s="42"/>
      <c r="O107" s="42"/>
      <c r="P107" s="42"/>
      <c r="Q107" s="42"/>
      <c r="R107" s="38"/>
      <c r="S107" s="38"/>
      <c r="T107" s="38"/>
      <c r="U107" s="38"/>
      <c r="V107" s="38"/>
      <c r="W107" s="38"/>
      <c r="X107" s="41"/>
      <c r="Y107" s="41"/>
      <c r="Z107" s="83"/>
      <c r="AA107" s="41"/>
      <c r="AB107" s="63"/>
      <c r="AC107" s="83"/>
      <c r="AD107" s="41"/>
      <c r="AE107" s="41"/>
      <c r="AF107" s="83"/>
      <c r="AG107" s="41"/>
      <c r="AH107" s="63"/>
      <c r="AI107" s="83"/>
      <c r="AJ107" s="42"/>
      <c r="AK107" s="42"/>
      <c r="AL107" s="42"/>
      <c r="AM107" s="42"/>
      <c r="AN107" s="42"/>
      <c r="AO107" s="42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81">
        <v>8</v>
      </c>
      <c r="BR107" s="81">
        <v>25</v>
      </c>
      <c r="BS107" s="81">
        <v>250</v>
      </c>
      <c r="BT107" s="81">
        <v>6</v>
      </c>
      <c r="BU107" s="81">
        <v>18</v>
      </c>
      <c r="BV107" s="81">
        <v>240</v>
      </c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0">
        <v>4.5999999999999996</v>
      </c>
      <c r="CP107" s="82">
        <v>11.499999999999998</v>
      </c>
      <c r="CQ107" s="40">
        <v>117</v>
      </c>
      <c r="CR107" s="40">
        <v>5.3</v>
      </c>
      <c r="CS107" s="40">
        <v>13.249999999999998</v>
      </c>
      <c r="CT107" s="40">
        <v>96</v>
      </c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N107" s="27">
        <v>4.7</v>
      </c>
      <c r="DO107" s="27">
        <v>6</v>
      </c>
      <c r="DP107" s="27">
        <v>96</v>
      </c>
      <c r="DQ107" s="44">
        <v>1.1428571428571428</v>
      </c>
      <c r="DR107" s="44">
        <v>5.0522727272727277</v>
      </c>
      <c r="DS107" s="27">
        <v>9</v>
      </c>
      <c r="DT107" s="27">
        <v>96</v>
      </c>
      <c r="DV107" s="27">
        <v>4.7</v>
      </c>
      <c r="DW107" s="27">
        <v>6</v>
      </c>
      <c r="DX107" s="27">
        <v>96</v>
      </c>
      <c r="DY107" s="86">
        <v>1.1428571428571428</v>
      </c>
      <c r="DZ107" s="86">
        <v>5.0522727272727277</v>
      </c>
      <c r="EA107" s="27">
        <v>9</v>
      </c>
      <c r="EB107" s="27">
        <v>96</v>
      </c>
      <c r="FA107" s="44">
        <v>0</v>
      </c>
      <c r="FB107" s="44">
        <v>3.5714285714285716</v>
      </c>
      <c r="FC107" s="44">
        <v>5.9523809523809526</v>
      </c>
      <c r="FD107" s="44">
        <v>96</v>
      </c>
      <c r="FE107" s="44">
        <v>0</v>
      </c>
      <c r="FF107" s="44">
        <v>4</v>
      </c>
      <c r="FG107" s="44">
        <v>6.666666666666667</v>
      </c>
      <c r="FH107" s="44">
        <v>96</v>
      </c>
      <c r="JQ107" s="47">
        <f t="shared" si="19"/>
        <v>2.2857142857142856</v>
      </c>
      <c r="JR107" s="47">
        <f t="shared" si="20"/>
        <v>50.975974025974033</v>
      </c>
      <c r="JS107" s="47">
        <f t="shared" si="21"/>
        <v>110.36904761904762</v>
      </c>
      <c r="JT107" s="47">
        <f t="shared" si="21"/>
        <v>1279</v>
      </c>
    </row>
    <row r="108" spans="1:280" s="27" customFormat="1" ht="15.75" customHeight="1" x14ac:dyDescent="0.35">
      <c r="A108" s="34">
        <v>18</v>
      </c>
      <c r="B108" s="34" t="s">
        <v>143</v>
      </c>
      <c r="C108" s="48" t="s">
        <v>239</v>
      </c>
      <c r="D108" s="36">
        <f t="shared" si="33"/>
        <v>20.5</v>
      </c>
      <c r="E108" s="36">
        <f t="shared" si="33"/>
        <v>51.25</v>
      </c>
      <c r="F108" s="36">
        <f t="shared" si="33"/>
        <v>544</v>
      </c>
      <c r="G108" s="37">
        <f t="shared" si="34"/>
        <v>9.420955882352941E-2</v>
      </c>
      <c r="H108" s="36">
        <f t="shared" si="35"/>
        <v>5.125</v>
      </c>
      <c r="I108" s="36">
        <f t="shared" si="35"/>
        <v>12.8125</v>
      </c>
      <c r="J108" s="36">
        <f t="shared" si="35"/>
        <v>136</v>
      </c>
      <c r="K108" s="37">
        <f t="shared" si="36"/>
        <v>9.420955882352941E-2</v>
      </c>
      <c r="L108" s="42"/>
      <c r="M108" s="42"/>
      <c r="N108" s="42"/>
      <c r="O108" s="42"/>
      <c r="P108" s="42"/>
      <c r="Q108" s="42"/>
      <c r="R108" s="38"/>
      <c r="S108" s="38"/>
      <c r="T108" s="38"/>
      <c r="U108" s="38"/>
      <c r="V108" s="38"/>
      <c r="W108" s="38"/>
      <c r="X108" s="41"/>
      <c r="Y108" s="41"/>
      <c r="Z108" s="83"/>
      <c r="AA108" s="41"/>
      <c r="AB108" s="63"/>
      <c r="AC108" s="83"/>
      <c r="AD108" s="41"/>
      <c r="AE108" s="41"/>
      <c r="AF108" s="83"/>
      <c r="AG108" s="41"/>
      <c r="AH108" s="63"/>
      <c r="AI108" s="83"/>
      <c r="AJ108" s="42"/>
      <c r="AK108" s="42"/>
      <c r="AL108" s="42"/>
      <c r="AM108" s="42"/>
      <c r="AN108" s="42"/>
      <c r="AO108" s="42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81">
        <v>2</v>
      </c>
      <c r="BR108" s="81">
        <v>5</v>
      </c>
      <c r="BS108" s="81">
        <v>150</v>
      </c>
      <c r="BT108" s="81">
        <v>4</v>
      </c>
      <c r="BU108" s="81">
        <v>10</v>
      </c>
      <c r="BV108" s="81">
        <v>150</v>
      </c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0">
        <v>9.6</v>
      </c>
      <c r="CP108" s="82">
        <v>23.999999999999996</v>
      </c>
      <c r="CQ108" s="40">
        <v>180</v>
      </c>
      <c r="CR108" s="40">
        <v>4.9000000000000004</v>
      </c>
      <c r="CS108" s="40">
        <v>12.25</v>
      </c>
      <c r="CT108" s="40">
        <v>64</v>
      </c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27">
        <v>0.7</v>
      </c>
      <c r="DN108" s="27">
        <v>4.3</v>
      </c>
      <c r="DO108" s="27">
        <v>7</v>
      </c>
      <c r="DP108" s="27">
        <v>128</v>
      </c>
      <c r="DQ108" s="44">
        <v>1.3019480519480491</v>
      </c>
      <c r="DR108" s="44">
        <v>4.2</v>
      </c>
      <c r="DS108" s="27">
        <v>8</v>
      </c>
      <c r="DT108" s="27">
        <v>128</v>
      </c>
      <c r="DU108" s="27">
        <v>0.7</v>
      </c>
      <c r="DV108" s="27">
        <v>4.3</v>
      </c>
      <c r="DW108" s="27">
        <v>7</v>
      </c>
      <c r="DX108" s="27">
        <v>128</v>
      </c>
      <c r="DY108" s="86">
        <v>1.5</v>
      </c>
      <c r="DZ108" s="86">
        <v>4.2</v>
      </c>
      <c r="EA108" s="27">
        <v>8</v>
      </c>
      <c r="EB108" s="27">
        <v>128</v>
      </c>
      <c r="FA108" s="44">
        <v>2</v>
      </c>
      <c r="FB108" s="44">
        <v>5</v>
      </c>
      <c r="FC108" s="44">
        <v>11.666666666666668</v>
      </c>
      <c r="FD108" s="44">
        <v>96</v>
      </c>
      <c r="FE108" s="44">
        <v>0</v>
      </c>
      <c r="FF108" s="44">
        <v>6</v>
      </c>
      <c r="FG108" s="44">
        <v>10</v>
      </c>
      <c r="FH108" s="44">
        <v>102</v>
      </c>
      <c r="JQ108" s="47">
        <f t="shared" si="19"/>
        <v>6.2019480519480492</v>
      </c>
      <c r="JR108" s="47">
        <f t="shared" si="20"/>
        <v>48.5</v>
      </c>
      <c r="JS108" s="47">
        <f t="shared" si="21"/>
        <v>102.91666666666667</v>
      </c>
      <c r="JT108" s="47">
        <f t="shared" si="21"/>
        <v>1254</v>
      </c>
    </row>
    <row r="109" spans="1:280" s="27" customFormat="1" ht="15.75" customHeight="1" x14ac:dyDescent="0.35">
      <c r="A109" s="34">
        <v>19</v>
      </c>
      <c r="B109" s="34" t="s">
        <v>143</v>
      </c>
      <c r="C109" s="48" t="s">
        <v>240</v>
      </c>
      <c r="D109" s="36">
        <f t="shared" si="33"/>
        <v>19.3</v>
      </c>
      <c r="E109" s="36">
        <f t="shared" si="33"/>
        <v>46.25</v>
      </c>
      <c r="F109" s="36">
        <f t="shared" si="33"/>
        <v>492</v>
      </c>
      <c r="G109" s="37">
        <f t="shared" si="34"/>
        <v>9.4004065040650411E-2</v>
      </c>
      <c r="H109" s="36">
        <f t="shared" si="35"/>
        <v>4.8250000000000002</v>
      </c>
      <c r="I109" s="36">
        <f t="shared" si="35"/>
        <v>11.5625</v>
      </c>
      <c r="J109" s="36">
        <f t="shared" si="35"/>
        <v>123</v>
      </c>
      <c r="K109" s="37">
        <f t="shared" si="36"/>
        <v>9.4004065040650411E-2</v>
      </c>
      <c r="L109" s="42"/>
      <c r="M109" s="42"/>
      <c r="N109" s="42"/>
      <c r="O109" s="42"/>
      <c r="P109" s="42"/>
      <c r="Q109" s="42"/>
      <c r="R109" s="38"/>
      <c r="S109" s="38"/>
      <c r="T109" s="38"/>
      <c r="U109" s="38"/>
      <c r="V109" s="38"/>
      <c r="W109" s="38"/>
      <c r="X109" s="41"/>
      <c r="Y109" s="41"/>
      <c r="Z109" s="83"/>
      <c r="AA109" s="41"/>
      <c r="AB109" s="63"/>
      <c r="AC109" s="83"/>
      <c r="AD109" s="41"/>
      <c r="AE109" s="41"/>
      <c r="AF109" s="83"/>
      <c r="AG109" s="41"/>
      <c r="AH109" s="63"/>
      <c r="AI109" s="83"/>
      <c r="AJ109" s="42"/>
      <c r="AK109" s="42"/>
      <c r="AL109" s="42"/>
      <c r="AM109" s="42"/>
      <c r="AN109" s="42"/>
      <c r="AO109" s="42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81">
        <v>2</v>
      </c>
      <c r="BR109" s="81">
        <v>6</v>
      </c>
      <c r="BS109" s="81">
        <v>160</v>
      </c>
      <c r="BT109" s="81">
        <v>2</v>
      </c>
      <c r="BU109" s="81">
        <v>2</v>
      </c>
      <c r="BV109" s="81">
        <v>120</v>
      </c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0">
        <v>8.3000000000000007</v>
      </c>
      <c r="CP109" s="82">
        <v>20.75</v>
      </c>
      <c r="CQ109" s="40">
        <v>148</v>
      </c>
      <c r="CR109" s="40">
        <v>7</v>
      </c>
      <c r="CS109" s="40">
        <v>17.5</v>
      </c>
      <c r="CT109" s="40">
        <v>64</v>
      </c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N109" s="27">
        <v>5.6</v>
      </c>
      <c r="DO109" s="27">
        <v>7</v>
      </c>
      <c r="DP109" s="27">
        <v>112</v>
      </c>
      <c r="DQ109" s="44">
        <v>0</v>
      </c>
      <c r="DR109" s="44">
        <v>5.9</v>
      </c>
      <c r="DS109" s="27">
        <v>8</v>
      </c>
      <c r="DT109" s="27">
        <v>128</v>
      </c>
      <c r="DV109" s="27">
        <v>5.6</v>
      </c>
      <c r="DW109" s="27">
        <v>7</v>
      </c>
      <c r="DX109" s="27">
        <v>112</v>
      </c>
      <c r="DY109" s="86">
        <v>0</v>
      </c>
      <c r="DZ109" s="86">
        <v>6.4090909090909092</v>
      </c>
      <c r="EA109" s="27">
        <v>8</v>
      </c>
      <c r="EB109" s="27">
        <v>128</v>
      </c>
      <c r="FA109" s="44">
        <v>1.1428571428571428</v>
      </c>
      <c r="FB109" s="44">
        <v>4.1428571428571432</v>
      </c>
      <c r="FC109" s="44">
        <v>8.8095238095238102</v>
      </c>
      <c r="FD109" s="44">
        <v>102</v>
      </c>
      <c r="FE109" s="44">
        <v>1.6</v>
      </c>
      <c r="FF109" s="44">
        <v>2.9</v>
      </c>
      <c r="FG109" s="44">
        <v>7.5</v>
      </c>
      <c r="FH109" s="44">
        <v>96</v>
      </c>
      <c r="JQ109" s="47">
        <f t="shared" si="19"/>
        <v>2.7428571428571429</v>
      </c>
      <c r="JR109" s="47">
        <f t="shared" si="20"/>
        <v>49.851948051948057</v>
      </c>
      <c r="JS109" s="47">
        <f t="shared" si="21"/>
        <v>92.55952380952381</v>
      </c>
      <c r="JT109" s="47">
        <f t="shared" si="21"/>
        <v>1170</v>
      </c>
    </row>
    <row r="110" spans="1:280" s="27" customFormat="1" ht="15.75" customHeight="1" x14ac:dyDescent="0.35">
      <c r="A110" s="34">
        <v>20</v>
      </c>
      <c r="B110" s="34" t="s">
        <v>143</v>
      </c>
      <c r="C110" s="48" t="s">
        <v>241</v>
      </c>
      <c r="D110" s="36">
        <f t="shared" si="33"/>
        <v>22</v>
      </c>
      <c r="E110" s="36">
        <f t="shared" si="33"/>
        <v>60</v>
      </c>
      <c r="F110" s="36">
        <f t="shared" si="33"/>
        <v>710</v>
      </c>
      <c r="G110" s="37">
        <f t="shared" si="34"/>
        <v>8.4507042253521125E-2</v>
      </c>
      <c r="H110" s="36">
        <f t="shared" si="35"/>
        <v>5.5</v>
      </c>
      <c r="I110" s="36">
        <f t="shared" si="35"/>
        <v>15</v>
      </c>
      <c r="J110" s="36">
        <f t="shared" si="35"/>
        <v>177.5</v>
      </c>
      <c r="K110" s="37">
        <f t="shared" si="36"/>
        <v>8.4507042253521125E-2</v>
      </c>
      <c r="L110" s="42"/>
      <c r="M110" s="42"/>
      <c r="N110" s="42"/>
      <c r="O110" s="42"/>
      <c r="P110" s="42"/>
      <c r="Q110" s="42"/>
      <c r="R110" s="38"/>
      <c r="S110" s="38"/>
      <c r="T110" s="38"/>
      <c r="U110" s="38"/>
      <c r="V110" s="38"/>
      <c r="W110" s="38"/>
      <c r="X110" s="41"/>
      <c r="Y110" s="41"/>
      <c r="Z110" s="83"/>
      <c r="AA110" s="41"/>
      <c r="AB110" s="63"/>
      <c r="AC110" s="83"/>
      <c r="AD110" s="41"/>
      <c r="AE110" s="41"/>
      <c r="AF110" s="83"/>
      <c r="AG110" s="41"/>
      <c r="AH110" s="63"/>
      <c r="AI110" s="83"/>
      <c r="AJ110" s="42"/>
      <c r="AK110" s="42"/>
      <c r="AL110" s="42"/>
      <c r="AM110" s="42"/>
      <c r="AN110" s="42"/>
      <c r="AO110" s="42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81">
        <v>5</v>
      </c>
      <c r="BR110" s="81">
        <v>15</v>
      </c>
      <c r="BS110" s="81">
        <v>280</v>
      </c>
      <c r="BT110" s="81">
        <v>5</v>
      </c>
      <c r="BU110" s="81">
        <v>15</v>
      </c>
      <c r="BV110" s="81">
        <v>270</v>
      </c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0">
        <v>6.9</v>
      </c>
      <c r="CP110" s="82">
        <v>17.25</v>
      </c>
      <c r="CQ110" s="40">
        <v>80</v>
      </c>
      <c r="CR110" s="40">
        <v>5.0999999999999996</v>
      </c>
      <c r="CS110" s="40">
        <v>12.749999999999998</v>
      </c>
      <c r="CT110" s="40">
        <v>80</v>
      </c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27">
        <v>3</v>
      </c>
      <c r="DN110" s="27">
        <v>5</v>
      </c>
      <c r="DO110" s="27">
        <v>10</v>
      </c>
      <c r="DP110" s="27">
        <v>140</v>
      </c>
      <c r="DQ110" s="44">
        <v>2</v>
      </c>
      <c r="DR110" s="44">
        <v>6</v>
      </c>
      <c r="DS110" s="27">
        <v>11</v>
      </c>
      <c r="DT110" s="27">
        <v>142</v>
      </c>
      <c r="DU110" s="27">
        <v>3</v>
      </c>
      <c r="DV110" s="27">
        <v>5</v>
      </c>
      <c r="DW110" s="27">
        <v>10</v>
      </c>
      <c r="DX110" s="27">
        <v>140</v>
      </c>
      <c r="DY110" s="86">
        <v>2</v>
      </c>
      <c r="DZ110" s="86">
        <v>6</v>
      </c>
      <c r="EA110" s="27">
        <v>11</v>
      </c>
      <c r="EB110" s="27">
        <v>142</v>
      </c>
      <c r="FA110" s="44">
        <v>1.1428571428571428</v>
      </c>
      <c r="FB110" s="44">
        <v>3.7142857142857144</v>
      </c>
      <c r="FC110" s="44">
        <v>8.0952380952380949</v>
      </c>
      <c r="FD110" s="44">
        <v>112</v>
      </c>
      <c r="FE110" s="44">
        <v>0.6</v>
      </c>
      <c r="FF110" s="44">
        <v>3.9</v>
      </c>
      <c r="FG110" s="44">
        <v>7.5</v>
      </c>
      <c r="FH110" s="44">
        <v>102</v>
      </c>
      <c r="JQ110" s="47">
        <f t="shared" si="19"/>
        <v>11.742857142857142</v>
      </c>
      <c r="JR110" s="47">
        <f t="shared" si="20"/>
        <v>51.614285714285714</v>
      </c>
      <c r="JS110" s="47">
        <f t="shared" si="21"/>
        <v>117.5952380952381</v>
      </c>
      <c r="JT110" s="47">
        <f t="shared" si="21"/>
        <v>1488</v>
      </c>
    </row>
    <row r="111" spans="1:280" s="27" customFormat="1" ht="15.75" customHeight="1" x14ac:dyDescent="0.35">
      <c r="A111" s="34">
        <v>21</v>
      </c>
      <c r="B111" s="34" t="s">
        <v>143</v>
      </c>
      <c r="C111" s="48" t="s">
        <v>242</v>
      </c>
      <c r="D111" s="36">
        <f t="shared" si="33"/>
        <v>22</v>
      </c>
      <c r="E111" s="36">
        <f t="shared" si="33"/>
        <v>55.5</v>
      </c>
      <c r="F111" s="36">
        <f t="shared" si="33"/>
        <v>610</v>
      </c>
      <c r="G111" s="37">
        <f t="shared" si="34"/>
        <v>9.0983606557377056E-2</v>
      </c>
      <c r="H111" s="36">
        <f t="shared" si="35"/>
        <v>5.5</v>
      </c>
      <c r="I111" s="36">
        <f t="shared" si="35"/>
        <v>13.875</v>
      </c>
      <c r="J111" s="36">
        <f t="shared" si="35"/>
        <v>152.5</v>
      </c>
      <c r="K111" s="37">
        <f t="shared" si="36"/>
        <v>9.0983606557377056E-2</v>
      </c>
      <c r="L111" s="42"/>
      <c r="M111" s="42"/>
      <c r="N111" s="42"/>
      <c r="O111" s="42"/>
      <c r="P111" s="42"/>
      <c r="Q111" s="42"/>
      <c r="R111" s="38"/>
      <c r="S111" s="38"/>
      <c r="T111" s="38"/>
      <c r="U111" s="38"/>
      <c r="V111" s="38"/>
      <c r="W111" s="38"/>
      <c r="X111" s="41"/>
      <c r="Y111" s="41"/>
      <c r="Z111" s="83"/>
      <c r="AA111" s="41"/>
      <c r="AB111" s="63"/>
      <c r="AC111" s="83"/>
      <c r="AD111" s="41"/>
      <c r="AE111" s="41"/>
      <c r="AF111" s="83"/>
      <c r="AG111" s="41"/>
      <c r="AH111" s="63"/>
      <c r="AI111" s="83"/>
      <c r="AJ111" s="42"/>
      <c r="AK111" s="42"/>
      <c r="AL111" s="42"/>
      <c r="AM111" s="42"/>
      <c r="AN111" s="42"/>
      <c r="AO111" s="42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81">
        <v>3</v>
      </c>
      <c r="BR111" s="81">
        <v>9</v>
      </c>
      <c r="BS111" s="81">
        <v>150</v>
      </c>
      <c r="BT111" s="81">
        <v>6</v>
      </c>
      <c r="BU111" s="81">
        <v>14</v>
      </c>
      <c r="BV111" s="81">
        <v>250</v>
      </c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0">
        <v>6.4</v>
      </c>
      <c r="CP111" s="82">
        <v>16</v>
      </c>
      <c r="CQ111" s="40">
        <v>98</v>
      </c>
      <c r="CR111" s="40">
        <v>6.6</v>
      </c>
      <c r="CS111" s="40">
        <v>16.499999999999996</v>
      </c>
      <c r="CT111" s="40">
        <v>112</v>
      </c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27">
        <v>2</v>
      </c>
      <c r="DN111" s="27">
        <v>5</v>
      </c>
      <c r="DO111" s="27">
        <v>9</v>
      </c>
      <c r="DP111" s="27">
        <v>121</v>
      </c>
      <c r="DQ111" s="44">
        <v>0</v>
      </c>
      <c r="DR111" s="44">
        <v>7</v>
      </c>
      <c r="DS111" s="27">
        <v>9</v>
      </c>
      <c r="DT111" s="27">
        <v>130</v>
      </c>
      <c r="DU111" s="27">
        <v>2</v>
      </c>
      <c r="DV111" s="27">
        <v>5</v>
      </c>
      <c r="DW111" s="27">
        <v>9</v>
      </c>
      <c r="DX111" s="27">
        <v>121</v>
      </c>
      <c r="DY111" s="86">
        <v>0</v>
      </c>
      <c r="DZ111" s="86">
        <v>7</v>
      </c>
      <c r="EA111" s="27">
        <v>9</v>
      </c>
      <c r="EB111" s="27">
        <v>130</v>
      </c>
      <c r="FA111" s="44">
        <v>2</v>
      </c>
      <c r="FB111" s="44">
        <v>2.1428571428571428</v>
      </c>
      <c r="FC111" s="44">
        <v>6.9047619047619051</v>
      </c>
      <c r="FD111" s="44">
        <v>96</v>
      </c>
      <c r="FE111" s="44">
        <v>1.9</v>
      </c>
      <c r="FF111" s="44">
        <v>1.4</v>
      </c>
      <c r="FG111" s="44">
        <v>5.5</v>
      </c>
      <c r="FH111" s="44">
        <v>102</v>
      </c>
      <c r="JQ111" s="47">
        <f t="shared" si="19"/>
        <v>7.9</v>
      </c>
      <c r="JR111" s="47">
        <f t="shared" si="20"/>
        <v>49.542857142857144</v>
      </c>
      <c r="JS111" s="47">
        <f t="shared" si="21"/>
        <v>103.9047619047619</v>
      </c>
      <c r="JT111" s="47">
        <f t="shared" si="21"/>
        <v>1310</v>
      </c>
    </row>
    <row r="112" spans="1:280" s="27" customFormat="1" ht="15.75" customHeight="1" x14ac:dyDescent="0.35">
      <c r="A112" s="34">
        <v>22</v>
      </c>
      <c r="B112" s="34" t="s">
        <v>143</v>
      </c>
      <c r="C112" s="48" t="s">
        <v>243</v>
      </c>
      <c r="D112" s="36">
        <f t="shared" si="33"/>
        <v>27.700000000000003</v>
      </c>
      <c r="E112" s="36">
        <f t="shared" si="33"/>
        <v>76.75</v>
      </c>
      <c r="F112" s="36">
        <f t="shared" si="33"/>
        <v>638</v>
      </c>
      <c r="G112" s="37">
        <f t="shared" si="34"/>
        <v>0.12029780564263323</v>
      </c>
      <c r="H112" s="36">
        <f t="shared" si="35"/>
        <v>6.9250000000000007</v>
      </c>
      <c r="I112" s="36">
        <f t="shared" si="35"/>
        <v>19.1875</v>
      </c>
      <c r="J112" s="36">
        <f t="shared" si="35"/>
        <v>159.5</v>
      </c>
      <c r="K112" s="37">
        <f t="shared" si="36"/>
        <v>0.12029780564263323</v>
      </c>
      <c r="L112" s="42"/>
      <c r="M112" s="42"/>
      <c r="N112" s="42"/>
      <c r="O112" s="42"/>
      <c r="P112" s="42"/>
      <c r="Q112" s="42"/>
      <c r="R112" s="38"/>
      <c r="S112" s="38"/>
      <c r="T112" s="38"/>
      <c r="U112" s="38"/>
      <c r="V112" s="38"/>
      <c r="W112" s="38"/>
      <c r="X112" s="41"/>
      <c r="Y112" s="41"/>
      <c r="Z112" s="83"/>
      <c r="AA112" s="41"/>
      <c r="AB112" s="63"/>
      <c r="AC112" s="83"/>
      <c r="AD112" s="41"/>
      <c r="AE112" s="41"/>
      <c r="AF112" s="83"/>
      <c r="AG112" s="41"/>
      <c r="AH112" s="63"/>
      <c r="AI112" s="83"/>
      <c r="AJ112" s="42"/>
      <c r="AK112" s="42"/>
      <c r="AL112" s="42"/>
      <c r="AM112" s="42"/>
      <c r="AN112" s="42"/>
      <c r="AO112" s="42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81">
        <v>7</v>
      </c>
      <c r="BR112" s="81">
        <v>25</v>
      </c>
      <c r="BS112" s="81">
        <v>270</v>
      </c>
      <c r="BT112" s="81">
        <v>6</v>
      </c>
      <c r="BU112" s="81">
        <v>15</v>
      </c>
      <c r="BV112" s="81">
        <v>160</v>
      </c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0">
        <v>8.3000000000000007</v>
      </c>
      <c r="CP112" s="82">
        <v>20.75</v>
      </c>
      <c r="CQ112" s="40">
        <v>128</v>
      </c>
      <c r="CR112" s="40">
        <v>6.4</v>
      </c>
      <c r="CS112" s="40">
        <v>16</v>
      </c>
      <c r="CT112" s="40">
        <v>80</v>
      </c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27">
        <v>2</v>
      </c>
      <c r="DN112" s="27">
        <v>4</v>
      </c>
      <c r="DO112" s="27">
        <v>8</v>
      </c>
      <c r="DP112" s="27">
        <v>114</v>
      </c>
      <c r="DQ112" s="44">
        <v>0</v>
      </c>
      <c r="DR112" s="44">
        <v>6</v>
      </c>
      <c r="DS112" s="27">
        <v>8</v>
      </c>
      <c r="DT112" s="27">
        <v>128</v>
      </c>
      <c r="DU112" s="27">
        <v>2</v>
      </c>
      <c r="DV112" s="27">
        <v>4</v>
      </c>
      <c r="DW112" s="27">
        <v>8</v>
      </c>
      <c r="DX112" s="27">
        <v>114</v>
      </c>
      <c r="DY112" s="86">
        <v>0</v>
      </c>
      <c r="DZ112" s="86">
        <v>6</v>
      </c>
      <c r="EA112" s="27">
        <v>8</v>
      </c>
      <c r="EB112" s="27">
        <v>128</v>
      </c>
      <c r="FA112" s="44">
        <v>1.4285714285714286</v>
      </c>
      <c r="FB112" s="44">
        <v>2.4285714285714284</v>
      </c>
      <c r="FC112" s="44">
        <v>6.4285714285714288</v>
      </c>
      <c r="FD112" s="44">
        <v>102</v>
      </c>
      <c r="FE112" s="44">
        <v>0.3</v>
      </c>
      <c r="FF112" s="44">
        <v>3.9</v>
      </c>
      <c r="FG112" s="44">
        <v>7</v>
      </c>
      <c r="FH112" s="44">
        <v>96</v>
      </c>
      <c r="JQ112" s="47">
        <f t="shared" si="19"/>
        <v>5.7285714285714286</v>
      </c>
      <c r="JR112" s="47">
        <f t="shared" si="20"/>
        <v>54.028571428571418</v>
      </c>
      <c r="JS112" s="47">
        <f t="shared" si="21"/>
        <v>122.17857142857143</v>
      </c>
      <c r="JT112" s="47">
        <f t="shared" si="21"/>
        <v>1320</v>
      </c>
    </row>
    <row r="113" spans="1:280" s="27" customFormat="1" ht="15.75" customHeight="1" x14ac:dyDescent="0.35">
      <c r="A113" s="34">
        <v>23</v>
      </c>
      <c r="B113" s="34" t="s">
        <v>143</v>
      </c>
      <c r="C113" s="48" t="s">
        <v>244</v>
      </c>
      <c r="D113" s="36">
        <f t="shared" si="33"/>
        <v>23</v>
      </c>
      <c r="E113" s="36">
        <f t="shared" si="33"/>
        <v>58</v>
      </c>
      <c r="F113" s="36">
        <f t="shared" si="33"/>
        <v>526</v>
      </c>
      <c r="G113" s="37">
        <f t="shared" si="34"/>
        <v>0.11026615969581749</v>
      </c>
      <c r="H113" s="36">
        <f t="shared" si="35"/>
        <v>5.75</v>
      </c>
      <c r="I113" s="36">
        <f t="shared" si="35"/>
        <v>14.5</v>
      </c>
      <c r="J113" s="36">
        <f t="shared" si="35"/>
        <v>131.5</v>
      </c>
      <c r="K113" s="37">
        <f t="shared" si="36"/>
        <v>0.11026615969581749</v>
      </c>
      <c r="L113" s="42"/>
      <c r="M113" s="42"/>
      <c r="N113" s="42"/>
      <c r="O113" s="42"/>
      <c r="P113" s="42"/>
      <c r="Q113" s="42"/>
      <c r="R113" s="38"/>
      <c r="S113" s="38"/>
      <c r="T113" s="38"/>
      <c r="U113" s="38"/>
      <c r="V113" s="38"/>
      <c r="W113" s="38"/>
      <c r="X113" s="41"/>
      <c r="Y113" s="41"/>
      <c r="Z113" s="83"/>
      <c r="AA113" s="41"/>
      <c r="AB113" s="63"/>
      <c r="AC113" s="83"/>
      <c r="AD113" s="41"/>
      <c r="AE113" s="41"/>
      <c r="AF113" s="83"/>
      <c r="AG113" s="41"/>
      <c r="AH113" s="63"/>
      <c r="AI113" s="83"/>
      <c r="AJ113" s="42"/>
      <c r="AK113" s="42"/>
      <c r="AL113" s="42"/>
      <c r="AM113" s="42"/>
      <c r="AN113" s="42"/>
      <c r="AO113" s="42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81">
        <v>3</v>
      </c>
      <c r="BR113" s="81">
        <v>8</v>
      </c>
      <c r="BS113" s="81">
        <v>150</v>
      </c>
      <c r="BT113" s="81">
        <v>4</v>
      </c>
      <c r="BU113" s="81">
        <v>10</v>
      </c>
      <c r="BV113" s="81">
        <v>120</v>
      </c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0">
        <v>8</v>
      </c>
      <c r="CP113" s="82">
        <v>20</v>
      </c>
      <c r="CQ113" s="40">
        <v>128</v>
      </c>
      <c r="CR113" s="40">
        <v>8</v>
      </c>
      <c r="CS113" s="40">
        <v>20</v>
      </c>
      <c r="CT113" s="40">
        <v>128</v>
      </c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N113" s="27">
        <v>5.4</v>
      </c>
      <c r="DO113" s="27">
        <v>7</v>
      </c>
      <c r="DP113" s="27">
        <v>128</v>
      </c>
      <c r="DQ113" s="44">
        <v>0</v>
      </c>
      <c r="DR113" s="44">
        <v>7.0636363636363626</v>
      </c>
      <c r="DS113" s="27">
        <v>9</v>
      </c>
      <c r="DT113" s="27">
        <v>144</v>
      </c>
      <c r="DV113" s="27">
        <v>5.4</v>
      </c>
      <c r="DW113" s="27">
        <v>7</v>
      </c>
      <c r="DX113" s="27">
        <v>128</v>
      </c>
      <c r="DY113" s="86">
        <v>0</v>
      </c>
      <c r="DZ113" s="86">
        <v>7.0636363636363626</v>
      </c>
      <c r="EA113" s="27">
        <v>9</v>
      </c>
      <c r="EB113" s="27">
        <v>144</v>
      </c>
      <c r="FA113" s="44">
        <v>0</v>
      </c>
      <c r="FB113" s="44">
        <v>5</v>
      </c>
      <c r="FC113" s="44">
        <v>8.3333333333333339</v>
      </c>
      <c r="FD113" s="44">
        <v>99</v>
      </c>
      <c r="FE113" s="44">
        <v>0</v>
      </c>
      <c r="FF113" s="44">
        <v>5</v>
      </c>
      <c r="FG113" s="44">
        <v>8.3333333333333339</v>
      </c>
      <c r="FH113" s="44">
        <v>98</v>
      </c>
      <c r="JQ113" s="47">
        <f t="shared" si="19"/>
        <v>0</v>
      </c>
      <c r="JR113" s="47">
        <f t="shared" si="20"/>
        <v>57.927272727272722</v>
      </c>
      <c r="JS113" s="47">
        <f t="shared" si="21"/>
        <v>106.66666666666667</v>
      </c>
      <c r="JT113" s="47">
        <f t="shared" si="21"/>
        <v>1267</v>
      </c>
    </row>
    <row r="114" spans="1:280" s="27" customFormat="1" ht="15.75" customHeight="1" x14ac:dyDescent="0.35">
      <c r="A114" s="34">
        <v>24</v>
      </c>
      <c r="B114" s="34" t="s">
        <v>143</v>
      </c>
      <c r="C114" s="48" t="s">
        <v>245</v>
      </c>
      <c r="D114" s="36">
        <f t="shared" si="33"/>
        <v>24.3</v>
      </c>
      <c r="E114" s="36">
        <f t="shared" si="33"/>
        <v>62.75</v>
      </c>
      <c r="F114" s="36">
        <f t="shared" si="33"/>
        <v>518</v>
      </c>
      <c r="G114" s="37">
        <f t="shared" si="34"/>
        <v>0.12113899613899613</v>
      </c>
      <c r="H114" s="36">
        <f t="shared" si="35"/>
        <v>6.0750000000000002</v>
      </c>
      <c r="I114" s="36">
        <f t="shared" si="35"/>
        <v>15.6875</v>
      </c>
      <c r="J114" s="36">
        <f t="shared" si="35"/>
        <v>129.5</v>
      </c>
      <c r="K114" s="37">
        <f t="shared" si="36"/>
        <v>0.12113899613899613</v>
      </c>
      <c r="L114" s="42"/>
      <c r="M114" s="42"/>
      <c r="N114" s="42"/>
      <c r="O114" s="42"/>
      <c r="P114" s="42"/>
      <c r="Q114" s="42"/>
      <c r="R114" s="38"/>
      <c r="S114" s="38"/>
      <c r="T114" s="38"/>
      <c r="U114" s="38"/>
      <c r="V114" s="38"/>
      <c r="W114" s="38"/>
      <c r="X114" s="41"/>
      <c r="Y114" s="41"/>
      <c r="Z114" s="83"/>
      <c r="AA114" s="41"/>
      <c r="AB114" s="63"/>
      <c r="AC114" s="83"/>
      <c r="AD114" s="41"/>
      <c r="AE114" s="41"/>
      <c r="AF114" s="83"/>
      <c r="AG114" s="41"/>
      <c r="AH114" s="63"/>
      <c r="AI114" s="83"/>
      <c r="AJ114" s="42"/>
      <c r="AK114" s="42"/>
      <c r="AL114" s="42"/>
      <c r="AM114" s="42"/>
      <c r="AN114" s="42"/>
      <c r="AO114" s="42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81">
        <v>4</v>
      </c>
      <c r="BR114" s="81">
        <v>11</v>
      </c>
      <c r="BS114" s="81">
        <v>150</v>
      </c>
      <c r="BT114" s="81">
        <v>6</v>
      </c>
      <c r="BU114" s="81">
        <v>16</v>
      </c>
      <c r="BV114" s="81">
        <v>160</v>
      </c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0">
        <v>8.3000000000000007</v>
      </c>
      <c r="CP114" s="82">
        <v>20.75</v>
      </c>
      <c r="CQ114" s="40">
        <v>96</v>
      </c>
      <c r="CR114" s="40">
        <v>6</v>
      </c>
      <c r="CS114" s="40">
        <v>15</v>
      </c>
      <c r="CT114" s="40">
        <v>112</v>
      </c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N114" s="27">
        <v>2.7</v>
      </c>
      <c r="DO114" s="27">
        <v>4</v>
      </c>
      <c r="DP114" s="27">
        <v>80</v>
      </c>
      <c r="DQ114" s="44">
        <v>0</v>
      </c>
      <c r="DR114" s="44">
        <v>6.4</v>
      </c>
      <c r="DS114" s="27">
        <v>8</v>
      </c>
      <c r="DT114" s="27">
        <v>192</v>
      </c>
      <c r="DV114" s="27">
        <v>2.7</v>
      </c>
      <c r="DW114" s="27">
        <v>4</v>
      </c>
      <c r="DX114" s="27">
        <v>80</v>
      </c>
      <c r="DY114" s="86">
        <v>0</v>
      </c>
      <c r="DZ114" s="86">
        <v>6.4</v>
      </c>
      <c r="EA114" s="27">
        <v>8</v>
      </c>
      <c r="EB114" s="27">
        <v>192</v>
      </c>
      <c r="FA114" s="44">
        <v>0</v>
      </c>
      <c r="FB114" s="44">
        <v>5</v>
      </c>
      <c r="FC114" s="44">
        <v>8.3333333333333339</v>
      </c>
      <c r="FD114" s="44">
        <v>97</v>
      </c>
      <c r="FE114" s="44">
        <v>0</v>
      </c>
      <c r="FF114" s="44">
        <v>5</v>
      </c>
      <c r="FG114" s="44">
        <v>8.3333333333333339</v>
      </c>
      <c r="FH114" s="44">
        <v>99</v>
      </c>
      <c r="JQ114" s="47">
        <f t="shared" si="19"/>
        <v>0</v>
      </c>
      <c r="JR114" s="47">
        <f t="shared" si="20"/>
        <v>52.5</v>
      </c>
      <c r="JS114" s="47">
        <f t="shared" si="21"/>
        <v>103.41666666666667</v>
      </c>
      <c r="JT114" s="47">
        <f t="shared" si="21"/>
        <v>1258</v>
      </c>
    </row>
    <row r="115" spans="1:280" s="27" customFormat="1" ht="15.75" customHeight="1" x14ac:dyDescent="0.35">
      <c r="A115" s="34">
        <v>25</v>
      </c>
      <c r="B115" s="34" t="s">
        <v>143</v>
      </c>
      <c r="C115" s="48" t="s">
        <v>246</v>
      </c>
      <c r="D115" s="36">
        <f t="shared" si="33"/>
        <v>25.2</v>
      </c>
      <c r="E115" s="36">
        <f t="shared" si="33"/>
        <v>63</v>
      </c>
      <c r="F115" s="36">
        <f t="shared" si="33"/>
        <v>602</v>
      </c>
      <c r="G115" s="37">
        <f t="shared" si="34"/>
        <v>0.10465116279069768</v>
      </c>
      <c r="H115" s="36">
        <f t="shared" si="35"/>
        <v>6.3</v>
      </c>
      <c r="I115" s="36">
        <f t="shared" si="35"/>
        <v>15.75</v>
      </c>
      <c r="J115" s="36">
        <f t="shared" si="35"/>
        <v>150.5</v>
      </c>
      <c r="K115" s="37">
        <f t="shared" si="36"/>
        <v>0.10465116279069768</v>
      </c>
      <c r="L115" s="42"/>
      <c r="M115" s="42"/>
      <c r="N115" s="42"/>
      <c r="O115" s="42"/>
      <c r="P115" s="42"/>
      <c r="Q115" s="42"/>
      <c r="R115" s="38"/>
      <c r="S115" s="38"/>
      <c r="T115" s="38"/>
      <c r="U115" s="38"/>
      <c r="V115" s="38"/>
      <c r="W115" s="38"/>
      <c r="X115" s="41"/>
      <c r="Y115" s="41"/>
      <c r="Z115" s="83"/>
      <c r="AA115" s="41"/>
      <c r="AB115" s="63"/>
      <c r="AC115" s="83"/>
      <c r="AD115" s="41"/>
      <c r="AE115" s="41"/>
      <c r="AF115" s="83"/>
      <c r="AG115" s="41"/>
      <c r="AH115" s="63"/>
      <c r="AI115" s="83"/>
      <c r="AJ115" s="42"/>
      <c r="AK115" s="42"/>
      <c r="AL115" s="42"/>
      <c r="AM115" s="42"/>
      <c r="AN115" s="42"/>
      <c r="AO115" s="42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81">
        <v>7</v>
      </c>
      <c r="BR115" s="81">
        <v>17</v>
      </c>
      <c r="BS115" s="81">
        <v>240</v>
      </c>
      <c r="BT115" s="81">
        <v>7</v>
      </c>
      <c r="BU115" s="81">
        <v>18</v>
      </c>
      <c r="BV115" s="81">
        <v>250</v>
      </c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0">
        <v>6.2</v>
      </c>
      <c r="CP115" s="82">
        <v>15.5</v>
      </c>
      <c r="CQ115" s="40">
        <v>64</v>
      </c>
      <c r="CR115" s="40">
        <v>5</v>
      </c>
      <c r="CS115" s="40">
        <v>12.5</v>
      </c>
      <c r="CT115" s="40">
        <v>48</v>
      </c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N115" s="27">
        <v>5.9</v>
      </c>
      <c r="DO115" s="27">
        <v>8</v>
      </c>
      <c r="DP115" s="27">
        <v>112</v>
      </c>
      <c r="DQ115" s="44">
        <v>0.15909090909090909</v>
      </c>
      <c r="DR115" s="44">
        <v>7.2113636363636369</v>
      </c>
      <c r="DS115" s="27">
        <v>10</v>
      </c>
      <c r="DT115" s="27">
        <v>128</v>
      </c>
      <c r="DV115" s="27">
        <v>5.9</v>
      </c>
      <c r="DW115" s="27">
        <v>8</v>
      </c>
      <c r="DX115" s="27">
        <v>112</v>
      </c>
      <c r="DY115" s="86">
        <v>0.5</v>
      </c>
      <c r="DZ115" s="86">
        <v>7.2113636363636369</v>
      </c>
      <c r="EA115" s="27">
        <v>10</v>
      </c>
      <c r="EB115" s="27">
        <v>128</v>
      </c>
      <c r="FA115" s="44">
        <v>1.4285714285714286</v>
      </c>
      <c r="FB115" s="44">
        <v>4.4285714285714288</v>
      </c>
      <c r="FC115" s="44">
        <v>9.7619047619047628</v>
      </c>
      <c r="FD115" s="44">
        <v>96</v>
      </c>
      <c r="FE115" s="44">
        <v>1.3</v>
      </c>
      <c r="FF115" s="44">
        <v>3.9</v>
      </c>
      <c r="FG115" s="44">
        <v>8.6666666666666679</v>
      </c>
      <c r="FH115" s="44">
        <v>108</v>
      </c>
      <c r="JQ115" s="47">
        <f t="shared" si="19"/>
        <v>3.3876623376623378</v>
      </c>
      <c r="JR115" s="47">
        <f t="shared" si="20"/>
        <v>59.751298701298708</v>
      </c>
      <c r="JS115" s="47">
        <f t="shared" si="21"/>
        <v>117.42857142857143</v>
      </c>
      <c r="JT115" s="47">
        <f t="shared" si="21"/>
        <v>1286</v>
      </c>
    </row>
    <row r="116" spans="1:280" s="27" customFormat="1" ht="15.75" customHeight="1" x14ac:dyDescent="0.35">
      <c r="A116" s="34">
        <v>26</v>
      </c>
      <c r="B116" s="34" t="s">
        <v>148</v>
      </c>
      <c r="C116" s="48" t="s">
        <v>247</v>
      </c>
      <c r="D116" s="36">
        <f t="shared" si="33"/>
        <v>804.11428571428587</v>
      </c>
      <c r="E116" s="36">
        <f t="shared" si="33"/>
        <v>1992.7857142857144</v>
      </c>
      <c r="F116" s="36">
        <f t="shared" si="33"/>
        <v>9631</v>
      </c>
      <c r="G116" s="37">
        <f t="shared" si="34"/>
        <v>0.20691368645890504</v>
      </c>
      <c r="H116" s="36">
        <f t="shared" si="35"/>
        <v>36.550649350649358</v>
      </c>
      <c r="I116" s="36">
        <f t="shared" si="35"/>
        <v>90.581168831168839</v>
      </c>
      <c r="J116" s="36">
        <f t="shared" si="35"/>
        <v>437.77272727272725</v>
      </c>
      <c r="K116" s="37">
        <f t="shared" si="36"/>
        <v>0.20691368645890504</v>
      </c>
      <c r="L116" s="42"/>
      <c r="M116" s="42"/>
      <c r="N116" s="42"/>
      <c r="O116" s="42"/>
      <c r="P116" s="42"/>
      <c r="Q116" s="42"/>
      <c r="R116" s="38"/>
      <c r="S116" s="38"/>
      <c r="T116" s="38"/>
      <c r="U116" s="38"/>
      <c r="V116" s="38"/>
      <c r="W116" s="38"/>
      <c r="X116" s="42"/>
      <c r="Y116" s="42"/>
      <c r="Z116" s="34"/>
      <c r="AA116" s="42"/>
      <c r="AB116" s="42"/>
      <c r="AC116" s="34"/>
      <c r="AD116" s="40">
        <v>15</v>
      </c>
      <c r="AE116" s="40">
        <v>42</v>
      </c>
      <c r="AF116" s="80">
        <v>499</v>
      </c>
      <c r="AG116" s="40">
        <v>17</v>
      </c>
      <c r="AH116" s="40">
        <v>48</v>
      </c>
      <c r="AI116" s="80">
        <v>500</v>
      </c>
      <c r="AJ116" s="42"/>
      <c r="AK116" s="42"/>
      <c r="AL116" s="42"/>
      <c r="AM116" s="42"/>
      <c r="AN116" s="42"/>
      <c r="AO116" s="42"/>
      <c r="AP116" s="41"/>
      <c r="AQ116" s="41"/>
      <c r="AR116" s="41"/>
      <c r="AS116" s="41"/>
      <c r="AT116" s="41"/>
      <c r="AU116" s="41"/>
      <c r="AV116" s="41"/>
      <c r="AW116" s="41"/>
      <c r="AX116" s="41"/>
      <c r="AY116" s="40">
        <v>21</v>
      </c>
      <c r="AZ116" s="40">
        <v>59</v>
      </c>
      <c r="BA116" s="40">
        <v>511</v>
      </c>
      <c r="BB116" s="40">
        <v>25</v>
      </c>
      <c r="BC116" s="40">
        <v>70</v>
      </c>
      <c r="BD116" s="40">
        <v>514</v>
      </c>
      <c r="BE116" s="40">
        <v>29</v>
      </c>
      <c r="BF116" s="40">
        <v>82</v>
      </c>
      <c r="BG116" s="40">
        <v>415</v>
      </c>
      <c r="BH116" s="40">
        <v>35</v>
      </c>
      <c r="BI116" s="40">
        <v>98</v>
      </c>
      <c r="BJ116" s="40">
        <v>401</v>
      </c>
      <c r="BK116" s="81">
        <v>40</v>
      </c>
      <c r="BL116" s="81">
        <v>70</v>
      </c>
      <c r="BM116" s="81">
        <v>580</v>
      </c>
      <c r="BN116" s="81">
        <v>32</v>
      </c>
      <c r="BO116" s="81">
        <v>55</v>
      </c>
      <c r="BP116" s="81">
        <v>500</v>
      </c>
      <c r="BQ116" s="81">
        <v>13</v>
      </c>
      <c r="BR116" s="81">
        <v>62</v>
      </c>
      <c r="BS116" s="81">
        <v>450</v>
      </c>
      <c r="BT116" s="81">
        <v>36</v>
      </c>
      <c r="BU116" s="81">
        <v>70</v>
      </c>
      <c r="BV116" s="81">
        <v>450</v>
      </c>
      <c r="BW116" s="40">
        <v>50.5</v>
      </c>
      <c r="BX116" s="82">
        <v>111</v>
      </c>
      <c r="BY116" s="40">
        <v>452</v>
      </c>
      <c r="BZ116" s="40">
        <v>44.2</v>
      </c>
      <c r="CA116" s="40">
        <v>110</v>
      </c>
      <c r="CB116" s="40">
        <v>512</v>
      </c>
      <c r="CC116" s="40">
        <v>33.700000000000003</v>
      </c>
      <c r="CD116" s="82">
        <v>84.25</v>
      </c>
      <c r="CE116" s="40">
        <v>350</v>
      </c>
      <c r="CF116" s="40">
        <v>45.3</v>
      </c>
      <c r="CG116" s="40">
        <v>113</v>
      </c>
      <c r="CH116" s="40">
        <v>352</v>
      </c>
      <c r="CI116" s="87">
        <v>40</v>
      </c>
      <c r="CJ116" s="82">
        <v>100</v>
      </c>
      <c r="CK116" s="40">
        <v>369</v>
      </c>
      <c r="CL116" s="87">
        <v>37.9</v>
      </c>
      <c r="CM116" s="82">
        <v>94.749999999999986</v>
      </c>
      <c r="CN116" s="40">
        <v>348</v>
      </c>
      <c r="CO116" s="40">
        <v>57.1</v>
      </c>
      <c r="CP116" s="82">
        <v>142.75</v>
      </c>
      <c r="CQ116" s="40">
        <v>460</v>
      </c>
      <c r="CR116" s="40">
        <v>42.7</v>
      </c>
      <c r="CS116" s="40">
        <v>106.75</v>
      </c>
      <c r="CT116" s="40">
        <v>400</v>
      </c>
      <c r="CU116" s="40">
        <v>54.300000000000004</v>
      </c>
      <c r="CV116" s="82">
        <v>135.75</v>
      </c>
      <c r="CW116" s="40">
        <v>384</v>
      </c>
      <c r="CX116" s="40">
        <v>43.7</v>
      </c>
      <c r="CY116" s="40">
        <v>109.25</v>
      </c>
      <c r="CZ116" s="40">
        <v>336</v>
      </c>
      <c r="DA116" s="40">
        <v>45.428571428571431</v>
      </c>
      <c r="DB116" s="82">
        <v>113.57142857142857</v>
      </c>
      <c r="DC116" s="40">
        <v>416</v>
      </c>
      <c r="DD116" s="40">
        <v>46.285714285714285</v>
      </c>
      <c r="DE116" s="40">
        <v>115.71428571428571</v>
      </c>
      <c r="DF116" s="40">
        <v>432</v>
      </c>
      <c r="DG116" s="42"/>
      <c r="DH116" s="42"/>
      <c r="DI116" s="42"/>
      <c r="DJ116" s="42"/>
      <c r="DK116" s="42"/>
      <c r="DL116" s="42"/>
      <c r="GG116" s="27">
        <v>19.600000000000001</v>
      </c>
      <c r="GH116" s="27">
        <v>48.1</v>
      </c>
      <c r="GI116" s="45">
        <v>98.868131868131883</v>
      </c>
      <c r="GJ116" s="27">
        <v>646</v>
      </c>
      <c r="GK116" s="27">
        <v>22.6</v>
      </c>
      <c r="GL116" s="27">
        <v>42.9</v>
      </c>
      <c r="GM116" s="45">
        <v>100.76923076923077</v>
      </c>
      <c r="GN116" s="27">
        <v>638</v>
      </c>
      <c r="GO116" s="27">
        <v>17.7</v>
      </c>
      <c r="GP116" s="27">
        <v>35</v>
      </c>
      <c r="GQ116" s="27">
        <v>105.4</v>
      </c>
      <c r="GR116" s="27">
        <v>542</v>
      </c>
      <c r="GS116" s="27">
        <v>20</v>
      </c>
      <c r="GT116" s="27">
        <v>30.4</v>
      </c>
      <c r="GU116" s="27">
        <v>100.8</v>
      </c>
      <c r="GV116" s="27">
        <v>564</v>
      </c>
      <c r="GW116" s="44">
        <v>24.4</v>
      </c>
      <c r="GX116" s="44">
        <v>35.700000000000003</v>
      </c>
      <c r="GY116" s="44">
        <v>85.857142857142861</v>
      </c>
      <c r="GZ116" s="44">
        <v>460</v>
      </c>
      <c r="HA116" s="44">
        <v>28</v>
      </c>
      <c r="HB116" s="44">
        <v>40.4</v>
      </c>
      <c r="HC116" s="44">
        <v>124.36363636363635</v>
      </c>
      <c r="HD116" s="44">
        <v>457</v>
      </c>
      <c r="HE116" s="27">
        <v>39.4</v>
      </c>
      <c r="HF116" s="44">
        <v>19.554545454545455</v>
      </c>
      <c r="HG116" s="44">
        <v>98.257575757575765</v>
      </c>
      <c r="HH116" s="27">
        <v>556</v>
      </c>
      <c r="HI116" s="27">
        <v>37.4</v>
      </c>
      <c r="HJ116" s="27">
        <v>25</v>
      </c>
      <c r="HK116" s="27">
        <v>104</v>
      </c>
      <c r="HL116" s="27">
        <v>468</v>
      </c>
      <c r="HM116" s="44">
        <v>23.6</v>
      </c>
      <c r="HN116" s="44">
        <v>31.225000000000001</v>
      </c>
      <c r="HO116" s="44">
        <v>99.681818181818187</v>
      </c>
      <c r="HP116" s="44">
        <v>448</v>
      </c>
      <c r="HQ116" s="44">
        <v>31.6</v>
      </c>
      <c r="HR116" s="44">
        <v>13.256818181818183</v>
      </c>
      <c r="HS116" s="44">
        <v>81.557851239669418</v>
      </c>
      <c r="HT116" s="44">
        <v>421</v>
      </c>
      <c r="IC116" s="44">
        <v>63.524999999999999</v>
      </c>
      <c r="ID116" s="44">
        <v>0</v>
      </c>
      <c r="IE116" s="44">
        <v>139.19999999999999</v>
      </c>
      <c r="IF116" s="44">
        <v>580</v>
      </c>
      <c r="IG116" s="44">
        <v>50.7</v>
      </c>
      <c r="IH116" s="44">
        <v>0</v>
      </c>
      <c r="II116" s="44">
        <v>101.4</v>
      </c>
      <c r="IJ116" s="44">
        <v>590</v>
      </c>
      <c r="JQ116" s="47">
        <f t="shared" si="19"/>
        <v>378.52499999999998</v>
      </c>
      <c r="JR116" s="47">
        <f t="shared" si="20"/>
        <v>1125.6506493506492</v>
      </c>
      <c r="JS116" s="47">
        <f t="shared" si="21"/>
        <v>3232.9411013229196</v>
      </c>
      <c r="JT116" s="47">
        <f t="shared" si="21"/>
        <v>16001</v>
      </c>
    </row>
    <row r="117" spans="1:280" s="27" customFormat="1" ht="15.75" customHeight="1" x14ac:dyDescent="0.35">
      <c r="A117" s="34">
        <v>27</v>
      </c>
      <c r="B117" s="34" t="s">
        <v>148</v>
      </c>
      <c r="C117" s="48" t="s">
        <v>248</v>
      </c>
      <c r="D117" s="36">
        <f t="shared" si="33"/>
        <v>887.25714285714298</v>
      </c>
      <c r="E117" s="36">
        <f t="shared" si="33"/>
        <v>2154.3928571428569</v>
      </c>
      <c r="F117" s="36">
        <f t="shared" si="33"/>
        <v>9741</v>
      </c>
      <c r="G117" s="37">
        <f t="shared" si="34"/>
        <v>0.22116752460146361</v>
      </c>
      <c r="H117" s="36">
        <f t="shared" si="35"/>
        <v>42.250340136054426</v>
      </c>
      <c r="I117" s="36">
        <f t="shared" si="35"/>
        <v>102.59013605442176</v>
      </c>
      <c r="J117" s="36">
        <f t="shared" si="35"/>
        <v>463.85714285714283</v>
      </c>
      <c r="K117" s="37">
        <f t="shared" si="36"/>
        <v>0.22116752460146363</v>
      </c>
      <c r="L117" s="42"/>
      <c r="M117" s="42"/>
      <c r="N117" s="42"/>
      <c r="O117" s="42"/>
      <c r="P117" s="42"/>
      <c r="Q117" s="42"/>
      <c r="R117" s="38"/>
      <c r="S117" s="38"/>
      <c r="T117" s="38"/>
      <c r="U117" s="38"/>
      <c r="V117" s="38"/>
      <c r="W117" s="38"/>
      <c r="X117" s="40">
        <v>10</v>
      </c>
      <c r="Y117" s="40">
        <v>28</v>
      </c>
      <c r="Z117" s="80">
        <v>514</v>
      </c>
      <c r="AA117" s="41"/>
      <c r="AB117" s="63"/>
      <c r="AC117" s="83"/>
      <c r="AD117" s="41"/>
      <c r="AE117" s="41"/>
      <c r="AF117" s="83"/>
      <c r="AG117" s="41"/>
      <c r="AH117" s="63"/>
      <c r="AI117" s="83"/>
      <c r="AJ117" s="42"/>
      <c r="AK117" s="42"/>
      <c r="AL117" s="42"/>
      <c r="AM117" s="42"/>
      <c r="AN117" s="42"/>
      <c r="AO117" s="42"/>
      <c r="AP117" s="41"/>
      <c r="AQ117" s="41"/>
      <c r="AR117" s="41"/>
      <c r="AS117" s="41"/>
      <c r="AT117" s="41"/>
      <c r="AU117" s="41"/>
      <c r="AV117" s="41"/>
      <c r="AW117" s="41"/>
      <c r="AX117" s="41"/>
      <c r="AY117" s="40">
        <v>35</v>
      </c>
      <c r="AZ117" s="40">
        <v>98</v>
      </c>
      <c r="BA117" s="40">
        <v>520</v>
      </c>
      <c r="BB117" s="40">
        <v>40</v>
      </c>
      <c r="BC117" s="40">
        <v>112</v>
      </c>
      <c r="BD117" s="40">
        <v>521</v>
      </c>
      <c r="BE117" s="40">
        <v>31</v>
      </c>
      <c r="BF117" s="40">
        <v>87</v>
      </c>
      <c r="BG117" s="40">
        <v>419</v>
      </c>
      <c r="BH117" s="40">
        <v>41</v>
      </c>
      <c r="BI117" s="40">
        <v>115</v>
      </c>
      <c r="BJ117" s="40">
        <v>429</v>
      </c>
      <c r="BK117" s="81">
        <v>23</v>
      </c>
      <c r="BL117" s="81">
        <v>26</v>
      </c>
      <c r="BM117" s="81">
        <v>450</v>
      </c>
      <c r="BN117" s="81">
        <v>33</v>
      </c>
      <c r="BO117" s="81">
        <v>41</v>
      </c>
      <c r="BP117" s="81">
        <v>530</v>
      </c>
      <c r="BQ117" s="81">
        <v>37</v>
      </c>
      <c r="BR117" s="81">
        <v>102</v>
      </c>
      <c r="BS117" s="81">
        <v>448</v>
      </c>
      <c r="BT117" s="81">
        <v>58</v>
      </c>
      <c r="BU117" s="81">
        <v>102</v>
      </c>
      <c r="BV117" s="81">
        <v>368</v>
      </c>
      <c r="BW117" s="87">
        <v>38</v>
      </c>
      <c r="BX117" s="82">
        <v>115</v>
      </c>
      <c r="BY117" s="40">
        <v>520</v>
      </c>
      <c r="BZ117" s="40">
        <v>50.8</v>
      </c>
      <c r="CA117" s="40">
        <v>102</v>
      </c>
      <c r="CB117" s="40">
        <v>557</v>
      </c>
      <c r="CC117" s="40">
        <v>41.6</v>
      </c>
      <c r="CD117" s="82">
        <v>104</v>
      </c>
      <c r="CE117" s="40">
        <v>441</v>
      </c>
      <c r="CF117" s="40">
        <v>42.7</v>
      </c>
      <c r="CG117" s="40">
        <v>107</v>
      </c>
      <c r="CH117" s="40">
        <v>454</v>
      </c>
      <c r="CI117" s="87">
        <v>42.599999999999994</v>
      </c>
      <c r="CJ117" s="82">
        <v>106.49999999999999</v>
      </c>
      <c r="CK117" s="40">
        <v>357</v>
      </c>
      <c r="CL117" s="87">
        <v>37.4</v>
      </c>
      <c r="CM117" s="82">
        <v>93.499999999999986</v>
      </c>
      <c r="CN117" s="40">
        <v>333</v>
      </c>
      <c r="CO117" s="40">
        <v>58.5</v>
      </c>
      <c r="CP117" s="82">
        <v>146.25</v>
      </c>
      <c r="CQ117" s="40">
        <v>440</v>
      </c>
      <c r="CR117" s="40">
        <v>56.2</v>
      </c>
      <c r="CS117" s="40">
        <v>140.5</v>
      </c>
      <c r="CT117" s="40">
        <v>530</v>
      </c>
      <c r="CU117" s="40">
        <v>44</v>
      </c>
      <c r="CV117" s="82">
        <v>110</v>
      </c>
      <c r="CW117" s="40">
        <v>416</v>
      </c>
      <c r="CX117" s="40">
        <v>44.6</v>
      </c>
      <c r="CY117" s="40">
        <v>111.5</v>
      </c>
      <c r="CZ117" s="40">
        <v>400</v>
      </c>
      <c r="DA117" s="40">
        <v>59.857142857142854</v>
      </c>
      <c r="DB117" s="82">
        <v>149.64285714285714</v>
      </c>
      <c r="DC117" s="40">
        <v>584</v>
      </c>
      <c r="DD117" s="40">
        <v>63</v>
      </c>
      <c r="DE117" s="40">
        <v>157.5</v>
      </c>
      <c r="DF117" s="40">
        <v>510</v>
      </c>
      <c r="DG117" s="42"/>
      <c r="DH117" s="42"/>
      <c r="DI117" s="42"/>
      <c r="DJ117" s="42"/>
      <c r="DK117" s="42"/>
      <c r="DL117" s="42"/>
      <c r="DM117" s="27">
        <v>10</v>
      </c>
      <c r="DN117" s="27">
        <v>23</v>
      </c>
      <c r="DO117" s="27">
        <v>55</v>
      </c>
      <c r="DP117" s="27">
        <v>276</v>
      </c>
      <c r="DQ117" s="44">
        <v>5.5714285714285712</v>
      </c>
      <c r="DR117" s="44">
        <v>29</v>
      </c>
      <c r="DS117" s="45">
        <v>57.61904761904762</v>
      </c>
      <c r="DT117" s="27">
        <v>244</v>
      </c>
      <c r="DU117" s="27">
        <v>8.9</v>
      </c>
      <c r="DV117" s="27">
        <v>13</v>
      </c>
      <c r="DW117" s="27">
        <v>27</v>
      </c>
      <c r="DX117" s="27">
        <v>144</v>
      </c>
      <c r="DY117" s="27">
        <v>6.6</v>
      </c>
      <c r="DZ117" s="44">
        <v>11.768181818181818</v>
      </c>
      <c r="EA117" s="27">
        <v>23</v>
      </c>
      <c r="EB117" s="27">
        <v>144</v>
      </c>
      <c r="EC117" s="45">
        <v>8.1</v>
      </c>
      <c r="ED117" s="45">
        <v>9.4</v>
      </c>
      <c r="EE117" s="45">
        <v>29.166666666666668</v>
      </c>
      <c r="EF117" s="45">
        <v>167</v>
      </c>
      <c r="GI117" s="45"/>
      <c r="GM117" s="45"/>
      <c r="GO117" s="27">
        <v>15</v>
      </c>
      <c r="GP117" s="27">
        <v>22</v>
      </c>
      <c r="GQ117" s="27">
        <v>74</v>
      </c>
      <c r="GR117" s="27">
        <v>362</v>
      </c>
      <c r="GS117" s="27">
        <v>19.2</v>
      </c>
      <c r="GT117" s="27">
        <v>21.2</v>
      </c>
      <c r="GU117" s="27">
        <v>80.8</v>
      </c>
      <c r="GV117" s="27">
        <v>352</v>
      </c>
      <c r="GW117" s="44"/>
      <c r="GX117" s="44"/>
      <c r="GY117" s="44"/>
      <c r="GZ117" s="44"/>
      <c r="HA117" s="44"/>
      <c r="HB117" s="44"/>
      <c r="HC117" s="44"/>
      <c r="HD117" s="44"/>
      <c r="HE117" s="27">
        <v>22.9</v>
      </c>
      <c r="HF117" s="44">
        <v>21.05</v>
      </c>
      <c r="HG117" s="44">
        <v>73.25</v>
      </c>
      <c r="HH117" s="27">
        <v>416</v>
      </c>
      <c r="HI117" s="27">
        <v>24.7</v>
      </c>
      <c r="HJ117" s="27">
        <v>23</v>
      </c>
      <c r="HK117" s="27">
        <v>95.4</v>
      </c>
      <c r="HL117" s="27">
        <v>464</v>
      </c>
      <c r="HM117" s="44">
        <v>26</v>
      </c>
      <c r="HN117" s="44">
        <v>28.85</v>
      </c>
      <c r="HO117" s="44">
        <v>109.7</v>
      </c>
      <c r="HP117" s="44">
        <v>410</v>
      </c>
      <c r="HQ117" s="44">
        <v>31</v>
      </c>
      <c r="HR117" s="44">
        <v>16.286363636363635</v>
      </c>
      <c r="HS117" s="44">
        <v>94.572727272727263</v>
      </c>
      <c r="HT117" s="44">
        <v>410</v>
      </c>
      <c r="HU117" s="45">
        <v>37.4</v>
      </c>
      <c r="HV117" s="45">
        <v>13.6</v>
      </c>
      <c r="HW117" s="45">
        <v>102</v>
      </c>
      <c r="HX117" s="45">
        <v>480</v>
      </c>
      <c r="HY117" s="45">
        <v>28.654545454545453</v>
      </c>
      <c r="HZ117" s="45">
        <v>19.899999999999999</v>
      </c>
      <c r="IA117" s="45">
        <v>107.0590909090909</v>
      </c>
      <c r="IB117" s="45">
        <v>480</v>
      </c>
      <c r="IC117" s="44">
        <v>34.43181818181818</v>
      </c>
      <c r="ID117" s="44">
        <v>4.5999999999999996</v>
      </c>
      <c r="IE117" s="44">
        <v>111.2</v>
      </c>
      <c r="IF117" s="44">
        <v>550</v>
      </c>
      <c r="IG117" s="44">
        <v>27.872727272727275</v>
      </c>
      <c r="IH117" s="44">
        <v>9.9</v>
      </c>
      <c r="II117" s="44">
        <v>75.545454545454547</v>
      </c>
      <c r="IJ117" s="44">
        <v>480</v>
      </c>
      <c r="JQ117" s="47">
        <f t="shared" si="19"/>
        <v>306.33051948051951</v>
      </c>
      <c r="JR117" s="47">
        <f t="shared" si="20"/>
        <v>1153.8116883116884</v>
      </c>
      <c r="JS117" s="47">
        <f t="shared" si="21"/>
        <v>3269.7058441558443</v>
      </c>
      <c r="JT117" s="47">
        <f t="shared" si="21"/>
        <v>15120</v>
      </c>
    </row>
    <row r="118" spans="1:280" s="56" customFormat="1" ht="15.75" customHeight="1" x14ac:dyDescent="0.35">
      <c r="A118" s="49">
        <v>28</v>
      </c>
      <c r="B118" s="49" t="s">
        <v>148</v>
      </c>
      <c r="C118" s="88" t="s">
        <v>249</v>
      </c>
      <c r="D118" s="51"/>
      <c r="E118" s="51"/>
      <c r="F118" s="51"/>
      <c r="G118" s="52"/>
      <c r="H118" s="51"/>
      <c r="I118" s="51"/>
      <c r="J118" s="51"/>
      <c r="K118" s="52"/>
      <c r="L118" s="54"/>
      <c r="M118" s="54"/>
      <c r="N118" s="54"/>
      <c r="O118" s="54"/>
      <c r="P118" s="54"/>
      <c r="Q118" s="54"/>
      <c r="R118" s="53"/>
      <c r="S118" s="53"/>
      <c r="T118" s="53"/>
      <c r="U118" s="53"/>
      <c r="V118" s="53"/>
      <c r="W118" s="53"/>
      <c r="X118" s="54"/>
      <c r="Y118" s="54"/>
      <c r="Z118" s="49"/>
      <c r="AA118" s="54"/>
      <c r="AB118" s="55"/>
      <c r="AC118" s="49"/>
      <c r="AD118" s="54"/>
      <c r="AE118" s="54"/>
      <c r="AF118" s="49"/>
      <c r="AG118" s="54"/>
      <c r="AH118" s="55"/>
      <c r="AI118" s="49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89"/>
      <c r="BL118" s="89"/>
      <c r="BM118" s="89"/>
      <c r="BN118" s="89"/>
      <c r="BO118" s="89"/>
      <c r="BP118" s="89"/>
      <c r="BQ118" s="89"/>
      <c r="BR118" s="89"/>
      <c r="BS118" s="89"/>
      <c r="BT118" s="89"/>
      <c r="BU118" s="89"/>
      <c r="BV118" s="89"/>
      <c r="BW118" s="90"/>
      <c r="BX118" s="55"/>
      <c r="BY118" s="54"/>
      <c r="BZ118" s="54"/>
      <c r="CA118" s="54"/>
      <c r="CB118" s="54"/>
      <c r="CC118" s="54"/>
      <c r="CD118" s="55"/>
      <c r="CE118" s="54"/>
      <c r="CF118" s="54"/>
      <c r="CG118" s="54"/>
      <c r="CH118" s="54"/>
      <c r="CI118" s="90"/>
      <c r="CJ118" s="55"/>
      <c r="CK118" s="54"/>
      <c r="CL118" s="90"/>
      <c r="CM118" s="55"/>
      <c r="CN118" s="54"/>
      <c r="CO118" s="54"/>
      <c r="CP118" s="55"/>
      <c r="CQ118" s="54"/>
      <c r="CR118" s="54"/>
      <c r="CS118" s="54"/>
      <c r="CT118" s="54"/>
      <c r="CU118" s="54"/>
      <c r="CV118" s="55"/>
      <c r="CW118" s="54"/>
      <c r="CX118" s="54"/>
      <c r="CY118" s="54"/>
      <c r="CZ118" s="54"/>
      <c r="DA118" s="54"/>
      <c r="DB118" s="55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Q118" s="57"/>
      <c r="DR118" s="57"/>
      <c r="DS118" s="58"/>
      <c r="DZ118" s="57"/>
      <c r="EC118" s="58"/>
      <c r="ED118" s="58"/>
      <c r="EE118" s="58"/>
      <c r="EF118" s="58"/>
      <c r="GG118" s="56">
        <v>18.7</v>
      </c>
      <c r="GH118" s="56">
        <v>36.4</v>
      </c>
      <c r="GI118" s="58">
        <v>82.714285714285708</v>
      </c>
      <c r="GJ118" s="56">
        <v>530</v>
      </c>
      <c r="GK118" s="56">
        <v>21.4</v>
      </c>
      <c r="GL118" s="56">
        <v>32.200000000000003</v>
      </c>
      <c r="GM118" s="58">
        <v>82.461538461538453</v>
      </c>
      <c r="GN118" s="56">
        <v>556</v>
      </c>
      <c r="GW118" s="57">
        <v>26.2</v>
      </c>
      <c r="GX118" s="57">
        <v>25.4</v>
      </c>
      <c r="GY118" s="57">
        <v>73.714285714285722</v>
      </c>
      <c r="GZ118" s="57">
        <v>409</v>
      </c>
      <c r="HA118" s="57">
        <v>24</v>
      </c>
      <c r="HB118" s="57">
        <v>32.4</v>
      </c>
      <c r="HC118" s="57">
        <v>102.54545454545453</v>
      </c>
      <c r="HD118" s="57">
        <v>437</v>
      </c>
      <c r="JQ118" s="60">
        <f t="shared" si="19"/>
        <v>90.3</v>
      </c>
      <c r="JR118" s="60">
        <f t="shared" si="20"/>
        <v>126.4</v>
      </c>
      <c r="JS118" s="60">
        <f t="shared" si="21"/>
        <v>341.4355644355644</v>
      </c>
      <c r="JT118" s="60">
        <f t="shared" si="21"/>
        <v>1932</v>
      </c>
    </row>
    <row r="119" spans="1:280" s="98" customFormat="1" ht="15.75" customHeight="1" x14ac:dyDescent="0.35">
      <c r="A119" s="91"/>
      <c r="B119" s="91"/>
      <c r="C119" s="92"/>
      <c r="D119" s="93">
        <f t="shared" ref="D119:J119" si="37">SUM(D91:D117)</f>
        <v>5514.028571428571</v>
      </c>
      <c r="E119" s="93">
        <f t="shared" si="37"/>
        <v>13488.571428571426</v>
      </c>
      <c r="F119" s="93">
        <f t="shared" si="37"/>
        <v>62981</v>
      </c>
      <c r="G119" s="93">
        <f t="shared" si="37"/>
        <v>4.8457897847814655</v>
      </c>
      <c r="H119" s="93">
        <f t="shared" si="37"/>
        <v>473.07204957740674</v>
      </c>
      <c r="I119" s="93">
        <f t="shared" si="37"/>
        <v>1191.4632904298082</v>
      </c>
      <c r="J119" s="93">
        <f t="shared" si="37"/>
        <v>6091.0762987012977</v>
      </c>
      <c r="K119" s="37">
        <f t="shared" si="36"/>
        <v>0.1956080062047236</v>
      </c>
      <c r="L119" s="94">
        <f t="shared" ref="L119:BW119" si="38">SUM(L91:L117)</f>
        <v>0</v>
      </c>
      <c r="M119" s="94">
        <f t="shared" si="38"/>
        <v>0</v>
      </c>
      <c r="N119" s="94">
        <f t="shared" si="38"/>
        <v>0</v>
      </c>
      <c r="O119" s="94">
        <f t="shared" si="38"/>
        <v>0</v>
      </c>
      <c r="P119" s="94">
        <f t="shared" si="38"/>
        <v>0</v>
      </c>
      <c r="Q119" s="94">
        <f t="shared" si="38"/>
        <v>0</v>
      </c>
      <c r="R119" s="94">
        <f t="shared" si="38"/>
        <v>0</v>
      </c>
      <c r="S119" s="94">
        <f t="shared" si="38"/>
        <v>0</v>
      </c>
      <c r="T119" s="94">
        <f t="shared" si="38"/>
        <v>0</v>
      </c>
      <c r="U119" s="94">
        <f t="shared" si="38"/>
        <v>0</v>
      </c>
      <c r="V119" s="94">
        <f t="shared" si="38"/>
        <v>0</v>
      </c>
      <c r="W119" s="94">
        <f t="shared" si="38"/>
        <v>0</v>
      </c>
      <c r="X119" s="94">
        <f t="shared" si="38"/>
        <v>32</v>
      </c>
      <c r="Y119" s="94">
        <f t="shared" si="38"/>
        <v>90</v>
      </c>
      <c r="Z119" s="95">
        <f t="shared" si="38"/>
        <v>1076</v>
      </c>
      <c r="AA119" s="94">
        <f t="shared" si="38"/>
        <v>23</v>
      </c>
      <c r="AB119" s="94">
        <f t="shared" si="38"/>
        <v>65</v>
      </c>
      <c r="AC119" s="95">
        <f t="shared" si="38"/>
        <v>588</v>
      </c>
      <c r="AD119" s="94">
        <f t="shared" si="38"/>
        <v>54</v>
      </c>
      <c r="AE119" s="94">
        <f t="shared" si="38"/>
        <v>152</v>
      </c>
      <c r="AF119" s="95">
        <f t="shared" si="38"/>
        <v>1511</v>
      </c>
      <c r="AG119" s="94">
        <f t="shared" si="38"/>
        <v>59</v>
      </c>
      <c r="AH119" s="94">
        <f t="shared" si="38"/>
        <v>166</v>
      </c>
      <c r="AI119" s="95">
        <f t="shared" si="38"/>
        <v>1518</v>
      </c>
      <c r="AJ119" s="94">
        <f t="shared" si="38"/>
        <v>0</v>
      </c>
      <c r="AK119" s="94">
        <f t="shared" si="38"/>
        <v>0</v>
      </c>
      <c r="AL119" s="94">
        <f t="shared" si="38"/>
        <v>0</v>
      </c>
      <c r="AM119" s="94">
        <f t="shared" si="38"/>
        <v>0</v>
      </c>
      <c r="AN119" s="94">
        <f t="shared" si="38"/>
        <v>0</v>
      </c>
      <c r="AO119" s="94">
        <f t="shared" si="38"/>
        <v>0</v>
      </c>
      <c r="AP119" s="94">
        <f t="shared" si="38"/>
        <v>0</v>
      </c>
      <c r="AQ119" s="94">
        <f t="shared" si="38"/>
        <v>0</v>
      </c>
      <c r="AR119" s="94">
        <f t="shared" si="38"/>
        <v>0</v>
      </c>
      <c r="AS119" s="94">
        <f t="shared" si="38"/>
        <v>0</v>
      </c>
      <c r="AT119" s="94">
        <f t="shared" si="38"/>
        <v>0</v>
      </c>
      <c r="AU119" s="94">
        <f t="shared" si="38"/>
        <v>0</v>
      </c>
      <c r="AV119" s="94">
        <f t="shared" si="38"/>
        <v>0</v>
      </c>
      <c r="AW119" s="94">
        <f t="shared" si="38"/>
        <v>0</v>
      </c>
      <c r="AX119" s="94">
        <f t="shared" si="38"/>
        <v>0</v>
      </c>
      <c r="AY119" s="94">
        <f t="shared" si="38"/>
        <v>203</v>
      </c>
      <c r="AZ119" s="94">
        <f t="shared" si="38"/>
        <v>569</v>
      </c>
      <c r="BA119" s="95">
        <f t="shared" si="38"/>
        <v>3116</v>
      </c>
      <c r="BB119" s="94">
        <f t="shared" si="38"/>
        <v>273</v>
      </c>
      <c r="BC119" s="94">
        <f t="shared" si="38"/>
        <v>766</v>
      </c>
      <c r="BD119" s="95">
        <f t="shared" si="38"/>
        <v>3152</v>
      </c>
      <c r="BE119" s="94">
        <f t="shared" si="38"/>
        <v>148</v>
      </c>
      <c r="BF119" s="94">
        <f t="shared" si="38"/>
        <v>422</v>
      </c>
      <c r="BG119" s="95">
        <f t="shared" si="38"/>
        <v>2113</v>
      </c>
      <c r="BH119" s="94">
        <f t="shared" si="38"/>
        <v>175</v>
      </c>
      <c r="BI119" s="94">
        <f t="shared" si="38"/>
        <v>494</v>
      </c>
      <c r="BJ119" s="95">
        <f t="shared" si="38"/>
        <v>2108</v>
      </c>
      <c r="BK119" s="96">
        <f t="shared" si="38"/>
        <v>184</v>
      </c>
      <c r="BL119" s="96">
        <f t="shared" si="38"/>
        <v>299</v>
      </c>
      <c r="BM119" s="97">
        <f t="shared" si="38"/>
        <v>3560</v>
      </c>
      <c r="BN119" s="96">
        <f t="shared" si="38"/>
        <v>226</v>
      </c>
      <c r="BO119" s="96">
        <f t="shared" si="38"/>
        <v>436</v>
      </c>
      <c r="BP119" s="97">
        <f t="shared" si="38"/>
        <v>3670</v>
      </c>
      <c r="BQ119" s="96">
        <f t="shared" si="38"/>
        <v>97</v>
      </c>
      <c r="BR119" s="96">
        <f t="shared" si="38"/>
        <v>305</v>
      </c>
      <c r="BS119" s="97">
        <f t="shared" si="38"/>
        <v>2998</v>
      </c>
      <c r="BT119" s="96">
        <f t="shared" si="38"/>
        <v>146</v>
      </c>
      <c r="BU119" s="96">
        <f t="shared" si="38"/>
        <v>310</v>
      </c>
      <c r="BV119" s="97">
        <f t="shared" si="38"/>
        <v>2798</v>
      </c>
      <c r="BW119" s="96">
        <f t="shared" si="38"/>
        <v>281.2</v>
      </c>
      <c r="BX119" s="96">
        <f t="shared" ref="BX119:EI119" si="39">SUM(BX91:BX117)</f>
        <v>721</v>
      </c>
      <c r="BY119" s="97">
        <f t="shared" si="39"/>
        <v>3324</v>
      </c>
      <c r="BZ119" s="96">
        <f t="shared" si="39"/>
        <v>336.1</v>
      </c>
      <c r="CA119" s="96">
        <f t="shared" si="39"/>
        <v>789</v>
      </c>
      <c r="CB119" s="97">
        <f t="shared" si="39"/>
        <v>3586</v>
      </c>
      <c r="CC119" s="96">
        <f t="shared" si="39"/>
        <v>264.8</v>
      </c>
      <c r="CD119" s="96">
        <f t="shared" si="39"/>
        <v>662</v>
      </c>
      <c r="CE119" s="97">
        <f t="shared" si="39"/>
        <v>2682</v>
      </c>
      <c r="CF119" s="96">
        <f t="shared" si="39"/>
        <v>294.29999999999995</v>
      </c>
      <c r="CG119" s="96">
        <f t="shared" si="39"/>
        <v>736</v>
      </c>
      <c r="CH119" s="97">
        <f t="shared" si="39"/>
        <v>2858</v>
      </c>
      <c r="CI119" s="78">
        <f t="shared" si="39"/>
        <v>82.6</v>
      </c>
      <c r="CJ119" s="78">
        <f t="shared" si="39"/>
        <v>206.5</v>
      </c>
      <c r="CK119" s="78">
        <f t="shared" si="39"/>
        <v>726</v>
      </c>
      <c r="CL119" s="78">
        <f t="shared" si="39"/>
        <v>75.3</v>
      </c>
      <c r="CM119" s="78">
        <f t="shared" si="39"/>
        <v>188.24999999999997</v>
      </c>
      <c r="CN119" s="78">
        <f t="shared" si="39"/>
        <v>681</v>
      </c>
      <c r="CO119" s="78">
        <f t="shared" si="39"/>
        <v>393.1</v>
      </c>
      <c r="CP119" s="78">
        <f t="shared" si="39"/>
        <v>982.75</v>
      </c>
      <c r="CQ119" s="78">
        <f t="shared" si="39"/>
        <v>3827</v>
      </c>
      <c r="CR119" s="78">
        <f t="shared" si="39"/>
        <v>419.4</v>
      </c>
      <c r="CS119" s="78">
        <f t="shared" si="39"/>
        <v>1048.5</v>
      </c>
      <c r="CT119" s="78">
        <f t="shared" si="39"/>
        <v>3803</v>
      </c>
      <c r="CU119" s="78">
        <f t="shared" si="39"/>
        <v>276</v>
      </c>
      <c r="CV119" s="78">
        <f t="shared" si="39"/>
        <v>690</v>
      </c>
      <c r="CW119" s="78">
        <f t="shared" si="39"/>
        <v>2278</v>
      </c>
      <c r="CX119" s="78">
        <f t="shared" si="39"/>
        <v>277</v>
      </c>
      <c r="CY119" s="78">
        <f t="shared" si="39"/>
        <v>692.5</v>
      </c>
      <c r="CZ119" s="78">
        <f t="shared" si="39"/>
        <v>2133</v>
      </c>
      <c r="DA119" s="78">
        <f t="shared" si="39"/>
        <v>374.71428571428572</v>
      </c>
      <c r="DB119" s="78">
        <f t="shared" si="39"/>
        <v>936.78571428571411</v>
      </c>
      <c r="DC119" s="78">
        <f t="shared" si="39"/>
        <v>2872</v>
      </c>
      <c r="DD119" s="78">
        <f t="shared" si="39"/>
        <v>402.42857142857139</v>
      </c>
      <c r="DE119" s="78">
        <f t="shared" si="39"/>
        <v>1006.0714285714284</v>
      </c>
      <c r="DF119" s="78">
        <f t="shared" si="39"/>
        <v>3288</v>
      </c>
      <c r="DG119" s="78">
        <f>SUM(DG91:DG117)</f>
        <v>201</v>
      </c>
      <c r="DH119" s="78">
        <f t="shared" si="39"/>
        <v>365</v>
      </c>
      <c r="DI119" s="78">
        <f t="shared" si="39"/>
        <v>1348</v>
      </c>
      <c r="DJ119" s="78">
        <f t="shared" si="39"/>
        <v>216.08571428571429</v>
      </c>
      <c r="DK119" s="78">
        <f t="shared" si="39"/>
        <v>390.21428571428572</v>
      </c>
      <c r="DL119" s="78">
        <f t="shared" si="39"/>
        <v>1367</v>
      </c>
      <c r="DM119" s="78">
        <f>SUM(DM91:DM117)</f>
        <v>79.300000000000011</v>
      </c>
      <c r="DN119" s="78">
        <f t="shared" si="39"/>
        <v>286.5</v>
      </c>
      <c r="DO119" s="78">
        <f t="shared" si="39"/>
        <v>590.33333333333348</v>
      </c>
      <c r="DP119" s="78">
        <f t="shared" si="39"/>
        <v>3451</v>
      </c>
      <c r="DQ119" s="78">
        <f t="shared" si="39"/>
        <v>82.746753246753229</v>
      </c>
      <c r="DR119" s="78">
        <f t="shared" si="39"/>
        <v>311.10454545454542</v>
      </c>
      <c r="DS119" s="78">
        <f t="shared" si="39"/>
        <v>634.09523809523807</v>
      </c>
      <c r="DT119" s="78">
        <f t="shared" si="39"/>
        <v>3830</v>
      </c>
      <c r="DU119" s="78">
        <f t="shared" si="39"/>
        <v>24.2</v>
      </c>
      <c r="DV119" s="78">
        <f t="shared" si="39"/>
        <v>75.5</v>
      </c>
      <c r="DW119" s="78">
        <f t="shared" si="39"/>
        <v>128</v>
      </c>
      <c r="DX119" s="78">
        <f t="shared" si="39"/>
        <v>1463</v>
      </c>
      <c r="DY119" s="78">
        <f t="shared" si="39"/>
        <v>26.528571428571432</v>
      </c>
      <c r="DZ119" s="78">
        <f t="shared" si="39"/>
        <v>93.263636363636365</v>
      </c>
      <c r="EA119" s="78">
        <f t="shared" si="39"/>
        <v>155</v>
      </c>
      <c r="EB119" s="78">
        <f t="shared" si="39"/>
        <v>1744</v>
      </c>
      <c r="EC119" s="78">
        <f t="shared" si="39"/>
        <v>125.84090909090909</v>
      </c>
      <c r="ED119" s="78">
        <f t="shared" si="39"/>
        <v>88.4</v>
      </c>
      <c r="EE119" s="78">
        <f t="shared" si="39"/>
        <v>357.06818181818181</v>
      </c>
      <c r="EF119" s="78">
        <f t="shared" si="39"/>
        <v>1951</v>
      </c>
      <c r="EG119" s="78">
        <f t="shared" si="39"/>
        <v>115</v>
      </c>
      <c r="EH119" s="78">
        <f t="shared" si="39"/>
        <v>197</v>
      </c>
      <c r="EI119" s="78">
        <f t="shared" si="39"/>
        <v>520</v>
      </c>
      <c r="EJ119" s="78">
        <f t="shared" ref="EJ119:FX119" si="40">SUM(EJ91:EJ117)</f>
        <v>1844</v>
      </c>
      <c r="EK119" s="78">
        <f t="shared" si="40"/>
        <v>24.400000000000006</v>
      </c>
      <c r="EL119" s="78">
        <f t="shared" si="40"/>
        <v>79</v>
      </c>
      <c r="EM119" s="78">
        <f t="shared" si="40"/>
        <v>172.33333333333331</v>
      </c>
      <c r="EN119" s="78">
        <f t="shared" si="40"/>
        <v>1428</v>
      </c>
      <c r="EO119" s="78">
        <f t="shared" si="40"/>
        <v>29.9</v>
      </c>
      <c r="EP119" s="78">
        <f t="shared" si="40"/>
        <v>90.800000000000011</v>
      </c>
      <c r="EQ119" s="78">
        <f t="shared" si="40"/>
        <v>201.16666666666669</v>
      </c>
      <c r="ER119" s="78">
        <f t="shared" si="40"/>
        <v>1606</v>
      </c>
      <c r="ES119" s="78">
        <f t="shared" si="40"/>
        <v>76.099999999999994</v>
      </c>
      <c r="ET119" s="78">
        <f t="shared" si="40"/>
        <v>144.19999999999999</v>
      </c>
      <c r="EU119" s="78">
        <f t="shared" si="40"/>
        <v>367.16666666666669</v>
      </c>
      <c r="EV119" s="78">
        <f t="shared" si="40"/>
        <v>1746</v>
      </c>
      <c r="EW119" s="78">
        <f t="shared" si="40"/>
        <v>88.3</v>
      </c>
      <c r="EX119" s="78">
        <f t="shared" si="40"/>
        <v>136</v>
      </c>
      <c r="EY119" s="78">
        <f t="shared" si="40"/>
        <v>373.83333333333337</v>
      </c>
      <c r="EZ119" s="78">
        <f t="shared" si="40"/>
        <v>1700</v>
      </c>
      <c r="FA119" s="78">
        <f t="shared" si="40"/>
        <v>17.042857142857141</v>
      </c>
      <c r="FB119" s="78">
        <f t="shared" si="40"/>
        <v>64.128571428571433</v>
      </c>
      <c r="FC119" s="78">
        <f t="shared" si="40"/>
        <v>135.28571428571428</v>
      </c>
      <c r="FD119" s="78">
        <f t="shared" si="40"/>
        <v>1108</v>
      </c>
      <c r="FE119" s="78">
        <f t="shared" si="40"/>
        <v>13.600000000000001</v>
      </c>
      <c r="FF119" s="78">
        <f t="shared" si="40"/>
        <v>64.7</v>
      </c>
      <c r="FG119" s="78">
        <f t="shared" si="40"/>
        <v>130.5</v>
      </c>
      <c r="FH119" s="78">
        <f t="shared" si="40"/>
        <v>1113</v>
      </c>
      <c r="FI119" s="78">
        <f t="shared" si="40"/>
        <v>100.3</v>
      </c>
      <c r="FJ119" s="78">
        <f t="shared" si="40"/>
        <v>165.5</v>
      </c>
      <c r="FK119" s="78">
        <f t="shared" si="40"/>
        <v>443.00000000000006</v>
      </c>
      <c r="FL119" s="78">
        <f t="shared" si="40"/>
        <v>2112</v>
      </c>
      <c r="FM119" s="78">
        <f t="shared" si="40"/>
        <v>106.8</v>
      </c>
      <c r="FN119" s="78">
        <f t="shared" si="40"/>
        <v>126.3</v>
      </c>
      <c r="FO119" s="78">
        <f t="shared" si="40"/>
        <v>388.5</v>
      </c>
      <c r="FP119" s="78">
        <f t="shared" si="40"/>
        <v>2133</v>
      </c>
      <c r="FQ119" s="78">
        <f t="shared" si="40"/>
        <v>7</v>
      </c>
      <c r="FR119" s="78">
        <f t="shared" si="40"/>
        <v>15.8</v>
      </c>
      <c r="FS119" s="78">
        <f t="shared" si="40"/>
        <v>38</v>
      </c>
      <c r="FT119" s="78">
        <f t="shared" si="40"/>
        <v>176</v>
      </c>
      <c r="FU119" s="78">
        <f t="shared" si="40"/>
        <v>10</v>
      </c>
      <c r="FV119" s="78">
        <f t="shared" si="40"/>
        <v>23.5</v>
      </c>
      <c r="FW119" s="78">
        <f t="shared" si="40"/>
        <v>55.833333333333343</v>
      </c>
      <c r="FX119" s="78">
        <f t="shared" si="40"/>
        <v>192</v>
      </c>
      <c r="FY119" s="78">
        <f>SUM(FY91:FY118)</f>
        <v>43.7</v>
      </c>
      <c r="FZ119" s="78">
        <f t="shared" ref="FZ119:IK119" si="41">SUM(FZ91:FZ118)</f>
        <v>43.7</v>
      </c>
      <c r="GA119" s="78">
        <f t="shared" si="41"/>
        <v>145.66666666666666</v>
      </c>
      <c r="GB119" s="78">
        <f t="shared" si="41"/>
        <v>760</v>
      </c>
      <c r="GC119" s="78">
        <f t="shared" si="41"/>
        <v>60</v>
      </c>
      <c r="GD119" s="78">
        <f t="shared" si="41"/>
        <v>61</v>
      </c>
      <c r="GE119" s="78">
        <f t="shared" si="41"/>
        <v>201.66666666666669</v>
      </c>
      <c r="GF119" s="78">
        <f t="shared" si="41"/>
        <v>766</v>
      </c>
      <c r="GG119" s="78">
        <f t="shared" si="41"/>
        <v>38.299999999999997</v>
      </c>
      <c r="GH119" s="78">
        <f t="shared" si="41"/>
        <v>84.5</v>
      </c>
      <c r="GI119" s="78">
        <f t="shared" si="41"/>
        <v>181.58241758241758</v>
      </c>
      <c r="GJ119" s="78">
        <f t="shared" si="41"/>
        <v>1176</v>
      </c>
      <c r="GK119" s="78">
        <f t="shared" si="41"/>
        <v>44</v>
      </c>
      <c r="GL119" s="78">
        <f t="shared" si="41"/>
        <v>75.099999999999994</v>
      </c>
      <c r="GM119" s="78">
        <f t="shared" si="41"/>
        <v>183.23076923076923</v>
      </c>
      <c r="GN119" s="78">
        <f t="shared" si="41"/>
        <v>1194</v>
      </c>
      <c r="GO119" s="78">
        <f t="shared" si="41"/>
        <v>73.400000000000006</v>
      </c>
      <c r="GP119" s="78">
        <f t="shared" si="41"/>
        <v>113.6</v>
      </c>
      <c r="GQ119" s="78">
        <f t="shared" si="41"/>
        <v>374</v>
      </c>
      <c r="GR119" s="78">
        <f t="shared" si="41"/>
        <v>1912</v>
      </c>
      <c r="GS119" s="78">
        <f t="shared" si="41"/>
        <v>84.5</v>
      </c>
      <c r="GT119" s="78">
        <f t="shared" si="41"/>
        <v>121.00000000000001</v>
      </c>
      <c r="GU119" s="78">
        <f t="shared" si="41"/>
        <v>400.45454545454544</v>
      </c>
      <c r="GV119" s="78">
        <f t="shared" si="41"/>
        <v>1860</v>
      </c>
      <c r="GW119" s="78">
        <f t="shared" si="41"/>
        <v>114.5</v>
      </c>
      <c r="GX119" s="78">
        <f t="shared" si="41"/>
        <v>159.6</v>
      </c>
      <c r="GY119" s="78">
        <f t="shared" si="41"/>
        <v>391.57142857142861</v>
      </c>
      <c r="GZ119" s="78">
        <f t="shared" si="41"/>
        <v>2178</v>
      </c>
      <c r="HA119" s="78">
        <f t="shared" si="41"/>
        <v>136.1</v>
      </c>
      <c r="HB119" s="78">
        <f t="shared" si="41"/>
        <v>147.19999999999999</v>
      </c>
      <c r="HC119" s="78">
        <f t="shared" si="41"/>
        <v>532.65454545454543</v>
      </c>
      <c r="HD119" s="78">
        <f t="shared" si="41"/>
        <v>2270</v>
      </c>
      <c r="HE119" s="78">
        <f t="shared" si="41"/>
        <v>151.9</v>
      </c>
      <c r="HF119" s="78">
        <f t="shared" si="41"/>
        <v>107.96136363636366</v>
      </c>
      <c r="HG119" s="78">
        <f t="shared" si="41"/>
        <v>433.10227272727275</v>
      </c>
      <c r="HH119" s="78">
        <f t="shared" si="41"/>
        <v>2252</v>
      </c>
      <c r="HI119" s="78">
        <f t="shared" si="41"/>
        <v>171.5</v>
      </c>
      <c r="HJ119" s="78">
        <f t="shared" si="41"/>
        <v>111.2</v>
      </c>
      <c r="HK119" s="78">
        <f t="shared" si="41"/>
        <v>504.36666666666667</v>
      </c>
      <c r="HL119" s="78">
        <f t="shared" si="41"/>
        <v>2292</v>
      </c>
      <c r="HM119" s="78">
        <f t="shared" si="41"/>
        <v>124.19999999999999</v>
      </c>
      <c r="HN119" s="78">
        <f t="shared" si="41"/>
        <v>94.65</v>
      </c>
      <c r="HO119" s="78">
        <f t="shared" si="41"/>
        <v>399.08636363636361</v>
      </c>
      <c r="HP119" s="78">
        <f t="shared" si="41"/>
        <v>1802</v>
      </c>
      <c r="HQ119" s="78">
        <f t="shared" si="41"/>
        <v>129.30000000000001</v>
      </c>
      <c r="HR119" s="78">
        <f t="shared" si="41"/>
        <v>70.529545454545456</v>
      </c>
      <c r="HS119" s="78">
        <f t="shared" si="41"/>
        <v>362.94325068870523</v>
      </c>
      <c r="HT119" s="78">
        <f t="shared" si="41"/>
        <v>1807</v>
      </c>
      <c r="HU119" s="78">
        <f t="shared" si="41"/>
        <v>190.25</v>
      </c>
      <c r="HV119" s="78">
        <f t="shared" si="41"/>
        <v>87.359090909090909</v>
      </c>
      <c r="HW119" s="78">
        <f t="shared" si="41"/>
        <v>528.46983471074373</v>
      </c>
      <c r="HX119" s="78">
        <f t="shared" si="41"/>
        <v>2640</v>
      </c>
      <c r="HY119" s="78">
        <f t="shared" si="41"/>
        <v>199.7409090909091</v>
      </c>
      <c r="HZ119" s="78">
        <f t="shared" si="41"/>
        <v>84.490909090909099</v>
      </c>
      <c r="IA119" s="78">
        <f t="shared" si="41"/>
        <v>566.11446280991731</v>
      </c>
      <c r="IB119" s="78">
        <f t="shared" si="41"/>
        <v>2844</v>
      </c>
      <c r="IC119" s="78">
        <f t="shared" si="41"/>
        <v>181.47045454545454</v>
      </c>
      <c r="ID119" s="78">
        <f t="shared" si="41"/>
        <v>15</v>
      </c>
      <c r="IE119" s="78">
        <f t="shared" si="41"/>
        <v>451.74545454545449</v>
      </c>
      <c r="IF119" s="78">
        <f t="shared" si="41"/>
        <v>2092</v>
      </c>
      <c r="IG119" s="78">
        <f t="shared" si="41"/>
        <v>173.17954545454546</v>
      </c>
      <c r="IH119" s="78">
        <f t="shared" si="41"/>
        <v>25</v>
      </c>
      <c r="II119" s="78">
        <f t="shared" si="41"/>
        <v>393.61363636363637</v>
      </c>
      <c r="IJ119" s="78">
        <f t="shared" si="41"/>
        <v>2113</v>
      </c>
      <c r="IK119" s="78">
        <f t="shared" si="41"/>
        <v>59.2</v>
      </c>
      <c r="IL119" s="78">
        <f t="shared" ref="IL119:JP119" si="42">SUM(IL91:IL118)</f>
        <v>0</v>
      </c>
      <c r="IM119" s="78">
        <f t="shared" si="42"/>
        <v>118</v>
      </c>
      <c r="IN119" s="78">
        <f t="shared" si="42"/>
        <v>464</v>
      </c>
      <c r="IO119" s="78">
        <f t="shared" si="42"/>
        <v>70.2</v>
      </c>
      <c r="IP119" s="78">
        <f t="shared" si="42"/>
        <v>0</v>
      </c>
      <c r="IQ119" s="78">
        <f t="shared" si="42"/>
        <v>140</v>
      </c>
      <c r="IR119" s="78">
        <f t="shared" si="42"/>
        <v>672</v>
      </c>
      <c r="IS119" s="78">
        <f t="shared" si="42"/>
        <v>51</v>
      </c>
      <c r="IT119" s="78">
        <f t="shared" si="42"/>
        <v>0</v>
      </c>
      <c r="IU119" s="78">
        <f t="shared" si="42"/>
        <v>102</v>
      </c>
      <c r="IV119" s="78">
        <f t="shared" si="42"/>
        <v>518</v>
      </c>
      <c r="IW119" s="78">
        <f t="shared" si="42"/>
        <v>51</v>
      </c>
      <c r="IX119" s="78">
        <f t="shared" si="42"/>
        <v>0</v>
      </c>
      <c r="IY119" s="78">
        <f t="shared" si="42"/>
        <v>102</v>
      </c>
      <c r="IZ119" s="78">
        <f t="shared" si="42"/>
        <v>518</v>
      </c>
      <c r="JA119" s="78">
        <f t="shared" si="42"/>
        <v>0</v>
      </c>
      <c r="JB119" s="78">
        <f t="shared" si="42"/>
        <v>41.5</v>
      </c>
      <c r="JC119" s="78">
        <f t="shared" si="42"/>
        <v>83</v>
      </c>
      <c r="JD119" s="78">
        <f t="shared" si="42"/>
        <v>410</v>
      </c>
      <c r="JE119" s="78">
        <f t="shared" si="42"/>
        <v>0</v>
      </c>
      <c r="JF119" s="78">
        <f t="shared" si="42"/>
        <v>44.6</v>
      </c>
      <c r="JG119" s="78">
        <f t="shared" si="42"/>
        <v>89</v>
      </c>
      <c r="JH119" s="78">
        <f t="shared" si="42"/>
        <v>448</v>
      </c>
      <c r="JI119" s="78">
        <f t="shared" si="42"/>
        <v>4.5</v>
      </c>
      <c r="JJ119" s="78">
        <f t="shared" si="42"/>
        <v>151</v>
      </c>
      <c r="JK119" s="78">
        <f t="shared" si="42"/>
        <v>311</v>
      </c>
      <c r="JL119" s="78">
        <f t="shared" si="42"/>
        <v>1595</v>
      </c>
      <c r="JM119" s="78">
        <f t="shared" si="42"/>
        <v>5</v>
      </c>
      <c r="JN119" s="78">
        <f t="shared" si="42"/>
        <v>155.5</v>
      </c>
      <c r="JO119" s="78">
        <f t="shared" si="42"/>
        <v>321</v>
      </c>
      <c r="JP119" s="78">
        <f t="shared" si="42"/>
        <v>1595</v>
      </c>
      <c r="JQ119" s="47">
        <f t="shared" si="19"/>
        <v>2983.7</v>
      </c>
      <c r="JR119" s="47">
        <f t="shared" si="20"/>
        <v>8712.1162337662336</v>
      </c>
      <c r="JS119" s="47">
        <f t="shared" si="21"/>
        <v>25051.95621121303</v>
      </c>
      <c r="JT119" s="47">
        <f t="shared" si="21"/>
        <v>124644</v>
      </c>
    </row>
    <row r="120" spans="1:280" s="27" customFormat="1" ht="15.75" customHeight="1" x14ac:dyDescent="0.35">
      <c r="A120" s="34">
        <v>1</v>
      </c>
      <c r="B120" s="34" t="s">
        <v>140</v>
      </c>
      <c r="C120" s="48" t="s">
        <v>250</v>
      </c>
      <c r="D120" s="36">
        <f t="shared" si="33"/>
        <v>1079.2</v>
      </c>
      <c r="E120" s="36">
        <f t="shared" si="33"/>
        <v>2702</v>
      </c>
      <c r="F120" s="36">
        <f t="shared" si="33"/>
        <v>9111</v>
      </c>
      <c r="G120" s="37">
        <f t="shared" si="34"/>
        <v>0.29656459225112503</v>
      </c>
      <c r="H120" s="36">
        <f t="shared" si="35"/>
        <v>89.933333333333337</v>
      </c>
      <c r="I120" s="36">
        <f t="shared" si="35"/>
        <v>225.16666666666666</v>
      </c>
      <c r="J120" s="36">
        <f t="shared" si="35"/>
        <v>759.25</v>
      </c>
      <c r="K120" s="37">
        <f t="shared" si="36"/>
        <v>0.29656459225112503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40">
        <v>93</v>
      </c>
      <c r="Y120" s="40">
        <v>233</v>
      </c>
      <c r="Z120" s="40">
        <v>680</v>
      </c>
      <c r="AA120" s="40">
        <v>86.9</v>
      </c>
      <c r="AB120" s="40">
        <v>217</v>
      </c>
      <c r="AC120" s="40">
        <v>704</v>
      </c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1"/>
      <c r="AQ120" s="41"/>
      <c r="AR120" s="41"/>
      <c r="AS120" s="41"/>
      <c r="AT120" s="41"/>
      <c r="AU120" s="41"/>
      <c r="AV120" s="41"/>
      <c r="AW120" s="41"/>
      <c r="AX120" s="41"/>
      <c r="AY120" s="40">
        <v>85.9</v>
      </c>
      <c r="AZ120" s="40">
        <v>215</v>
      </c>
      <c r="BA120" s="40">
        <v>773</v>
      </c>
      <c r="BB120" s="40">
        <v>85.7</v>
      </c>
      <c r="BC120" s="40">
        <v>214</v>
      </c>
      <c r="BD120" s="40">
        <v>781</v>
      </c>
      <c r="BE120" s="42"/>
      <c r="BF120" s="42"/>
      <c r="BG120" s="42"/>
      <c r="BH120" s="42"/>
      <c r="BI120" s="42"/>
      <c r="BJ120" s="42"/>
      <c r="BK120" s="40">
        <v>108.5</v>
      </c>
      <c r="BL120" s="40">
        <v>271</v>
      </c>
      <c r="BM120" s="40">
        <v>819</v>
      </c>
      <c r="BN120" s="40">
        <v>95.1</v>
      </c>
      <c r="BO120" s="40">
        <v>243</v>
      </c>
      <c r="BP120" s="40">
        <v>841</v>
      </c>
      <c r="BQ120" s="40">
        <v>84.6</v>
      </c>
      <c r="BR120" s="40">
        <v>211</v>
      </c>
      <c r="BS120" s="40">
        <v>741</v>
      </c>
      <c r="BT120" s="40">
        <v>90.199999999999989</v>
      </c>
      <c r="BU120" s="40">
        <v>225</v>
      </c>
      <c r="BV120" s="40">
        <v>821</v>
      </c>
      <c r="BW120" s="42"/>
      <c r="BX120" s="42"/>
      <c r="BY120" s="42"/>
      <c r="BZ120" s="42"/>
      <c r="CA120" s="42"/>
      <c r="CB120" s="42"/>
      <c r="CC120" s="40">
        <v>78.900000000000006</v>
      </c>
      <c r="CD120" s="40">
        <v>197</v>
      </c>
      <c r="CE120" s="40">
        <v>712</v>
      </c>
      <c r="CF120" s="40">
        <v>76.400000000000006</v>
      </c>
      <c r="CG120" s="40">
        <v>191</v>
      </c>
      <c r="CH120" s="40">
        <v>743</v>
      </c>
      <c r="CI120" s="99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0">
        <v>94</v>
      </c>
      <c r="DB120" s="82">
        <v>235</v>
      </c>
      <c r="DC120" s="40">
        <v>754</v>
      </c>
      <c r="DD120" s="40">
        <v>100</v>
      </c>
      <c r="DE120" s="82">
        <v>250</v>
      </c>
      <c r="DF120" s="40">
        <v>742</v>
      </c>
      <c r="DG120" s="42"/>
      <c r="DH120" s="42"/>
      <c r="DI120" s="42"/>
      <c r="DJ120" s="42"/>
      <c r="DK120" s="42"/>
      <c r="DL120" s="42"/>
      <c r="EC120" s="44">
        <v>40.795454545454547</v>
      </c>
      <c r="ED120" s="44">
        <v>221</v>
      </c>
      <c r="EE120" s="44">
        <v>436.32575757575762</v>
      </c>
      <c r="EF120" s="44">
        <v>1121</v>
      </c>
      <c r="EG120" s="44">
        <v>40.795454545454547</v>
      </c>
      <c r="EH120" s="44">
        <v>224.02272727272728</v>
      </c>
      <c r="EI120" s="44">
        <v>441.36363636363637</v>
      </c>
      <c r="EJ120" s="44">
        <v>1121</v>
      </c>
      <c r="ES120" s="45">
        <v>37.636363636363633</v>
      </c>
      <c r="ET120" s="45">
        <v>80.11363636363636</v>
      </c>
      <c r="EU120" s="45">
        <v>196.25</v>
      </c>
      <c r="EV120" s="45">
        <v>753</v>
      </c>
      <c r="EW120" s="45">
        <v>19.636363636363637</v>
      </c>
      <c r="EX120" s="45">
        <v>58.113636363636367</v>
      </c>
      <c r="EY120" s="45">
        <v>129.58333333333334</v>
      </c>
      <c r="EZ120" s="45">
        <v>858</v>
      </c>
      <c r="FI120" s="45">
        <v>16</v>
      </c>
      <c r="FJ120" s="45">
        <v>72.493181818181824</v>
      </c>
      <c r="FK120" s="45">
        <v>147.48863636363637</v>
      </c>
      <c r="FL120" s="45">
        <v>715</v>
      </c>
      <c r="FM120" s="45">
        <v>18.509090909090908</v>
      </c>
      <c r="FN120" s="45">
        <v>62.843181818181819</v>
      </c>
      <c r="FO120" s="45">
        <v>135.58712121212122</v>
      </c>
      <c r="FP120" s="45">
        <v>694</v>
      </c>
      <c r="FY120" s="45">
        <v>32.540909090909089</v>
      </c>
      <c r="FZ120" s="45">
        <v>33.081818181818178</v>
      </c>
      <c r="GA120" s="45">
        <v>109.37121212121212</v>
      </c>
      <c r="GB120" s="45">
        <v>782</v>
      </c>
      <c r="GC120" s="45">
        <v>21.381818181818183</v>
      </c>
      <c r="GD120" s="45">
        <v>67.540909090909096</v>
      </c>
      <c r="GE120" s="45">
        <v>148.20454545454547</v>
      </c>
      <c r="GF120" s="45">
        <v>852</v>
      </c>
      <c r="GG120" s="45">
        <v>42</v>
      </c>
      <c r="GH120" s="45">
        <v>59.209090909090911</v>
      </c>
      <c r="GI120" s="45">
        <v>155.70629370629371</v>
      </c>
      <c r="GJ120" s="45">
        <v>814</v>
      </c>
      <c r="GK120" s="45">
        <v>45.3</v>
      </c>
      <c r="GL120" s="45">
        <v>63.2</v>
      </c>
      <c r="GM120" s="45">
        <v>159.97802197802196</v>
      </c>
      <c r="GN120" s="45">
        <v>870</v>
      </c>
      <c r="GO120" s="45">
        <v>32.715909090909093</v>
      </c>
      <c r="GP120" s="45">
        <v>49.75</v>
      </c>
      <c r="GQ120" s="45">
        <v>126.87062937062936</v>
      </c>
      <c r="GR120" s="45">
        <v>809</v>
      </c>
      <c r="GS120" s="45">
        <v>39.954545454545453</v>
      </c>
      <c r="GT120" s="45">
        <v>43.75</v>
      </c>
      <c r="GU120" s="45">
        <v>128.77622377622379</v>
      </c>
      <c r="GV120" s="45">
        <v>791</v>
      </c>
      <c r="GW120" s="44">
        <v>43.174999999999997</v>
      </c>
      <c r="GX120" s="44">
        <v>60.636363636363633</v>
      </c>
      <c r="GY120" s="44">
        <v>148.30194805194805</v>
      </c>
      <c r="GZ120" s="44">
        <v>800</v>
      </c>
      <c r="HA120" s="44">
        <v>40.69318181818182</v>
      </c>
      <c r="HB120" s="44">
        <v>64.75681818181819</v>
      </c>
      <c r="HC120" s="44">
        <v>175.75000000000003</v>
      </c>
      <c r="HD120" s="44">
        <v>820</v>
      </c>
      <c r="HE120" s="44">
        <v>43.509090909090908</v>
      </c>
      <c r="HF120" s="44">
        <v>57.55681818181818</v>
      </c>
      <c r="HG120" s="44">
        <v>168.44318181818181</v>
      </c>
      <c r="HH120" s="44">
        <v>810</v>
      </c>
      <c r="HI120" s="44">
        <v>44.397727272727273</v>
      </c>
      <c r="HJ120" s="44">
        <v>58</v>
      </c>
      <c r="HK120" s="44">
        <v>170.66287878787881</v>
      </c>
      <c r="HL120" s="44">
        <v>810</v>
      </c>
      <c r="HU120" s="44">
        <v>56.304545454545455</v>
      </c>
      <c r="HV120" s="44">
        <v>41.740909090909092</v>
      </c>
      <c r="HW120" s="44">
        <v>185.85371900826448</v>
      </c>
      <c r="HX120" s="44">
        <v>820</v>
      </c>
      <c r="HY120" s="44">
        <v>69.477272727272734</v>
      </c>
      <c r="HZ120" s="44">
        <v>31.318181818181817</v>
      </c>
      <c r="IA120" s="44">
        <v>188.95867768595042</v>
      </c>
      <c r="IB120" s="44">
        <v>873</v>
      </c>
      <c r="IC120" s="44">
        <v>68.509090909090915</v>
      </c>
      <c r="ID120" s="44">
        <v>98.334090909090904</v>
      </c>
      <c r="IE120" s="44">
        <v>318.86666666666667</v>
      </c>
      <c r="IF120" s="44">
        <v>1120</v>
      </c>
      <c r="IG120" s="44">
        <v>104.3340909090909</v>
      </c>
      <c r="IH120" s="44">
        <v>33.493181818181817</v>
      </c>
      <c r="II120" s="44">
        <v>240.87651515151515</v>
      </c>
      <c r="IJ120" s="44">
        <v>1013</v>
      </c>
      <c r="JI120" s="45">
        <v>85.334090909090904</v>
      </c>
      <c r="JJ120" s="45">
        <v>34.509090909090908</v>
      </c>
      <c r="JK120" s="45">
        <v>219.56666666666666</v>
      </c>
      <c r="JL120" s="45">
        <v>860</v>
      </c>
      <c r="JM120" s="45">
        <v>89.965909090909079</v>
      </c>
      <c r="JN120" s="45">
        <v>26.022727272727273</v>
      </c>
      <c r="JO120" s="45">
        <v>207.56666666666666</v>
      </c>
      <c r="JP120" s="45">
        <v>890</v>
      </c>
      <c r="JQ120" s="47">
        <f t="shared" si="19"/>
        <v>1016.9659090909091</v>
      </c>
      <c r="JR120" s="47">
        <f t="shared" si="20"/>
        <v>2487.6613636363641</v>
      </c>
      <c r="JS120" s="47">
        <f t="shared" si="21"/>
        <v>6894.8636953955138</v>
      </c>
      <c r="JT120" s="47">
        <f t="shared" si="21"/>
        <v>27392</v>
      </c>
    </row>
    <row r="121" spans="1:280" s="27" customFormat="1" ht="15.75" customHeight="1" x14ac:dyDescent="0.35">
      <c r="A121" s="34">
        <v>2</v>
      </c>
      <c r="B121" s="34" t="s">
        <v>148</v>
      </c>
      <c r="C121" s="48" t="s">
        <v>251</v>
      </c>
      <c r="D121" s="36">
        <f t="shared" si="33"/>
        <v>775.3</v>
      </c>
      <c r="E121" s="36">
        <f t="shared" si="33"/>
        <v>1938.5</v>
      </c>
      <c r="F121" s="36">
        <f t="shared" si="33"/>
        <v>7287</v>
      </c>
      <c r="G121" s="37">
        <f t="shared" si="34"/>
        <v>0.26602168244819541</v>
      </c>
      <c r="H121" s="36">
        <f t="shared" si="35"/>
        <v>64.608333333333334</v>
      </c>
      <c r="I121" s="36">
        <f t="shared" si="35"/>
        <v>161.54166666666666</v>
      </c>
      <c r="J121" s="36">
        <f t="shared" si="35"/>
        <v>607.25</v>
      </c>
      <c r="K121" s="37">
        <f t="shared" si="36"/>
        <v>0.26602168244819541</v>
      </c>
      <c r="L121" s="65"/>
      <c r="M121" s="65"/>
      <c r="N121" s="65"/>
      <c r="O121" s="65"/>
      <c r="P121" s="65"/>
      <c r="Q121" s="65"/>
      <c r="R121" s="38"/>
      <c r="S121" s="38"/>
      <c r="T121" s="38"/>
      <c r="U121" s="38"/>
      <c r="V121" s="38"/>
      <c r="W121" s="38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0">
        <v>53.8</v>
      </c>
      <c r="AK121" s="40">
        <v>134</v>
      </c>
      <c r="AL121" s="40">
        <v>566</v>
      </c>
      <c r="AM121" s="40">
        <v>53.8</v>
      </c>
      <c r="AN121" s="40">
        <v>134</v>
      </c>
      <c r="AO121" s="40">
        <v>566</v>
      </c>
      <c r="AP121" s="41"/>
      <c r="AQ121" s="41"/>
      <c r="AR121" s="41"/>
      <c r="AS121" s="41"/>
      <c r="AT121" s="41"/>
      <c r="AU121" s="41"/>
      <c r="AV121" s="41"/>
      <c r="AW121" s="41"/>
      <c r="AX121" s="41"/>
      <c r="AY121" s="42"/>
      <c r="AZ121" s="42"/>
      <c r="BA121" s="42"/>
      <c r="BB121" s="42"/>
      <c r="BC121" s="42"/>
      <c r="BD121" s="42"/>
      <c r="BE121" s="40">
        <v>70.3</v>
      </c>
      <c r="BF121" s="40">
        <v>176</v>
      </c>
      <c r="BG121" s="40">
        <v>657</v>
      </c>
      <c r="BH121" s="40">
        <v>73</v>
      </c>
      <c r="BI121" s="40">
        <v>183</v>
      </c>
      <c r="BJ121" s="40">
        <v>674</v>
      </c>
      <c r="BK121" s="42"/>
      <c r="BL121" s="42"/>
      <c r="BM121" s="42"/>
      <c r="BN121" s="42"/>
      <c r="BO121" s="42"/>
      <c r="BP121" s="42"/>
      <c r="BQ121" s="40">
        <v>65.599999999999994</v>
      </c>
      <c r="BR121" s="40">
        <v>164</v>
      </c>
      <c r="BS121" s="40">
        <v>634</v>
      </c>
      <c r="BT121" s="40">
        <v>72</v>
      </c>
      <c r="BU121" s="40">
        <v>180</v>
      </c>
      <c r="BV121" s="40">
        <v>641</v>
      </c>
      <c r="BW121" s="42"/>
      <c r="BX121" s="42"/>
      <c r="BY121" s="42"/>
      <c r="BZ121" s="42"/>
      <c r="CA121" s="42"/>
      <c r="CB121" s="42"/>
      <c r="CC121" s="40">
        <v>65.900000000000006</v>
      </c>
      <c r="CD121" s="40">
        <v>165</v>
      </c>
      <c r="CE121" s="40">
        <v>612</v>
      </c>
      <c r="CF121" s="40">
        <v>53.5</v>
      </c>
      <c r="CG121" s="40">
        <v>134</v>
      </c>
      <c r="CH121" s="40">
        <v>631</v>
      </c>
      <c r="CI121" s="99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0">
        <v>59</v>
      </c>
      <c r="CV121" s="40">
        <v>147.5</v>
      </c>
      <c r="CW121" s="40">
        <v>542</v>
      </c>
      <c r="CX121" s="40">
        <v>54</v>
      </c>
      <c r="CY121" s="40">
        <v>135</v>
      </c>
      <c r="CZ121" s="40">
        <v>511</v>
      </c>
      <c r="DA121" s="40">
        <v>73</v>
      </c>
      <c r="DB121" s="82">
        <v>182.5</v>
      </c>
      <c r="DC121" s="40">
        <v>642</v>
      </c>
      <c r="DD121" s="40">
        <v>81.400000000000006</v>
      </c>
      <c r="DE121" s="82">
        <v>203.5</v>
      </c>
      <c r="DF121" s="40">
        <v>611</v>
      </c>
      <c r="DG121" s="42"/>
      <c r="DH121" s="42"/>
      <c r="DI121" s="42"/>
      <c r="DJ121" s="42"/>
      <c r="DK121" s="42"/>
      <c r="DL121" s="42"/>
      <c r="EC121" s="44">
        <v>6.1818181818181817</v>
      </c>
      <c r="ED121" s="44">
        <v>36</v>
      </c>
      <c r="EE121" s="44">
        <v>70.303030303030297</v>
      </c>
      <c r="EF121" s="44">
        <v>642</v>
      </c>
      <c r="EG121" s="44">
        <v>6.1818181818181817</v>
      </c>
      <c r="EH121" s="44">
        <v>36.731818181818184</v>
      </c>
      <c r="EI121" s="44">
        <v>71.52272727272728</v>
      </c>
      <c r="EJ121" s="44">
        <v>642</v>
      </c>
      <c r="ES121" s="45">
        <v>15.525</v>
      </c>
      <c r="ET121" s="45">
        <v>47.413636363636364</v>
      </c>
      <c r="EU121" s="45">
        <v>104.89772727272728</v>
      </c>
      <c r="EV121" s="45">
        <v>546</v>
      </c>
      <c r="EW121" s="45">
        <v>16.824999999999999</v>
      </c>
      <c r="EX121" s="45">
        <v>32.413636363636364</v>
      </c>
      <c r="EY121" s="45">
        <v>82.064393939393938</v>
      </c>
      <c r="EZ121" s="45">
        <v>530</v>
      </c>
      <c r="FI121" s="45">
        <v>18.645454545454545</v>
      </c>
      <c r="FJ121" s="45">
        <v>43.565909090909095</v>
      </c>
      <c r="FK121" s="45">
        <v>103.68560606060608</v>
      </c>
      <c r="FL121" s="45">
        <v>601</v>
      </c>
      <c r="FM121" s="45">
        <v>28.209090909090907</v>
      </c>
      <c r="FN121" s="45">
        <v>43.661363636363639</v>
      </c>
      <c r="FO121" s="45">
        <v>119.78409090909092</v>
      </c>
      <c r="FP121" s="45">
        <v>655</v>
      </c>
      <c r="FY121" s="45">
        <v>25.2</v>
      </c>
      <c r="FZ121" s="45">
        <v>25.2</v>
      </c>
      <c r="GA121" s="45">
        <v>84</v>
      </c>
      <c r="GB121" s="45">
        <v>497</v>
      </c>
      <c r="GC121" s="45">
        <v>21.438636363636363</v>
      </c>
      <c r="GD121" s="45">
        <v>33.843181818181819</v>
      </c>
      <c r="GE121" s="45">
        <v>92.13636363636364</v>
      </c>
      <c r="GF121" s="45">
        <v>564</v>
      </c>
      <c r="GG121" s="45"/>
      <c r="GH121" s="45"/>
      <c r="GI121" s="45"/>
      <c r="GJ121" s="45"/>
      <c r="GK121" s="45"/>
      <c r="GL121" s="45"/>
      <c r="GM121" s="45"/>
      <c r="GN121" s="45"/>
      <c r="GO121" s="45">
        <v>25.493181818181817</v>
      </c>
      <c r="GP121" s="45">
        <v>30.913636363636364</v>
      </c>
      <c r="GQ121" s="45">
        <v>112.81363636363636</v>
      </c>
      <c r="GR121" s="45">
        <v>523</v>
      </c>
      <c r="GS121" s="45">
        <v>25.072727272727274</v>
      </c>
      <c r="GT121" s="45">
        <v>25.913636363636364</v>
      </c>
      <c r="GU121" s="45">
        <v>93.615151515151524</v>
      </c>
      <c r="GV121" s="45">
        <v>480</v>
      </c>
      <c r="GW121" s="44"/>
      <c r="GX121" s="44"/>
      <c r="GY121" s="44"/>
      <c r="GZ121" s="44"/>
      <c r="HA121" s="44"/>
      <c r="HB121" s="44"/>
      <c r="HC121" s="44"/>
      <c r="HD121" s="44"/>
      <c r="HE121" s="44">
        <v>44</v>
      </c>
      <c r="HF121" s="44">
        <v>22</v>
      </c>
      <c r="HG121" s="44">
        <v>132</v>
      </c>
      <c r="HH121" s="44">
        <v>570</v>
      </c>
      <c r="HI121" s="44">
        <v>38</v>
      </c>
      <c r="HJ121" s="44">
        <v>29</v>
      </c>
      <c r="HK121" s="44">
        <v>134</v>
      </c>
      <c r="HL121" s="44">
        <v>651</v>
      </c>
      <c r="HM121" s="44">
        <v>47.518181818181823</v>
      </c>
      <c r="HN121" s="44">
        <v>26.106818181818181</v>
      </c>
      <c r="HO121" s="44">
        <v>138.61033057851239</v>
      </c>
      <c r="HP121" s="44">
        <v>580</v>
      </c>
      <c r="HQ121" s="44">
        <v>50.213636363636361</v>
      </c>
      <c r="HR121" s="44">
        <v>20.609090909090909</v>
      </c>
      <c r="HS121" s="44">
        <v>132.51570247933881</v>
      </c>
      <c r="HT121" s="44">
        <v>613</v>
      </c>
      <c r="HU121" s="44"/>
      <c r="HV121" s="44"/>
      <c r="HW121" s="44"/>
      <c r="HX121" s="44"/>
      <c r="HY121" s="44"/>
      <c r="HZ121" s="44"/>
      <c r="IA121" s="44"/>
      <c r="IB121" s="44"/>
      <c r="IC121" s="44">
        <v>56.493181818181817</v>
      </c>
      <c r="ID121" s="44">
        <v>0.65227272727272723</v>
      </c>
      <c r="IE121" s="44">
        <v>126.4</v>
      </c>
      <c r="IF121" s="44">
        <v>630</v>
      </c>
      <c r="IG121" s="44">
        <v>58.604545454545452</v>
      </c>
      <c r="IH121" s="44">
        <v>0.44545454545454538</v>
      </c>
      <c r="II121" s="44">
        <v>118.1</v>
      </c>
      <c r="IJ121" s="44">
        <v>653</v>
      </c>
      <c r="IK121" s="27">
        <v>59.25</v>
      </c>
      <c r="IM121" s="27">
        <v>132</v>
      </c>
      <c r="IN121" s="27">
        <v>620</v>
      </c>
      <c r="IO121" s="27">
        <v>57.4</v>
      </c>
      <c r="IQ121" s="27">
        <v>122</v>
      </c>
      <c r="IR121" s="27">
        <v>632</v>
      </c>
      <c r="JI121" s="45"/>
      <c r="JJ121" s="45"/>
      <c r="JK121" s="45"/>
      <c r="JL121" s="45"/>
      <c r="JM121" s="45"/>
      <c r="JN121" s="45"/>
      <c r="JO121" s="45"/>
      <c r="JP121" s="45"/>
      <c r="JQ121" s="47">
        <f t="shared" si="19"/>
        <v>581.60681818181808</v>
      </c>
      <c r="JR121" s="47">
        <f t="shared" si="20"/>
        <v>1186.2045454545455</v>
      </c>
      <c r="JS121" s="47">
        <f t="shared" si="21"/>
        <v>3805.2631542699723</v>
      </c>
      <c r="JT121" s="47">
        <f t="shared" si="21"/>
        <v>17315</v>
      </c>
    </row>
    <row r="122" spans="1:280" s="27" customFormat="1" ht="15.75" customHeight="1" x14ac:dyDescent="0.35">
      <c r="A122" s="34">
        <v>3</v>
      </c>
      <c r="B122" s="34" t="s">
        <v>148</v>
      </c>
      <c r="C122" s="48" t="s">
        <v>252</v>
      </c>
      <c r="D122" s="36">
        <f t="shared" si="33"/>
        <v>790.7</v>
      </c>
      <c r="E122" s="36">
        <f t="shared" si="33"/>
        <v>1977.25</v>
      </c>
      <c r="F122" s="36">
        <f t="shared" si="33"/>
        <v>7573</v>
      </c>
      <c r="G122" s="37">
        <f t="shared" si="34"/>
        <v>0.26109203750165061</v>
      </c>
      <c r="H122" s="36">
        <f t="shared" si="35"/>
        <v>65.891666666666666</v>
      </c>
      <c r="I122" s="36">
        <f t="shared" si="35"/>
        <v>164.77083333333334</v>
      </c>
      <c r="J122" s="36">
        <f t="shared" si="35"/>
        <v>631.08333333333337</v>
      </c>
      <c r="K122" s="37">
        <f t="shared" si="36"/>
        <v>0.26109203750165061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0">
        <v>67.5</v>
      </c>
      <c r="AK122" s="40">
        <v>169</v>
      </c>
      <c r="AL122" s="40">
        <v>679</v>
      </c>
      <c r="AM122" s="40">
        <v>67.5</v>
      </c>
      <c r="AN122" s="40">
        <v>169</v>
      </c>
      <c r="AO122" s="40">
        <v>679</v>
      </c>
      <c r="AP122" s="41"/>
      <c r="AQ122" s="41"/>
      <c r="AR122" s="41"/>
      <c r="AS122" s="41"/>
      <c r="AT122" s="41"/>
      <c r="AU122" s="41"/>
      <c r="AV122" s="41"/>
      <c r="AW122" s="41"/>
      <c r="AX122" s="41"/>
      <c r="AY122" s="42"/>
      <c r="AZ122" s="42"/>
      <c r="BA122" s="42"/>
      <c r="BB122" s="42"/>
      <c r="BC122" s="42"/>
      <c r="BD122" s="42"/>
      <c r="BE122" s="40">
        <v>59.5</v>
      </c>
      <c r="BF122" s="40">
        <v>149</v>
      </c>
      <c r="BG122" s="40">
        <v>662</v>
      </c>
      <c r="BH122" s="40">
        <v>53.5</v>
      </c>
      <c r="BI122" s="40">
        <v>134</v>
      </c>
      <c r="BJ122" s="40">
        <v>651</v>
      </c>
      <c r="BK122" s="42"/>
      <c r="BL122" s="42"/>
      <c r="BM122" s="42"/>
      <c r="BN122" s="42"/>
      <c r="BO122" s="42"/>
      <c r="BP122" s="42"/>
      <c r="BQ122" s="40">
        <v>60.7</v>
      </c>
      <c r="BR122" s="40">
        <v>152</v>
      </c>
      <c r="BS122" s="40">
        <v>636</v>
      </c>
      <c r="BT122" s="40">
        <v>80.900000000000006</v>
      </c>
      <c r="BU122" s="40">
        <v>202</v>
      </c>
      <c r="BV122" s="40">
        <v>670</v>
      </c>
      <c r="BW122" s="42"/>
      <c r="BX122" s="42"/>
      <c r="BY122" s="42"/>
      <c r="BZ122" s="42"/>
      <c r="CA122" s="42"/>
      <c r="CB122" s="42"/>
      <c r="CC122" s="40">
        <v>58</v>
      </c>
      <c r="CD122" s="40">
        <v>145</v>
      </c>
      <c r="CE122" s="40">
        <v>632</v>
      </c>
      <c r="CF122" s="40">
        <v>72.2</v>
      </c>
      <c r="CG122" s="40">
        <v>180</v>
      </c>
      <c r="CH122" s="40">
        <v>654</v>
      </c>
      <c r="CI122" s="99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0">
        <v>45</v>
      </c>
      <c r="CV122" s="40">
        <v>112.5</v>
      </c>
      <c r="CW122" s="40">
        <v>523</v>
      </c>
      <c r="CX122" s="40">
        <v>59</v>
      </c>
      <c r="CY122" s="40">
        <v>147.5</v>
      </c>
      <c r="CZ122" s="40">
        <v>532</v>
      </c>
      <c r="DA122" s="40">
        <v>87.9</v>
      </c>
      <c r="DB122" s="82">
        <v>219.75</v>
      </c>
      <c r="DC122" s="40">
        <v>623</v>
      </c>
      <c r="DD122" s="40">
        <v>79</v>
      </c>
      <c r="DE122" s="82">
        <v>197.5</v>
      </c>
      <c r="DF122" s="40">
        <v>632</v>
      </c>
      <c r="DG122" s="42"/>
      <c r="DH122" s="42"/>
      <c r="DI122" s="42"/>
      <c r="DJ122" s="42"/>
      <c r="DK122" s="42"/>
      <c r="DL122" s="42"/>
      <c r="EC122" s="44">
        <v>14.318181818181818</v>
      </c>
      <c r="ED122" s="44">
        <v>52</v>
      </c>
      <c r="EE122" s="44">
        <v>110.53030303030303</v>
      </c>
      <c r="EF122" s="44">
        <v>543</v>
      </c>
      <c r="EG122" s="44">
        <v>14.318181818181818</v>
      </c>
      <c r="EH122" s="44">
        <v>52.159090909090907</v>
      </c>
      <c r="EI122" s="44">
        <v>110.79545454545455</v>
      </c>
      <c r="EJ122" s="44">
        <v>543</v>
      </c>
      <c r="ES122" s="45">
        <v>24.318181818181817</v>
      </c>
      <c r="ET122" s="45">
        <v>44.238636363636367</v>
      </c>
      <c r="EU122" s="45">
        <v>114.26136363636364</v>
      </c>
      <c r="EV122" s="45">
        <v>486</v>
      </c>
      <c r="EW122" s="45">
        <v>31.318181818181817</v>
      </c>
      <c r="EX122" s="45">
        <v>24.238636363636363</v>
      </c>
      <c r="EY122" s="45">
        <v>92.594696969696969</v>
      </c>
      <c r="EZ122" s="45">
        <v>469</v>
      </c>
      <c r="FI122" s="45">
        <v>17</v>
      </c>
      <c r="FJ122" s="45">
        <v>47.559090909090912</v>
      </c>
      <c r="FK122" s="45">
        <v>107.59848484848487</v>
      </c>
      <c r="FL122" s="45">
        <v>515</v>
      </c>
      <c r="FM122" s="45">
        <v>20</v>
      </c>
      <c r="FN122" s="45">
        <v>45.954545454545453</v>
      </c>
      <c r="FO122" s="45">
        <v>109.92424242424244</v>
      </c>
      <c r="FP122" s="45">
        <v>631</v>
      </c>
      <c r="FY122" s="45">
        <v>21</v>
      </c>
      <c r="FZ122" s="45">
        <v>21</v>
      </c>
      <c r="GA122" s="45">
        <v>70</v>
      </c>
      <c r="GB122" s="45">
        <v>481</v>
      </c>
      <c r="GC122" s="45">
        <v>24</v>
      </c>
      <c r="GD122" s="45">
        <v>35.509090909090908</v>
      </c>
      <c r="GE122" s="45">
        <v>99.181818181818187</v>
      </c>
      <c r="GF122" s="45">
        <v>562</v>
      </c>
      <c r="GG122" s="45">
        <v>31</v>
      </c>
      <c r="GH122" s="45">
        <v>33</v>
      </c>
      <c r="GI122" s="45">
        <v>106.66666666666667</v>
      </c>
      <c r="GJ122" s="45">
        <v>528</v>
      </c>
      <c r="GK122" s="45">
        <v>37</v>
      </c>
      <c r="GL122" s="45">
        <v>35</v>
      </c>
      <c r="GM122" s="45">
        <v>115.51282051282053</v>
      </c>
      <c r="GN122" s="45">
        <v>560</v>
      </c>
      <c r="GO122" s="45">
        <v>31</v>
      </c>
      <c r="GP122" s="45">
        <v>31.3</v>
      </c>
      <c r="GQ122" s="45">
        <v>124.6</v>
      </c>
      <c r="GR122" s="45">
        <v>563</v>
      </c>
      <c r="GS122" s="45">
        <v>22</v>
      </c>
      <c r="GT122" s="45">
        <v>37</v>
      </c>
      <c r="GU122" s="45">
        <v>118</v>
      </c>
      <c r="GV122" s="45">
        <v>590</v>
      </c>
      <c r="GW122" s="44"/>
      <c r="GX122" s="44"/>
      <c r="GY122" s="44"/>
      <c r="GZ122" s="44"/>
      <c r="HA122" s="44"/>
      <c r="HB122" s="44"/>
      <c r="HC122" s="44"/>
      <c r="HD122" s="44"/>
      <c r="HE122" s="44">
        <v>34</v>
      </c>
      <c r="HF122" s="44">
        <v>27</v>
      </c>
      <c r="HG122" s="44">
        <v>122</v>
      </c>
      <c r="HH122" s="44">
        <v>510</v>
      </c>
      <c r="HI122" s="44">
        <v>40</v>
      </c>
      <c r="HJ122" s="44">
        <v>25</v>
      </c>
      <c r="HK122" s="44">
        <v>130</v>
      </c>
      <c r="HL122" s="44">
        <v>502</v>
      </c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>
        <v>47.018181818181823</v>
      </c>
      <c r="ID122" s="44">
        <v>11.7</v>
      </c>
      <c r="IE122" s="44">
        <v>120.80000000000001</v>
      </c>
      <c r="IF122" s="44">
        <v>620</v>
      </c>
      <c r="IG122" s="44">
        <v>39.463636363636361</v>
      </c>
      <c r="IH122" s="44">
        <v>19.636363636363637</v>
      </c>
      <c r="II122" s="44">
        <v>118.19999999999999</v>
      </c>
      <c r="IJ122" s="44">
        <v>622</v>
      </c>
      <c r="IS122" s="27">
        <v>12.2</v>
      </c>
      <c r="IU122" s="27">
        <v>90</v>
      </c>
      <c r="IV122" s="27">
        <v>650</v>
      </c>
      <c r="IW122" s="27">
        <v>12.24</v>
      </c>
      <c r="IX122" s="27">
        <v>90</v>
      </c>
      <c r="IZ122" s="27">
        <v>650</v>
      </c>
      <c r="JI122" s="45"/>
      <c r="JJ122" s="45"/>
      <c r="JK122" s="45"/>
      <c r="JL122" s="45"/>
      <c r="JM122" s="45"/>
      <c r="JN122" s="45"/>
      <c r="JO122" s="45"/>
      <c r="JP122" s="45"/>
      <c r="JQ122" s="47">
        <f t="shared" si="19"/>
        <v>455.19454545454539</v>
      </c>
      <c r="JR122" s="47">
        <f t="shared" si="20"/>
        <v>1375.4363636363639</v>
      </c>
      <c r="JS122" s="47">
        <f t="shared" si="21"/>
        <v>3730.3173659673657</v>
      </c>
      <c r="JT122" s="47">
        <f t="shared" si="21"/>
        <v>17083</v>
      </c>
    </row>
    <row r="123" spans="1:280" s="27" customFormat="1" ht="15.75" customHeight="1" x14ac:dyDescent="0.35">
      <c r="A123" s="34">
        <v>4</v>
      </c>
      <c r="B123" s="34" t="s">
        <v>148</v>
      </c>
      <c r="C123" s="48" t="s">
        <v>253</v>
      </c>
      <c r="D123" s="36">
        <f t="shared" si="33"/>
        <v>790.9</v>
      </c>
      <c r="E123" s="36">
        <f t="shared" si="33"/>
        <v>1974.75</v>
      </c>
      <c r="F123" s="36">
        <f t="shared" si="33"/>
        <v>7495</v>
      </c>
      <c r="G123" s="37">
        <f t="shared" si="34"/>
        <v>0.26347565043362242</v>
      </c>
      <c r="H123" s="36">
        <f t="shared" si="35"/>
        <v>65.908333333333331</v>
      </c>
      <c r="I123" s="36">
        <f t="shared" si="35"/>
        <v>164.5625</v>
      </c>
      <c r="J123" s="36">
        <f t="shared" si="35"/>
        <v>624.58333333333337</v>
      </c>
      <c r="K123" s="37">
        <f t="shared" si="36"/>
        <v>0.26347565043362242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0">
        <v>55.7</v>
      </c>
      <c r="AK123" s="40">
        <v>139</v>
      </c>
      <c r="AL123" s="40">
        <v>641</v>
      </c>
      <c r="AM123" s="40">
        <v>55.7</v>
      </c>
      <c r="AN123" s="40">
        <v>139</v>
      </c>
      <c r="AO123" s="40">
        <v>641</v>
      </c>
      <c r="AP123" s="41"/>
      <c r="AQ123" s="41"/>
      <c r="AR123" s="41"/>
      <c r="AS123" s="41"/>
      <c r="AT123" s="41"/>
      <c r="AU123" s="41"/>
      <c r="AV123" s="41"/>
      <c r="AW123" s="41"/>
      <c r="AX123" s="41"/>
      <c r="AY123" s="42"/>
      <c r="AZ123" s="42"/>
      <c r="BA123" s="42"/>
      <c r="BB123" s="42"/>
      <c r="BC123" s="42"/>
      <c r="BD123" s="42"/>
      <c r="BE123" s="40">
        <v>55.7</v>
      </c>
      <c r="BF123" s="40">
        <v>139</v>
      </c>
      <c r="BG123" s="40">
        <v>629</v>
      </c>
      <c r="BH123" s="40">
        <v>67.199999999999989</v>
      </c>
      <c r="BI123" s="40">
        <v>168</v>
      </c>
      <c r="BJ123" s="40">
        <v>671</v>
      </c>
      <c r="BK123" s="42"/>
      <c r="BL123" s="42"/>
      <c r="BM123" s="42"/>
      <c r="BN123" s="42"/>
      <c r="BO123" s="42"/>
      <c r="BP123" s="42"/>
      <c r="BQ123" s="40">
        <v>66.3</v>
      </c>
      <c r="BR123" s="40">
        <v>165</v>
      </c>
      <c r="BS123" s="40">
        <v>603</v>
      </c>
      <c r="BT123" s="40">
        <v>61.8</v>
      </c>
      <c r="BU123" s="40">
        <v>154</v>
      </c>
      <c r="BV123" s="40">
        <v>620</v>
      </c>
      <c r="BW123" s="42"/>
      <c r="BX123" s="42"/>
      <c r="BY123" s="42"/>
      <c r="BZ123" s="42"/>
      <c r="CA123" s="42"/>
      <c r="CB123" s="42"/>
      <c r="CC123" s="40">
        <v>61.3</v>
      </c>
      <c r="CD123" s="40">
        <v>153</v>
      </c>
      <c r="CE123" s="40">
        <v>625</v>
      </c>
      <c r="CF123" s="40">
        <v>60.900000000000006</v>
      </c>
      <c r="CG123" s="40">
        <v>152</v>
      </c>
      <c r="CH123" s="40">
        <v>661</v>
      </c>
      <c r="CI123" s="99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0">
        <v>61.5</v>
      </c>
      <c r="CV123" s="40">
        <v>153.75</v>
      </c>
      <c r="CW123" s="40">
        <v>537</v>
      </c>
      <c r="CX123" s="40">
        <v>56.5</v>
      </c>
      <c r="CY123" s="40">
        <v>141.25</v>
      </c>
      <c r="CZ123" s="40">
        <v>530</v>
      </c>
      <c r="DA123" s="40">
        <v>95.3</v>
      </c>
      <c r="DB123" s="82">
        <v>238.24999999999997</v>
      </c>
      <c r="DC123" s="40">
        <v>707</v>
      </c>
      <c r="DD123" s="40">
        <v>93</v>
      </c>
      <c r="DE123" s="82">
        <v>232.5</v>
      </c>
      <c r="DF123" s="40">
        <v>630</v>
      </c>
      <c r="DG123" s="42"/>
      <c r="DH123" s="42"/>
      <c r="DI123" s="42"/>
      <c r="DJ123" s="42"/>
      <c r="DK123" s="42"/>
      <c r="DL123" s="42"/>
      <c r="EC123" s="44">
        <v>16</v>
      </c>
      <c r="ED123" s="44">
        <v>49</v>
      </c>
      <c r="EE123" s="44">
        <v>108.33333333333334</v>
      </c>
      <c r="EF123" s="44">
        <v>545</v>
      </c>
      <c r="EG123" s="44">
        <v>16</v>
      </c>
      <c r="EH123" s="44">
        <v>50.352272727272727</v>
      </c>
      <c r="EI123" s="44">
        <v>110.58712121212122</v>
      </c>
      <c r="EJ123" s="44">
        <v>545</v>
      </c>
      <c r="ES123" s="45">
        <v>27.190909090909091</v>
      </c>
      <c r="ET123" s="45">
        <v>94.25</v>
      </c>
      <c r="EU123" s="45">
        <v>202.40151515151516</v>
      </c>
      <c r="EV123" s="45">
        <v>506</v>
      </c>
      <c r="EW123" s="45">
        <v>32.190909090909088</v>
      </c>
      <c r="EX123" s="45">
        <v>78.25</v>
      </c>
      <c r="EY123" s="45">
        <v>184.06818181818184</v>
      </c>
      <c r="EZ123" s="45">
        <v>607</v>
      </c>
      <c r="FI123" s="45">
        <v>30.524999999999999</v>
      </c>
      <c r="FJ123" s="45">
        <v>46.909090909090907</v>
      </c>
      <c r="FK123" s="45">
        <v>129.05681818181819</v>
      </c>
      <c r="FL123" s="45">
        <v>619</v>
      </c>
      <c r="FM123" s="45">
        <v>35.365909090909092</v>
      </c>
      <c r="FN123" s="45">
        <v>44.31818181818182</v>
      </c>
      <c r="FO123" s="45">
        <v>132.80681818181819</v>
      </c>
      <c r="FP123" s="45">
        <v>550</v>
      </c>
      <c r="FY123" s="45">
        <v>50.2</v>
      </c>
      <c r="FZ123" s="45">
        <v>50.2</v>
      </c>
      <c r="GA123" s="45">
        <v>167.33333333333334</v>
      </c>
      <c r="GB123" s="45">
        <v>629</v>
      </c>
      <c r="GC123" s="45">
        <v>42.5</v>
      </c>
      <c r="GD123" s="45">
        <v>71</v>
      </c>
      <c r="GE123" s="45">
        <v>189.16666666666669</v>
      </c>
      <c r="GF123" s="45">
        <v>624</v>
      </c>
      <c r="GG123" s="45"/>
      <c r="GH123" s="45"/>
      <c r="GI123" s="45"/>
      <c r="GJ123" s="45"/>
      <c r="GK123" s="45"/>
      <c r="GL123" s="45"/>
      <c r="GM123" s="45"/>
      <c r="GN123" s="45"/>
      <c r="GO123" s="45">
        <v>29.997727272727275</v>
      </c>
      <c r="GP123" s="45">
        <v>42</v>
      </c>
      <c r="GQ123" s="45">
        <v>143.99545454545455</v>
      </c>
      <c r="GR123" s="45">
        <v>771</v>
      </c>
      <c r="GS123" s="45">
        <v>34</v>
      </c>
      <c r="GT123" s="45">
        <v>42</v>
      </c>
      <c r="GU123" s="45">
        <v>152</v>
      </c>
      <c r="GV123" s="45">
        <v>740</v>
      </c>
      <c r="GW123" s="44"/>
      <c r="GX123" s="44"/>
      <c r="GY123" s="44"/>
      <c r="GZ123" s="44"/>
      <c r="HA123" s="44"/>
      <c r="HB123" s="44"/>
      <c r="HC123" s="44"/>
      <c r="HD123" s="44"/>
      <c r="HE123" s="44">
        <v>42.3</v>
      </c>
      <c r="HF123" s="44">
        <v>29.681818181818183</v>
      </c>
      <c r="HG123" s="44">
        <v>119.96969696969697</v>
      </c>
      <c r="HH123" s="44">
        <v>570</v>
      </c>
      <c r="HI123" s="44">
        <v>43.3</v>
      </c>
      <c r="HJ123" s="44">
        <v>29.4</v>
      </c>
      <c r="HK123" s="44">
        <v>121.16666666666667</v>
      </c>
      <c r="HL123" s="44">
        <v>602</v>
      </c>
      <c r="HM123" s="44">
        <v>36.177272727272729</v>
      </c>
      <c r="HN123" s="44">
        <v>37.81818181818182</v>
      </c>
      <c r="HO123" s="44">
        <v>141.41322314049586</v>
      </c>
      <c r="HP123" s="44">
        <v>630</v>
      </c>
      <c r="HQ123" s="44">
        <v>42.9</v>
      </c>
      <c r="HR123" s="44">
        <v>36.299999999999997</v>
      </c>
      <c r="HS123" s="44">
        <v>150.59999999999997</v>
      </c>
      <c r="HT123" s="44">
        <v>651</v>
      </c>
      <c r="HU123" s="44">
        <v>43.015909090909091</v>
      </c>
      <c r="HV123" s="44">
        <v>26.977272727272727</v>
      </c>
      <c r="HW123" s="44">
        <v>132.16528925619832</v>
      </c>
      <c r="HX123" s="44">
        <v>630</v>
      </c>
      <c r="HY123" s="44">
        <v>52.940909090909088</v>
      </c>
      <c r="HZ123" s="44">
        <v>22.834090909090911</v>
      </c>
      <c r="IA123" s="44">
        <v>141.92438016528925</v>
      </c>
      <c r="IB123" s="44">
        <v>653</v>
      </c>
      <c r="IC123" s="44"/>
      <c r="ID123" s="44"/>
      <c r="IE123" s="44"/>
      <c r="IF123" s="44"/>
      <c r="IG123" s="44"/>
      <c r="IH123" s="44"/>
      <c r="II123" s="44"/>
      <c r="IJ123" s="44"/>
      <c r="JI123" s="45">
        <v>69.777272727272717</v>
      </c>
      <c r="JJ123" s="45">
        <v>0</v>
      </c>
      <c r="JK123" s="45">
        <v>152</v>
      </c>
      <c r="JL123" s="45">
        <v>670</v>
      </c>
      <c r="JM123" s="45">
        <v>79.400000000000006</v>
      </c>
      <c r="JN123" s="45">
        <v>0</v>
      </c>
      <c r="JO123" s="45">
        <v>158.80000000000001</v>
      </c>
      <c r="JP123" s="45">
        <v>650</v>
      </c>
      <c r="JQ123" s="47">
        <f t="shared" si="19"/>
        <v>693.25681818181818</v>
      </c>
      <c r="JR123" s="47">
        <f t="shared" si="20"/>
        <v>1495.2818181818182</v>
      </c>
      <c r="JS123" s="47">
        <f t="shared" si="21"/>
        <v>4483.4816804407719</v>
      </c>
      <c r="JT123" s="47">
        <f t="shared" si="21"/>
        <v>18068</v>
      </c>
    </row>
    <row r="124" spans="1:280" s="27" customFormat="1" ht="15.75" customHeight="1" x14ac:dyDescent="0.35">
      <c r="A124" s="34">
        <v>5</v>
      </c>
      <c r="B124" s="34" t="s">
        <v>148</v>
      </c>
      <c r="C124" s="48" t="s">
        <v>254</v>
      </c>
      <c r="D124" s="36">
        <f t="shared" si="33"/>
        <v>1445.7</v>
      </c>
      <c r="E124" s="36">
        <f t="shared" si="33"/>
        <v>3617</v>
      </c>
      <c r="F124" s="36">
        <f t="shared" si="33"/>
        <v>11430</v>
      </c>
      <c r="G124" s="37">
        <f t="shared" si="34"/>
        <v>0.3164479440069991</v>
      </c>
      <c r="H124" s="36">
        <f t="shared" si="35"/>
        <v>103.26428571428572</v>
      </c>
      <c r="I124" s="36">
        <f t="shared" si="35"/>
        <v>258.35714285714283</v>
      </c>
      <c r="J124" s="36">
        <f t="shared" si="35"/>
        <v>816.42857142857144</v>
      </c>
      <c r="K124" s="37">
        <f t="shared" si="36"/>
        <v>0.3164479440069991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40">
        <v>86</v>
      </c>
      <c r="Y124" s="40">
        <v>215</v>
      </c>
      <c r="Z124" s="40">
        <v>652</v>
      </c>
      <c r="AA124" s="40">
        <v>77.599999999999994</v>
      </c>
      <c r="AB124" s="40">
        <v>194</v>
      </c>
      <c r="AC124" s="40">
        <v>652</v>
      </c>
      <c r="AD124" s="42"/>
      <c r="AE124" s="42"/>
      <c r="AF124" s="42"/>
      <c r="AG124" s="42"/>
      <c r="AH124" s="42"/>
      <c r="AI124" s="42"/>
      <c r="AJ124" s="40">
        <v>87</v>
      </c>
      <c r="AK124" s="40">
        <v>218</v>
      </c>
      <c r="AL124" s="40">
        <v>782</v>
      </c>
      <c r="AM124" s="40">
        <v>87</v>
      </c>
      <c r="AN124" s="40">
        <v>218</v>
      </c>
      <c r="AO124" s="40">
        <v>782</v>
      </c>
      <c r="AP124" s="41"/>
      <c r="AQ124" s="41"/>
      <c r="AR124" s="41"/>
      <c r="AS124" s="41"/>
      <c r="AT124" s="41"/>
      <c r="AU124" s="41"/>
      <c r="AV124" s="41"/>
      <c r="AW124" s="41"/>
      <c r="AX124" s="41"/>
      <c r="AY124" s="42"/>
      <c r="AZ124" s="42"/>
      <c r="BA124" s="42"/>
      <c r="BB124" s="42"/>
      <c r="BC124" s="42"/>
      <c r="BD124" s="42"/>
      <c r="BE124" s="40">
        <v>81.400000000000006</v>
      </c>
      <c r="BF124" s="40">
        <v>204</v>
      </c>
      <c r="BG124" s="40">
        <v>770</v>
      </c>
      <c r="BH124" s="40">
        <v>95.899999999999991</v>
      </c>
      <c r="BI124" s="40">
        <v>240</v>
      </c>
      <c r="BJ124" s="40">
        <v>870</v>
      </c>
      <c r="BK124" s="42"/>
      <c r="BL124" s="42"/>
      <c r="BM124" s="42"/>
      <c r="BN124" s="42"/>
      <c r="BO124" s="42"/>
      <c r="BP124" s="42"/>
      <c r="BQ124" s="40">
        <v>105</v>
      </c>
      <c r="BR124" s="40">
        <v>263</v>
      </c>
      <c r="BS124" s="40">
        <v>837</v>
      </c>
      <c r="BT124" s="40">
        <v>107.4</v>
      </c>
      <c r="BU124" s="40">
        <v>269</v>
      </c>
      <c r="BV124" s="40">
        <v>831</v>
      </c>
      <c r="BW124" s="42"/>
      <c r="BX124" s="42"/>
      <c r="BY124" s="42"/>
      <c r="BZ124" s="42"/>
      <c r="CA124" s="42"/>
      <c r="CB124" s="42"/>
      <c r="CC124" s="40">
        <v>114.30000000000001</v>
      </c>
      <c r="CD124" s="40">
        <v>286</v>
      </c>
      <c r="CE124" s="40">
        <v>924</v>
      </c>
      <c r="CF124" s="40">
        <v>129.69999999999999</v>
      </c>
      <c r="CG124" s="40">
        <v>324</v>
      </c>
      <c r="CH124" s="40">
        <v>952</v>
      </c>
      <c r="CI124" s="99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0">
        <v>108.4</v>
      </c>
      <c r="CV124" s="40">
        <v>271</v>
      </c>
      <c r="CW124" s="40">
        <v>701</v>
      </c>
      <c r="CX124" s="40">
        <v>95</v>
      </c>
      <c r="CY124" s="40">
        <v>237.5</v>
      </c>
      <c r="CZ124" s="40">
        <v>703</v>
      </c>
      <c r="DA124" s="40">
        <v>112</v>
      </c>
      <c r="DB124" s="82">
        <v>280</v>
      </c>
      <c r="DC124" s="40">
        <v>871</v>
      </c>
      <c r="DD124" s="40">
        <v>159</v>
      </c>
      <c r="DE124" s="82">
        <v>397.5</v>
      </c>
      <c r="DF124" s="40">
        <v>1103</v>
      </c>
      <c r="DG124" s="42"/>
      <c r="DH124" s="42"/>
      <c r="DI124" s="42"/>
      <c r="DJ124" s="42"/>
      <c r="DK124" s="42"/>
      <c r="DL124" s="42"/>
      <c r="EC124" s="44">
        <v>10.636363636363637</v>
      </c>
      <c r="ED124" s="44">
        <v>85</v>
      </c>
      <c r="EE124" s="44">
        <v>159.39393939393941</v>
      </c>
      <c r="EF124" s="44">
        <v>541</v>
      </c>
      <c r="EG124" s="44">
        <v>10.636363636363637</v>
      </c>
      <c r="EH124" s="44">
        <v>85.190909090909088</v>
      </c>
      <c r="EI124" s="44">
        <v>159.71212121212122</v>
      </c>
      <c r="EJ124" s="44">
        <v>541</v>
      </c>
      <c r="ES124" s="45">
        <v>45</v>
      </c>
      <c r="ET124" s="45">
        <v>73.811363636363637</v>
      </c>
      <c r="EU124" s="45">
        <v>198.01893939393941</v>
      </c>
      <c r="EV124" s="45">
        <v>810</v>
      </c>
      <c r="EW124" s="45">
        <v>53</v>
      </c>
      <c r="EX124" s="45">
        <v>57.811363636363637</v>
      </c>
      <c r="EY124" s="45">
        <v>184.68560606060606</v>
      </c>
      <c r="EZ124" s="45">
        <v>651</v>
      </c>
      <c r="FI124" s="45">
        <v>21</v>
      </c>
      <c r="FJ124" s="45">
        <v>92.977272727272734</v>
      </c>
      <c r="FK124" s="45">
        <v>189.96212121212122</v>
      </c>
      <c r="FL124" s="45">
        <v>791</v>
      </c>
      <c r="FM124" s="45">
        <v>25.7</v>
      </c>
      <c r="FN124" s="45">
        <v>90.509090909090915</v>
      </c>
      <c r="FO124" s="45">
        <v>193.68181818181822</v>
      </c>
      <c r="FP124" s="45">
        <v>735</v>
      </c>
      <c r="FY124" s="45">
        <v>26</v>
      </c>
      <c r="FZ124" s="45">
        <v>26</v>
      </c>
      <c r="GA124" s="45">
        <v>86.666666666666671</v>
      </c>
      <c r="GB124" s="45">
        <v>616</v>
      </c>
      <c r="GC124" s="45">
        <v>18.556818181818183</v>
      </c>
      <c r="GD124" s="45">
        <v>71.190909090909088</v>
      </c>
      <c r="GE124" s="45">
        <v>149.57954545454547</v>
      </c>
      <c r="GF124" s="45">
        <v>658</v>
      </c>
      <c r="GG124" s="45">
        <v>39.865909090909092</v>
      </c>
      <c r="GH124" s="45">
        <v>50.795454545454547</v>
      </c>
      <c r="GI124" s="45">
        <v>139.47902097902099</v>
      </c>
      <c r="GJ124" s="45">
        <v>792</v>
      </c>
      <c r="GK124" s="45">
        <v>40</v>
      </c>
      <c r="GL124" s="45">
        <v>45.875</v>
      </c>
      <c r="GM124" s="45">
        <v>132.11538461538461</v>
      </c>
      <c r="GN124" s="45">
        <v>753</v>
      </c>
      <c r="GO124" s="45">
        <v>49.765909090909091</v>
      </c>
      <c r="GP124" s="45">
        <v>51.2</v>
      </c>
      <c r="GQ124" s="45">
        <v>168.27651515151518</v>
      </c>
      <c r="GR124" s="45">
        <v>740</v>
      </c>
      <c r="GS124" s="45">
        <v>39.1</v>
      </c>
      <c r="GT124" s="45">
        <v>45.5</v>
      </c>
      <c r="GU124" s="45">
        <v>141</v>
      </c>
      <c r="GV124" s="45">
        <v>770</v>
      </c>
      <c r="GW124" s="44">
        <v>74</v>
      </c>
      <c r="GX124" s="44">
        <v>49</v>
      </c>
      <c r="GY124" s="44">
        <v>175.71428571428572</v>
      </c>
      <c r="GZ124" s="44">
        <v>845</v>
      </c>
      <c r="HA124" s="44">
        <v>64</v>
      </c>
      <c r="HB124" s="44">
        <v>49.1</v>
      </c>
      <c r="HC124" s="44">
        <v>226.2</v>
      </c>
      <c r="HD124" s="44">
        <v>818</v>
      </c>
      <c r="HE124" s="44"/>
      <c r="HF124" s="44"/>
      <c r="HG124" s="44"/>
      <c r="HH124" s="44"/>
      <c r="HI124" s="44"/>
      <c r="HJ124" s="44"/>
      <c r="HK124" s="44"/>
      <c r="HL124" s="44"/>
      <c r="HM124" s="44">
        <v>56.206818181818178</v>
      </c>
      <c r="HN124" s="44">
        <v>71.334090909090904</v>
      </c>
      <c r="HO124" s="44">
        <v>236.34621212121209</v>
      </c>
      <c r="HP124" s="44">
        <v>830</v>
      </c>
      <c r="HQ124" s="44">
        <v>81.365909090909085</v>
      </c>
      <c r="HR124" s="44">
        <v>74</v>
      </c>
      <c r="HS124" s="44">
        <v>283.6098484848485</v>
      </c>
      <c r="HT124" s="44">
        <v>802</v>
      </c>
      <c r="HU124" s="44">
        <v>69.365909090909085</v>
      </c>
      <c r="HV124" s="44">
        <v>40.5</v>
      </c>
      <c r="HW124" s="44">
        <v>196.6098484848485</v>
      </c>
      <c r="HX124" s="44">
        <v>830</v>
      </c>
      <c r="HY124" s="44">
        <v>68.540909090909096</v>
      </c>
      <c r="HZ124" s="44">
        <v>40.034090909090914</v>
      </c>
      <c r="IA124" s="44">
        <v>194.30303030303031</v>
      </c>
      <c r="IB124" s="44">
        <v>812</v>
      </c>
      <c r="IC124" s="44">
        <v>115.5</v>
      </c>
      <c r="ID124" s="44">
        <v>0.50909090909090915</v>
      </c>
      <c r="IE124" s="44">
        <v>198.9</v>
      </c>
      <c r="IF124" s="44">
        <v>910</v>
      </c>
      <c r="IG124" s="44">
        <v>114</v>
      </c>
      <c r="IH124" s="44">
        <v>0.38181818181818183</v>
      </c>
      <c r="II124" s="44">
        <v>190.76363636363635</v>
      </c>
      <c r="IJ124" s="44">
        <v>859</v>
      </c>
      <c r="JI124" s="45">
        <v>77</v>
      </c>
      <c r="JJ124" s="45">
        <v>28.113636363636363</v>
      </c>
      <c r="JK124" s="45">
        <v>196.33333333333334</v>
      </c>
      <c r="JL124" s="45">
        <v>829</v>
      </c>
      <c r="JM124" s="45">
        <v>69.165909090909082</v>
      </c>
      <c r="JN124" s="45">
        <v>29.040909090909089</v>
      </c>
      <c r="JO124" s="45">
        <v>182.3</v>
      </c>
      <c r="JP124" s="45">
        <v>811</v>
      </c>
      <c r="JQ124" s="47">
        <f t="shared" si="19"/>
        <v>1147.4068181818182</v>
      </c>
      <c r="JR124" s="47">
        <f t="shared" si="20"/>
        <v>2453.443181818182</v>
      </c>
      <c r="JS124" s="47">
        <f t="shared" si="21"/>
        <v>7410.6897519147515</v>
      </c>
      <c r="JT124" s="47">
        <f t="shared" si="21"/>
        <v>27383</v>
      </c>
    </row>
    <row r="125" spans="1:280" s="27" customFormat="1" ht="15.75" customHeight="1" x14ac:dyDescent="0.35">
      <c r="A125" s="34">
        <v>6</v>
      </c>
      <c r="B125" s="34" t="s">
        <v>148</v>
      </c>
      <c r="C125" s="48" t="s">
        <v>255</v>
      </c>
      <c r="D125" s="36">
        <f t="shared" si="33"/>
        <v>982.1</v>
      </c>
      <c r="E125" s="36">
        <f t="shared" si="33"/>
        <v>2454.25</v>
      </c>
      <c r="F125" s="36">
        <f t="shared" si="33"/>
        <v>8720</v>
      </c>
      <c r="G125" s="37">
        <f t="shared" si="34"/>
        <v>0.28145068807339452</v>
      </c>
      <c r="H125" s="36">
        <f t="shared" si="35"/>
        <v>70.150000000000006</v>
      </c>
      <c r="I125" s="36">
        <f t="shared" si="35"/>
        <v>175.30357142857142</v>
      </c>
      <c r="J125" s="36">
        <f t="shared" si="35"/>
        <v>622.85714285714289</v>
      </c>
      <c r="K125" s="37">
        <f t="shared" si="36"/>
        <v>0.28145068807339446</v>
      </c>
      <c r="L125" s="38"/>
      <c r="M125" s="38"/>
      <c r="N125" s="38"/>
      <c r="O125" s="38"/>
      <c r="P125" s="38"/>
      <c r="Q125" s="38"/>
      <c r="R125" s="100"/>
      <c r="S125" s="100"/>
      <c r="T125" s="100"/>
      <c r="U125" s="100"/>
      <c r="V125" s="100"/>
      <c r="W125" s="100"/>
      <c r="X125" s="40">
        <v>77.099999999999994</v>
      </c>
      <c r="Y125" s="40">
        <v>193</v>
      </c>
      <c r="Z125" s="40">
        <v>615</v>
      </c>
      <c r="AA125" s="40">
        <v>64.599999999999994</v>
      </c>
      <c r="AB125" s="40">
        <v>161</v>
      </c>
      <c r="AC125" s="40">
        <v>619</v>
      </c>
      <c r="AD125" s="42"/>
      <c r="AE125" s="42"/>
      <c r="AF125" s="42"/>
      <c r="AG125" s="42"/>
      <c r="AH125" s="42"/>
      <c r="AI125" s="42"/>
      <c r="AJ125" s="40">
        <v>68.599999999999994</v>
      </c>
      <c r="AK125" s="40">
        <v>171</v>
      </c>
      <c r="AL125" s="40">
        <v>661</v>
      </c>
      <c r="AM125" s="40">
        <v>68.599999999999994</v>
      </c>
      <c r="AN125" s="40">
        <v>171</v>
      </c>
      <c r="AO125" s="40">
        <v>661</v>
      </c>
      <c r="AP125" s="41"/>
      <c r="AQ125" s="41"/>
      <c r="AR125" s="41"/>
      <c r="AS125" s="41"/>
      <c r="AT125" s="41"/>
      <c r="AU125" s="41"/>
      <c r="AV125" s="41"/>
      <c r="AW125" s="41"/>
      <c r="AX125" s="41"/>
      <c r="AY125" s="42"/>
      <c r="AZ125" s="42"/>
      <c r="BA125" s="42"/>
      <c r="BB125" s="42"/>
      <c r="BC125" s="42"/>
      <c r="BD125" s="42"/>
      <c r="BE125" s="40">
        <v>79.400000000000006</v>
      </c>
      <c r="BF125" s="40">
        <v>199</v>
      </c>
      <c r="BG125" s="40">
        <v>679</v>
      </c>
      <c r="BH125" s="40">
        <v>67.2</v>
      </c>
      <c r="BI125" s="40">
        <v>168</v>
      </c>
      <c r="BJ125" s="40">
        <v>661</v>
      </c>
      <c r="BK125" s="42"/>
      <c r="BL125" s="42"/>
      <c r="BM125" s="42"/>
      <c r="BN125" s="42"/>
      <c r="BO125" s="42"/>
      <c r="BP125" s="42"/>
      <c r="BQ125" s="40">
        <v>71.400000000000006</v>
      </c>
      <c r="BR125" s="40">
        <v>179</v>
      </c>
      <c r="BS125" s="40">
        <v>716</v>
      </c>
      <c r="BT125" s="40">
        <v>68.5</v>
      </c>
      <c r="BU125" s="40">
        <v>171</v>
      </c>
      <c r="BV125" s="40">
        <v>645</v>
      </c>
      <c r="BW125" s="42"/>
      <c r="BX125" s="42"/>
      <c r="BY125" s="42"/>
      <c r="BZ125" s="42"/>
      <c r="CA125" s="42"/>
      <c r="CB125" s="42"/>
      <c r="CC125" s="40">
        <v>60</v>
      </c>
      <c r="CD125" s="40">
        <v>150</v>
      </c>
      <c r="CE125" s="40">
        <v>626</v>
      </c>
      <c r="CF125" s="40">
        <v>78.599999999999994</v>
      </c>
      <c r="CG125" s="40">
        <v>196</v>
      </c>
      <c r="CH125" s="40">
        <v>717</v>
      </c>
      <c r="CI125" s="99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0">
        <v>61</v>
      </c>
      <c r="CV125" s="40">
        <v>152.5</v>
      </c>
      <c r="CW125" s="40">
        <v>461</v>
      </c>
      <c r="CX125" s="40">
        <v>61</v>
      </c>
      <c r="CY125" s="40">
        <v>152.5</v>
      </c>
      <c r="CZ125" s="40">
        <v>449</v>
      </c>
      <c r="DA125" s="40">
        <v>82.1</v>
      </c>
      <c r="DB125" s="82">
        <v>205.24999999999997</v>
      </c>
      <c r="DC125" s="40">
        <v>661</v>
      </c>
      <c r="DD125" s="40">
        <v>74</v>
      </c>
      <c r="DE125" s="82">
        <v>185</v>
      </c>
      <c r="DF125" s="40">
        <v>549</v>
      </c>
      <c r="DG125" s="42"/>
      <c r="DH125" s="42"/>
      <c r="DI125" s="42"/>
      <c r="DJ125" s="42"/>
      <c r="DK125" s="42"/>
      <c r="DL125" s="42"/>
      <c r="EC125" s="44">
        <v>12</v>
      </c>
      <c r="ED125" s="44">
        <v>32</v>
      </c>
      <c r="EE125" s="44">
        <v>73.333333333333343</v>
      </c>
      <c r="EF125" s="44">
        <v>520</v>
      </c>
      <c r="EG125" s="44">
        <v>12</v>
      </c>
      <c r="EH125" s="44">
        <v>32.206818181818178</v>
      </c>
      <c r="EI125" s="44">
        <v>73.678030303030297</v>
      </c>
      <c r="EJ125" s="44">
        <v>520</v>
      </c>
      <c r="ES125" s="45">
        <v>21</v>
      </c>
      <c r="ET125" s="45">
        <v>41</v>
      </c>
      <c r="EU125" s="45">
        <v>103.33333333333334</v>
      </c>
      <c r="EV125" s="45">
        <v>507</v>
      </c>
      <c r="EW125" s="45">
        <v>25</v>
      </c>
      <c r="EX125" s="45">
        <v>37</v>
      </c>
      <c r="EY125" s="45">
        <v>103.33333333333334</v>
      </c>
      <c r="EZ125" s="45">
        <v>511</v>
      </c>
      <c r="FI125" s="45">
        <v>20.668181818181818</v>
      </c>
      <c r="FJ125" s="45">
        <v>78.597727272727269</v>
      </c>
      <c r="FK125" s="45">
        <v>165.44318181818181</v>
      </c>
      <c r="FL125" s="45">
        <v>595</v>
      </c>
      <c r="FM125" s="45">
        <v>23.318181818181817</v>
      </c>
      <c r="FN125" s="45">
        <v>91.477272727272734</v>
      </c>
      <c r="FO125" s="45">
        <v>191.32575757575756</v>
      </c>
      <c r="FP125" s="45">
        <v>593</v>
      </c>
      <c r="FY125" s="45"/>
      <c r="FZ125" s="45"/>
      <c r="GA125" s="45"/>
      <c r="GB125" s="45"/>
      <c r="GC125" s="45"/>
      <c r="GD125" s="45"/>
      <c r="GE125" s="45"/>
      <c r="GF125" s="45"/>
      <c r="GG125" s="45">
        <v>41</v>
      </c>
      <c r="GH125" s="45">
        <v>61</v>
      </c>
      <c r="GI125" s="45">
        <v>145.71428571428572</v>
      </c>
      <c r="GJ125" s="45">
        <v>791</v>
      </c>
      <c r="GK125" s="45">
        <v>17</v>
      </c>
      <c r="GL125" s="45">
        <v>71</v>
      </c>
      <c r="GM125" s="45">
        <v>125.71428571428572</v>
      </c>
      <c r="GN125" s="45">
        <v>874</v>
      </c>
      <c r="GO125" s="45"/>
      <c r="GP125" s="45"/>
      <c r="GQ125" s="45"/>
      <c r="GR125" s="45"/>
      <c r="GS125" s="45"/>
      <c r="GT125" s="45"/>
      <c r="GU125" s="45"/>
      <c r="GV125" s="45"/>
      <c r="GW125" s="44">
        <v>31</v>
      </c>
      <c r="GX125" s="44">
        <v>54</v>
      </c>
      <c r="GY125" s="44">
        <v>121.42857142857144</v>
      </c>
      <c r="GZ125" s="44">
        <v>751</v>
      </c>
      <c r="HA125" s="44">
        <v>57.3</v>
      </c>
      <c r="HB125" s="44">
        <v>34</v>
      </c>
      <c r="HC125" s="44">
        <v>182.6</v>
      </c>
      <c r="HD125" s="44">
        <v>666</v>
      </c>
      <c r="HE125" s="44">
        <v>37</v>
      </c>
      <c r="HF125" s="44">
        <v>45</v>
      </c>
      <c r="HG125" s="44">
        <v>164</v>
      </c>
      <c r="HH125" s="44">
        <v>637</v>
      </c>
      <c r="HI125" s="44">
        <v>35</v>
      </c>
      <c r="HJ125" s="44">
        <v>53</v>
      </c>
      <c r="HK125" s="44">
        <v>176</v>
      </c>
      <c r="HL125" s="44">
        <v>621</v>
      </c>
      <c r="HM125" s="44"/>
      <c r="HN125" s="44"/>
      <c r="HO125" s="44"/>
      <c r="HP125" s="44"/>
      <c r="HQ125" s="44"/>
      <c r="HR125" s="44"/>
      <c r="HS125" s="44"/>
      <c r="HT125" s="44"/>
      <c r="HU125" s="44">
        <v>64</v>
      </c>
      <c r="HV125" s="44">
        <v>30</v>
      </c>
      <c r="HW125" s="44">
        <v>178</v>
      </c>
      <c r="HX125" s="44">
        <v>620</v>
      </c>
      <c r="HY125" s="44">
        <v>53</v>
      </c>
      <c r="HZ125" s="44">
        <v>28</v>
      </c>
      <c r="IA125" s="44">
        <v>152.66666666666669</v>
      </c>
      <c r="IB125" s="44">
        <v>602</v>
      </c>
      <c r="IC125" s="44"/>
      <c r="ID125" s="44"/>
      <c r="IE125" s="44"/>
      <c r="IF125" s="44"/>
      <c r="IG125" s="44"/>
      <c r="IH125" s="44"/>
      <c r="II125" s="44"/>
      <c r="IJ125" s="44"/>
      <c r="JI125" s="45">
        <v>40.222727272727276</v>
      </c>
      <c r="JJ125" s="45">
        <v>10.199999999999999</v>
      </c>
      <c r="JK125" s="45">
        <v>103.19999999999999</v>
      </c>
      <c r="JL125" s="45">
        <v>554</v>
      </c>
      <c r="JM125" s="45">
        <v>51.334090909090911</v>
      </c>
      <c r="JN125" s="45">
        <v>11</v>
      </c>
      <c r="JO125" s="45">
        <v>128.19999999999999</v>
      </c>
      <c r="JP125" s="45">
        <v>534</v>
      </c>
      <c r="JQ125" s="47">
        <f t="shared" si="19"/>
        <v>520.17500000000007</v>
      </c>
      <c r="JR125" s="47">
        <f t="shared" si="20"/>
        <v>1591.7840909090908</v>
      </c>
      <c r="JS125" s="47">
        <f t="shared" si="21"/>
        <v>4476.7775974025972</v>
      </c>
      <c r="JT125" s="47">
        <f t="shared" si="21"/>
        <v>18021</v>
      </c>
    </row>
    <row r="126" spans="1:280" s="27" customFormat="1" ht="15.75" customHeight="1" x14ac:dyDescent="0.35">
      <c r="A126" s="34">
        <v>7</v>
      </c>
      <c r="B126" s="34" t="s">
        <v>140</v>
      </c>
      <c r="C126" s="48" t="s">
        <v>256</v>
      </c>
      <c r="D126" s="36">
        <f t="shared" si="33"/>
        <v>347.2</v>
      </c>
      <c r="E126" s="36">
        <f t="shared" si="33"/>
        <v>871.5</v>
      </c>
      <c r="F126" s="36">
        <f t="shared" si="33"/>
        <v>3130</v>
      </c>
      <c r="G126" s="37">
        <f t="shared" si="34"/>
        <v>0.27843450479233228</v>
      </c>
      <c r="H126" s="36">
        <f t="shared" si="35"/>
        <v>57.866666666666667</v>
      </c>
      <c r="I126" s="36">
        <f t="shared" si="35"/>
        <v>145.25</v>
      </c>
      <c r="J126" s="36">
        <f t="shared" si="35"/>
        <v>521.66666666666663</v>
      </c>
      <c r="K126" s="37">
        <f t="shared" si="36"/>
        <v>0.27843450479233228</v>
      </c>
      <c r="L126" s="38"/>
      <c r="M126" s="38"/>
      <c r="N126" s="38"/>
      <c r="O126" s="38"/>
      <c r="P126" s="38"/>
      <c r="Q126" s="38"/>
      <c r="R126" s="100"/>
      <c r="S126" s="100"/>
      <c r="T126" s="100"/>
      <c r="U126" s="100"/>
      <c r="V126" s="100"/>
      <c r="W126" s="100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1"/>
      <c r="AQ126" s="41"/>
      <c r="AR126" s="41"/>
      <c r="AS126" s="41"/>
      <c r="AT126" s="41"/>
      <c r="AU126" s="41"/>
      <c r="AV126" s="41"/>
      <c r="AW126" s="41"/>
      <c r="AX126" s="41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0">
        <v>58.6</v>
      </c>
      <c r="CD126" s="40">
        <v>150</v>
      </c>
      <c r="CE126" s="40">
        <v>589</v>
      </c>
      <c r="CF126" s="40">
        <v>63.599999999999994</v>
      </c>
      <c r="CG126" s="40">
        <v>159</v>
      </c>
      <c r="CH126" s="40">
        <v>623</v>
      </c>
      <c r="CI126" s="99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0">
        <v>48</v>
      </c>
      <c r="CV126" s="40">
        <v>120</v>
      </c>
      <c r="CW126" s="40">
        <v>432</v>
      </c>
      <c r="CX126" s="40">
        <v>49</v>
      </c>
      <c r="CY126" s="40">
        <v>122.5</v>
      </c>
      <c r="CZ126" s="40">
        <v>432</v>
      </c>
      <c r="DA126" s="40">
        <v>61</v>
      </c>
      <c r="DB126" s="82">
        <v>152.5</v>
      </c>
      <c r="DC126" s="40">
        <v>522</v>
      </c>
      <c r="DD126" s="40">
        <v>67</v>
      </c>
      <c r="DE126" s="82">
        <v>167.5</v>
      </c>
      <c r="DF126" s="40">
        <v>532</v>
      </c>
      <c r="DG126" s="42"/>
      <c r="DH126" s="42"/>
      <c r="DI126" s="42"/>
      <c r="DJ126" s="42"/>
      <c r="DK126" s="42"/>
      <c r="DL126" s="42"/>
      <c r="EC126" s="44">
        <v>9</v>
      </c>
      <c r="ED126" s="44">
        <v>19</v>
      </c>
      <c r="EE126" s="44">
        <v>46.666666666666671</v>
      </c>
      <c r="EF126" s="44">
        <v>572</v>
      </c>
      <c r="EG126" s="44">
        <v>9</v>
      </c>
      <c r="EH126" s="44">
        <v>22.022727272727273</v>
      </c>
      <c r="EI126" s="44">
        <v>51.70454545454546</v>
      </c>
      <c r="EJ126" s="44">
        <v>572</v>
      </c>
      <c r="ES126" s="45">
        <v>16.190909090909091</v>
      </c>
      <c r="ET126" s="45">
        <v>33.715909090909093</v>
      </c>
      <c r="EU126" s="45">
        <v>83.178030303030312</v>
      </c>
      <c r="EV126" s="45">
        <v>510</v>
      </c>
      <c r="EW126" s="45">
        <v>12.190909090909091</v>
      </c>
      <c r="EX126" s="45">
        <v>29.71590909090909</v>
      </c>
      <c r="EY126" s="45">
        <v>69.844696969696969</v>
      </c>
      <c r="EZ126" s="45">
        <v>414</v>
      </c>
      <c r="FA126" s="44">
        <v>4.5</v>
      </c>
      <c r="FB126" s="44">
        <v>17</v>
      </c>
      <c r="FC126" s="44">
        <v>35.833333333333336</v>
      </c>
      <c r="FD126" s="44">
        <v>162</v>
      </c>
      <c r="FE126" s="44">
        <v>3.5</v>
      </c>
      <c r="FF126" s="44">
        <v>12</v>
      </c>
      <c r="FG126" s="44">
        <v>25.833333333333336</v>
      </c>
      <c r="FH126" s="44">
        <v>128</v>
      </c>
      <c r="FI126" s="45">
        <v>9.9704545454545457</v>
      </c>
      <c r="FJ126" s="45">
        <v>40.186363636363637</v>
      </c>
      <c r="FK126" s="45">
        <v>83.594696969696969</v>
      </c>
      <c r="FL126" s="45">
        <v>534</v>
      </c>
      <c r="FM126" s="45">
        <v>8.1136363636363633</v>
      </c>
      <c r="FN126" s="45">
        <v>36.113636363636367</v>
      </c>
      <c r="FO126" s="45">
        <v>73.712121212121218</v>
      </c>
      <c r="FP126" s="45">
        <v>511</v>
      </c>
      <c r="FQ126" s="45">
        <v>6.2</v>
      </c>
      <c r="FR126" s="45">
        <v>16.509090909090908</v>
      </c>
      <c r="FS126" s="45">
        <v>37.848484848484851</v>
      </c>
      <c r="FT126" s="45">
        <v>204</v>
      </c>
      <c r="FU126" s="45">
        <v>3.9340909090909091</v>
      </c>
      <c r="FV126" s="45">
        <v>17.3</v>
      </c>
      <c r="FW126" s="45">
        <v>35.390151515151516</v>
      </c>
      <c r="FX126" s="45">
        <v>222</v>
      </c>
      <c r="FY126" s="45">
        <v>5.3</v>
      </c>
      <c r="FZ126" s="45">
        <v>5.3</v>
      </c>
      <c r="GA126" s="45">
        <v>17.666666666666668</v>
      </c>
      <c r="GB126" s="45">
        <v>130</v>
      </c>
      <c r="GC126" s="45">
        <v>3.5340909090909092</v>
      </c>
      <c r="GD126" s="45">
        <v>15.9</v>
      </c>
      <c r="GE126" s="45">
        <v>32.390151515151516</v>
      </c>
      <c r="GF126" s="45">
        <v>132</v>
      </c>
      <c r="GG126" s="45"/>
      <c r="GH126" s="45"/>
      <c r="GI126" s="45"/>
      <c r="GJ126" s="45"/>
      <c r="GK126" s="45"/>
      <c r="GL126" s="45"/>
      <c r="GM126" s="45"/>
      <c r="GN126" s="45"/>
      <c r="GO126" s="45"/>
      <c r="GP126" s="45"/>
      <c r="GQ126" s="45"/>
      <c r="GR126" s="45"/>
      <c r="GS126" s="45"/>
      <c r="GT126" s="45"/>
      <c r="GU126" s="45"/>
      <c r="GV126" s="45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>
        <v>57.636363636363633</v>
      </c>
      <c r="ID126" s="44">
        <v>0.36590909090909085</v>
      </c>
      <c r="IE126" s="44">
        <v>115.5090909090909</v>
      </c>
      <c r="IF126" s="44">
        <v>557</v>
      </c>
      <c r="IG126" s="44">
        <v>48.954545454545453</v>
      </c>
      <c r="IH126" s="44">
        <v>0</v>
      </c>
      <c r="II126" s="44">
        <v>89.008264462809905</v>
      </c>
      <c r="IJ126" s="44">
        <v>535</v>
      </c>
      <c r="JI126" s="45">
        <v>34</v>
      </c>
      <c r="JJ126" s="45">
        <v>15.270454545454545</v>
      </c>
      <c r="JK126" s="45">
        <v>109.75</v>
      </c>
      <c r="JL126" s="45">
        <v>578</v>
      </c>
      <c r="JM126" s="45">
        <v>26</v>
      </c>
      <c r="JN126" s="45">
        <v>32.334090909090911</v>
      </c>
      <c r="JO126" s="45">
        <v>137.25</v>
      </c>
      <c r="JP126" s="45">
        <v>558</v>
      </c>
      <c r="JQ126" s="47">
        <f t="shared" si="19"/>
        <v>248.05454545454546</v>
      </c>
      <c r="JR126" s="47">
        <f t="shared" si="20"/>
        <v>572.14318181818192</v>
      </c>
      <c r="JS126" s="47">
        <f t="shared" si="21"/>
        <v>1833.0855371900825</v>
      </c>
      <c r="JT126" s="47">
        <f t="shared" si="21"/>
        <v>8915</v>
      </c>
    </row>
    <row r="127" spans="1:280" s="27" customFormat="1" ht="15.75" customHeight="1" x14ac:dyDescent="0.35">
      <c r="A127" s="34">
        <v>8</v>
      </c>
      <c r="B127" s="34" t="s">
        <v>140</v>
      </c>
      <c r="C127" s="48" t="s">
        <v>257</v>
      </c>
      <c r="D127" s="36">
        <f t="shared" si="33"/>
        <v>207</v>
      </c>
      <c r="E127" s="36">
        <f t="shared" si="33"/>
        <v>517.5</v>
      </c>
      <c r="F127" s="36">
        <f t="shared" si="33"/>
        <v>1902</v>
      </c>
      <c r="G127" s="37">
        <f t="shared" si="34"/>
        <v>0.27208201892744477</v>
      </c>
      <c r="H127" s="36">
        <f t="shared" si="35"/>
        <v>51.75</v>
      </c>
      <c r="I127" s="36">
        <f t="shared" si="35"/>
        <v>129.375</v>
      </c>
      <c r="J127" s="36">
        <f t="shared" si="35"/>
        <v>475.5</v>
      </c>
      <c r="K127" s="37">
        <f t="shared" si="36"/>
        <v>0.27208201892744477</v>
      </c>
      <c r="L127" s="38"/>
      <c r="M127" s="38"/>
      <c r="N127" s="38"/>
      <c r="O127" s="38"/>
      <c r="P127" s="38"/>
      <c r="Q127" s="38"/>
      <c r="R127" s="100"/>
      <c r="S127" s="100"/>
      <c r="T127" s="100"/>
      <c r="U127" s="100"/>
      <c r="V127" s="100"/>
      <c r="W127" s="100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1"/>
      <c r="AQ127" s="41"/>
      <c r="AR127" s="41"/>
      <c r="AS127" s="41"/>
      <c r="AT127" s="41"/>
      <c r="AU127" s="41"/>
      <c r="AV127" s="41"/>
      <c r="AW127" s="41"/>
      <c r="AX127" s="41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99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0">
        <v>42</v>
      </c>
      <c r="CV127" s="40">
        <v>105</v>
      </c>
      <c r="CW127" s="40">
        <v>413</v>
      </c>
      <c r="CX127" s="40">
        <v>54</v>
      </c>
      <c r="CY127" s="40">
        <v>135</v>
      </c>
      <c r="CZ127" s="40">
        <v>513</v>
      </c>
      <c r="DA127" s="40">
        <v>52</v>
      </c>
      <c r="DB127" s="82">
        <v>130</v>
      </c>
      <c r="DC127" s="40">
        <v>463</v>
      </c>
      <c r="DD127" s="40">
        <v>59</v>
      </c>
      <c r="DE127" s="82">
        <v>147.5</v>
      </c>
      <c r="DF127" s="40">
        <v>513</v>
      </c>
      <c r="DG127" s="42"/>
      <c r="DH127" s="42"/>
      <c r="DI127" s="42"/>
      <c r="DJ127" s="42"/>
      <c r="DK127" s="42"/>
      <c r="DL127" s="42"/>
      <c r="EC127" s="44">
        <v>7.461363636363636</v>
      </c>
      <c r="ED127" s="44">
        <v>36</v>
      </c>
      <c r="EE127" s="44">
        <v>72.435606060606062</v>
      </c>
      <c r="EF127" s="44">
        <v>502</v>
      </c>
      <c r="EG127" s="44">
        <v>7.461363636363636</v>
      </c>
      <c r="EH127" s="44">
        <v>39.18181818181818</v>
      </c>
      <c r="EI127" s="44">
        <v>77.73863636363636</v>
      </c>
      <c r="EJ127" s="44">
        <v>502</v>
      </c>
      <c r="ES127" s="45">
        <v>21</v>
      </c>
      <c r="ET127" s="45">
        <v>48</v>
      </c>
      <c r="EU127" s="45">
        <v>115</v>
      </c>
      <c r="EV127" s="45">
        <v>517</v>
      </c>
      <c r="EW127" s="45">
        <v>34</v>
      </c>
      <c r="EX127" s="45">
        <v>42</v>
      </c>
      <c r="EY127" s="45">
        <v>126.66666666666667</v>
      </c>
      <c r="EZ127" s="45">
        <v>506</v>
      </c>
      <c r="FA127" s="44">
        <v>3.6</v>
      </c>
      <c r="FB127" s="44">
        <v>18</v>
      </c>
      <c r="FC127" s="44">
        <v>36</v>
      </c>
      <c r="FD127" s="44">
        <v>165</v>
      </c>
      <c r="FE127" s="44">
        <v>4</v>
      </c>
      <c r="FF127" s="44">
        <v>15</v>
      </c>
      <c r="FG127" s="44">
        <v>31.666666666666668</v>
      </c>
      <c r="FH127" s="44">
        <v>153</v>
      </c>
      <c r="FI127" s="45">
        <v>15</v>
      </c>
      <c r="FJ127" s="45">
        <v>37.799999999999997</v>
      </c>
      <c r="FK127" s="45">
        <v>88</v>
      </c>
      <c r="FL127" s="45">
        <v>525</v>
      </c>
      <c r="FM127" s="45">
        <v>17.2</v>
      </c>
      <c r="FN127" s="45">
        <v>35.5</v>
      </c>
      <c r="FO127" s="45">
        <v>87.833333333333343</v>
      </c>
      <c r="FP127" s="45">
        <v>532</v>
      </c>
      <c r="FQ127" s="45">
        <v>4.2</v>
      </c>
      <c r="FR127" s="45">
        <v>18.597727272727273</v>
      </c>
      <c r="FS127" s="45">
        <v>37.996212121212125</v>
      </c>
      <c r="FT127" s="45">
        <v>210</v>
      </c>
      <c r="FU127" s="45">
        <v>3.1</v>
      </c>
      <c r="FV127" s="45">
        <v>15.934090909090909</v>
      </c>
      <c r="FW127" s="45">
        <v>31.723484848484851</v>
      </c>
      <c r="FX127" s="45">
        <v>215</v>
      </c>
      <c r="FY127" s="45">
        <v>5.3</v>
      </c>
      <c r="FZ127" s="45">
        <v>5.3</v>
      </c>
      <c r="GA127" s="45">
        <v>17.666666666666668</v>
      </c>
      <c r="GB127" s="45">
        <v>135</v>
      </c>
      <c r="GC127" s="45">
        <v>2.9</v>
      </c>
      <c r="GD127" s="45">
        <v>16.53409090909091</v>
      </c>
      <c r="GE127" s="45">
        <v>32.390151515151516</v>
      </c>
      <c r="GF127" s="45">
        <v>134</v>
      </c>
      <c r="GG127" s="45"/>
      <c r="GH127" s="45"/>
      <c r="GI127" s="45"/>
      <c r="GJ127" s="45"/>
      <c r="GK127" s="45"/>
      <c r="GL127" s="45"/>
      <c r="GM127" s="45"/>
      <c r="GN127" s="45"/>
      <c r="GO127" s="45"/>
      <c r="GP127" s="45"/>
      <c r="GQ127" s="45"/>
      <c r="GR127" s="45"/>
      <c r="GS127" s="45"/>
      <c r="GT127" s="45"/>
      <c r="GU127" s="45"/>
      <c r="GV127" s="45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>
        <v>42.35</v>
      </c>
      <c r="HN127" s="44">
        <v>17.959090909090911</v>
      </c>
      <c r="HO127" s="44">
        <v>114.63181818181819</v>
      </c>
      <c r="HP127" s="44">
        <v>520</v>
      </c>
      <c r="HQ127" s="44">
        <v>39.200000000000003</v>
      </c>
      <c r="HR127" s="44">
        <v>21.793181818181818</v>
      </c>
      <c r="HS127" s="44">
        <v>114.72196969696969</v>
      </c>
      <c r="HT127" s="44">
        <v>502</v>
      </c>
      <c r="HU127" s="44"/>
      <c r="HV127" s="44"/>
      <c r="HW127" s="44"/>
      <c r="HX127" s="44"/>
      <c r="HY127" s="44"/>
      <c r="HZ127" s="44"/>
      <c r="IA127" s="44"/>
      <c r="IB127" s="44"/>
      <c r="IK127" s="27">
        <v>57.5</v>
      </c>
      <c r="IM127" s="27">
        <v>121</v>
      </c>
      <c r="IN127" s="27">
        <v>610</v>
      </c>
      <c r="IO127" s="27">
        <v>57.9</v>
      </c>
      <c r="IQ127" s="27">
        <v>126</v>
      </c>
      <c r="IR127" s="27">
        <v>611</v>
      </c>
      <c r="JI127" s="45"/>
      <c r="JJ127" s="45"/>
      <c r="JK127" s="45"/>
      <c r="JL127" s="45"/>
      <c r="JM127" s="45"/>
      <c r="JN127" s="45"/>
      <c r="JO127" s="45"/>
      <c r="JP127" s="45"/>
      <c r="JQ127" s="47">
        <f t="shared" si="19"/>
        <v>307.17272727272723</v>
      </c>
      <c r="JR127" s="47">
        <f t="shared" si="20"/>
        <v>536.79999999999995</v>
      </c>
      <c r="JS127" s="47">
        <f t="shared" si="21"/>
        <v>1660.9712121212121</v>
      </c>
      <c r="JT127" s="47">
        <f t="shared" si="21"/>
        <v>7716</v>
      </c>
    </row>
    <row r="128" spans="1:280" s="27" customFormat="1" ht="15.75" customHeight="1" x14ac:dyDescent="0.35">
      <c r="A128" s="34">
        <v>9</v>
      </c>
      <c r="B128" s="34" t="s">
        <v>140</v>
      </c>
      <c r="C128" s="48" t="s">
        <v>258</v>
      </c>
      <c r="D128" s="36"/>
      <c r="E128" s="36"/>
      <c r="F128" s="36"/>
      <c r="G128" s="37"/>
      <c r="H128" s="36"/>
      <c r="I128" s="36"/>
      <c r="J128" s="36"/>
      <c r="K128" s="37"/>
      <c r="L128" s="38"/>
      <c r="M128" s="38"/>
      <c r="N128" s="38"/>
      <c r="O128" s="38"/>
      <c r="P128" s="38"/>
      <c r="Q128" s="38"/>
      <c r="R128" s="100"/>
      <c r="S128" s="100"/>
      <c r="T128" s="100"/>
      <c r="U128" s="100"/>
      <c r="V128" s="100"/>
      <c r="W128" s="100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1"/>
      <c r="AQ128" s="41"/>
      <c r="AR128" s="41"/>
      <c r="AS128" s="41"/>
      <c r="AT128" s="41"/>
      <c r="AU128" s="41"/>
      <c r="AV128" s="41"/>
      <c r="AW128" s="41"/>
      <c r="AX128" s="41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99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0"/>
      <c r="CV128" s="40"/>
      <c r="CW128" s="40"/>
      <c r="CX128" s="40"/>
      <c r="CY128" s="40"/>
      <c r="CZ128" s="40"/>
      <c r="DA128" s="40"/>
      <c r="DB128" s="82"/>
      <c r="DC128" s="40"/>
      <c r="DD128" s="40"/>
      <c r="DE128" s="82"/>
      <c r="DF128" s="40"/>
      <c r="DG128" s="42"/>
      <c r="DH128" s="42"/>
      <c r="DI128" s="42"/>
      <c r="DJ128" s="42"/>
      <c r="DK128" s="42"/>
      <c r="DL128" s="42"/>
      <c r="EC128" s="44">
        <v>7.7</v>
      </c>
      <c r="ED128" s="44">
        <v>57.4</v>
      </c>
      <c r="EE128" s="44">
        <v>108.5</v>
      </c>
      <c r="EF128" s="44">
        <v>511</v>
      </c>
      <c r="EG128" s="44">
        <v>7.7</v>
      </c>
      <c r="EH128" s="44">
        <v>57.4</v>
      </c>
      <c r="EI128" s="44">
        <v>108.5</v>
      </c>
      <c r="EJ128" s="44">
        <v>511</v>
      </c>
      <c r="ES128" s="45">
        <v>16.334090909090911</v>
      </c>
      <c r="ET128" s="45">
        <v>43.381818181818183</v>
      </c>
      <c r="EU128" s="45">
        <v>99.526515151515156</v>
      </c>
      <c r="EV128" s="45">
        <v>512</v>
      </c>
      <c r="EW128" s="45">
        <v>14.534090909090908</v>
      </c>
      <c r="EX128" s="45">
        <v>49.481818181818184</v>
      </c>
      <c r="EY128" s="45">
        <v>106.69318181818183</v>
      </c>
      <c r="EZ128" s="45">
        <v>511</v>
      </c>
      <c r="FA128" s="44">
        <v>4.8159090909090905</v>
      </c>
      <c r="FB128" s="44">
        <v>17.856818181818184</v>
      </c>
      <c r="FC128" s="44">
        <v>37.787878787878789</v>
      </c>
      <c r="FD128" s="44">
        <v>196</v>
      </c>
      <c r="FE128" s="44">
        <v>3.7159090909090908</v>
      </c>
      <c r="FF128" s="44">
        <v>7.0568181818181817</v>
      </c>
      <c r="FG128" s="44">
        <v>17.954545454545453</v>
      </c>
      <c r="FH128" s="44">
        <v>141</v>
      </c>
      <c r="FI128" s="45">
        <v>14.3</v>
      </c>
      <c r="FJ128" s="45">
        <v>59.2</v>
      </c>
      <c r="FK128" s="45">
        <v>122.5</v>
      </c>
      <c r="FL128" s="45">
        <v>542</v>
      </c>
      <c r="FM128" s="45">
        <v>12.7</v>
      </c>
      <c r="FN128" s="45">
        <v>56.2</v>
      </c>
      <c r="FO128" s="45">
        <v>114.83333333333334</v>
      </c>
      <c r="FP128" s="45">
        <v>519</v>
      </c>
      <c r="FQ128" s="45">
        <v>5.6</v>
      </c>
      <c r="FR128" s="45">
        <v>20.03409090909091</v>
      </c>
      <c r="FS128" s="45">
        <v>42.723484848484851</v>
      </c>
      <c r="FT128" s="45">
        <v>209</v>
      </c>
      <c r="FU128" s="45">
        <v>2.2999999999999998</v>
      </c>
      <c r="FV128" s="45">
        <v>18.2</v>
      </c>
      <c r="FW128" s="45">
        <v>34.166666666666664</v>
      </c>
      <c r="FX128" s="45">
        <v>211</v>
      </c>
      <c r="FY128" s="45">
        <v>8.3000000000000007</v>
      </c>
      <c r="FZ128" s="45">
        <v>8.3000000000000007</v>
      </c>
      <c r="GA128" s="45">
        <v>27.666666666666671</v>
      </c>
      <c r="GB128" s="45">
        <v>264</v>
      </c>
      <c r="GC128" s="45">
        <v>6.2</v>
      </c>
      <c r="GD128" s="45">
        <v>19.5</v>
      </c>
      <c r="GE128" s="45">
        <v>42.833333333333336</v>
      </c>
      <c r="GF128" s="45">
        <v>286</v>
      </c>
      <c r="GG128" s="45"/>
      <c r="GH128" s="45"/>
      <c r="GI128" s="45"/>
      <c r="GJ128" s="45"/>
      <c r="GK128" s="45"/>
      <c r="GL128" s="45"/>
      <c r="GM128" s="45"/>
      <c r="GN128" s="45"/>
      <c r="GO128" s="45"/>
      <c r="GP128" s="45"/>
      <c r="GQ128" s="45"/>
      <c r="GR128" s="45"/>
      <c r="GS128" s="45"/>
      <c r="GT128" s="45"/>
      <c r="GU128" s="45"/>
      <c r="GV128" s="45"/>
      <c r="GW128" s="44"/>
      <c r="GX128" s="44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>
        <v>23.15909090909091</v>
      </c>
      <c r="HN128" s="44">
        <v>31.318181818181817</v>
      </c>
      <c r="HO128" s="44">
        <v>108.95454545454545</v>
      </c>
      <c r="HP128" s="44">
        <v>517</v>
      </c>
      <c r="HQ128" s="44">
        <v>30.5</v>
      </c>
      <c r="HR128" s="44">
        <v>32</v>
      </c>
      <c r="HS128" s="44">
        <v>125</v>
      </c>
      <c r="HT128" s="44">
        <v>521</v>
      </c>
      <c r="HU128" s="44"/>
      <c r="HV128" s="44"/>
      <c r="HW128" s="44"/>
      <c r="HX128" s="44"/>
      <c r="HY128" s="44"/>
      <c r="HZ128" s="44"/>
      <c r="IA128" s="44"/>
      <c r="IB128" s="44"/>
      <c r="JI128" s="45"/>
      <c r="JJ128" s="45"/>
      <c r="JK128" s="45"/>
      <c r="JL128" s="45"/>
      <c r="JM128" s="45"/>
      <c r="JN128" s="45"/>
      <c r="JO128" s="45"/>
      <c r="JP128" s="45"/>
      <c r="JQ128" s="47">
        <f t="shared" si="19"/>
        <v>143.55909090909091</v>
      </c>
      <c r="JR128" s="47">
        <f t="shared" si="20"/>
        <v>418.12954545454551</v>
      </c>
      <c r="JS128" s="47">
        <f t="shared" si="21"/>
        <v>975.1401515151515</v>
      </c>
      <c r="JT128" s="47">
        <f t="shared" si="21"/>
        <v>4909</v>
      </c>
    </row>
    <row r="129" spans="1:280" s="27" customFormat="1" ht="15.75" customHeight="1" x14ac:dyDescent="0.35">
      <c r="A129" s="34">
        <v>10</v>
      </c>
      <c r="B129" s="34" t="s">
        <v>140</v>
      </c>
      <c r="C129" s="48" t="s">
        <v>259</v>
      </c>
      <c r="D129" s="36">
        <f t="shared" si="33"/>
        <v>675</v>
      </c>
      <c r="E129" s="36">
        <f t="shared" si="33"/>
        <v>1684.5</v>
      </c>
      <c r="F129" s="36">
        <f t="shared" si="33"/>
        <v>6611</v>
      </c>
      <c r="G129" s="37">
        <f t="shared" si="34"/>
        <v>0.25480260172439873</v>
      </c>
      <c r="H129" s="36">
        <f t="shared" si="35"/>
        <v>56.25</v>
      </c>
      <c r="I129" s="36">
        <f t="shared" si="35"/>
        <v>140.375</v>
      </c>
      <c r="J129" s="36">
        <f t="shared" si="35"/>
        <v>550.91666666666663</v>
      </c>
      <c r="K129" s="37">
        <f t="shared" si="36"/>
        <v>0.25480260172439873</v>
      </c>
      <c r="L129" s="38"/>
      <c r="M129" s="38"/>
      <c r="N129" s="38"/>
      <c r="O129" s="38"/>
      <c r="P129" s="38"/>
      <c r="Q129" s="38"/>
      <c r="R129" s="100"/>
      <c r="S129" s="100"/>
      <c r="T129" s="100"/>
      <c r="U129" s="100"/>
      <c r="V129" s="100"/>
      <c r="W129" s="100"/>
      <c r="X129" s="40">
        <v>43.6</v>
      </c>
      <c r="Y129" s="40">
        <v>106</v>
      </c>
      <c r="Z129" s="40">
        <v>450</v>
      </c>
      <c r="AA129" s="40">
        <v>46.6</v>
      </c>
      <c r="AB129" s="40">
        <v>116</v>
      </c>
      <c r="AC129" s="40">
        <v>420</v>
      </c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1"/>
      <c r="AQ129" s="41"/>
      <c r="AR129" s="41"/>
      <c r="AS129" s="41"/>
      <c r="AT129" s="41"/>
      <c r="AU129" s="41"/>
      <c r="AV129" s="41"/>
      <c r="AW129" s="41"/>
      <c r="AX129" s="41"/>
      <c r="AY129" s="40">
        <v>75.599999999999994</v>
      </c>
      <c r="AZ129" s="40">
        <v>189</v>
      </c>
      <c r="BA129" s="40">
        <v>684</v>
      </c>
      <c r="BB129" s="40">
        <v>63.9</v>
      </c>
      <c r="BC129" s="40">
        <v>160</v>
      </c>
      <c r="BD129" s="40">
        <v>674</v>
      </c>
      <c r="BE129" s="40">
        <v>68</v>
      </c>
      <c r="BF129" s="40">
        <v>170</v>
      </c>
      <c r="BG129" s="40">
        <v>674</v>
      </c>
      <c r="BH129" s="40">
        <v>60.4</v>
      </c>
      <c r="BI129" s="40">
        <v>151</v>
      </c>
      <c r="BJ129" s="40">
        <v>674</v>
      </c>
      <c r="BK129" s="42"/>
      <c r="BL129" s="42"/>
      <c r="BM129" s="42"/>
      <c r="BN129" s="42"/>
      <c r="BO129" s="42"/>
      <c r="BP129" s="42"/>
      <c r="BQ129" s="40">
        <v>55.2</v>
      </c>
      <c r="BR129" s="40">
        <v>138</v>
      </c>
      <c r="BS129" s="40">
        <v>578</v>
      </c>
      <c r="BT129" s="40">
        <v>48.7</v>
      </c>
      <c r="BU129" s="40">
        <v>122</v>
      </c>
      <c r="BV129" s="40">
        <v>557</v>
      </c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99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0">
        <v>56</v>
      </c>
      <c r="CV129" s="40">
        <v>140</v>
      </c>
      <c r="CW129" s="40">
        <v>530</v>
      </c>
      <c r="CX129" s="40">
        <v>54</v>
      </c>
      <c r="CY129" s="40">
        <v>135</v>
      </c>
      <c r="CZ129" s="40">
        <v>420</v>
      </c>
      <c r="DA129" s="40">
        <v>52</v>
      </c>
      <c r="DB129" s="82">
        <v>130</v>
      </c>
      <c r="DC129" s="40">
        <v>530</v>
      </c>
      <c r="DD129" s="40">
        <v>51</v>
      </c>
      <c r="DE129" s="82">
        <v>127.5</v>
      </c>
      <c r="DF129" s="40">
        <v>420</v>
      </c>
      <c r="DG129" s="42"/>
      <c r="DH129" s="42"/>
      <c r="DI129" s="42"/>
      <c r="DJ129" s="42"/>
      <c r="DK129" s="42"/>
      <c r="DL129" s="42"/>
      <c r="EC129" s="44">
        <v>10</v>
      </c>
      <c r="ED129" s="44">
        <v>34</v>
      </c>
      <c r="EE129" s="44">
        <v>73.333333333333343</v>
      </c>
      <c r="EF129" s="44">
        <v>523</v>
      </c>
      <c r="EG129" s="44">
        <v>10</v>
      </c>
      <c r="EH129" s="44">
        <v>34</v>
      </c>
      <c r="EI129" s="44">
        <v>73.333333333333343</v>
      </c>
      <c r="EJ129" s="44">
        <v>523</v>
      </c>
      <c r="ES129" s="45">
        <v>20</v>
      </c>
      <c r="ET129" s="45">
        <v>34</v>
      </c>
      <c r="EU129" s="45">
        <v>90</v>
      </c>
      <c r="EV129" s="45">
        <v>419</v>
      </c>
      <c r="EW129" s="45">
        <v>17</v>
      </c>
      <c r="EX129" s="45">
        <v>38</v>
      </c>
      <c r="EY129" s="45">
        <v>91.666666666666671</v>
      </c>
      <c r="EZ129" s="45">
        <v>483</v>
      </c>
      <c r="FI129" s="45">
        <v>13.5</v>
      </c>
      <c r="FJ129" s="45">
        <v>41.2</v>
      </c>
      <c r="FK129" s="45">
        <v>91.166666666666671</v>
      </c>
      <c r="FL129" s="45">
        <v>576</v>
      </c>
      <c r="FM129" s="45">
        <v>18.600000000000001</v>
      </c>
      <c r="FN129" s="45">
        <v>38.4</v>
      </c>
      <c r="FO129" s="45">
        <v>95</v>
      </c>
      <c r="FP129" s="45">
        <v>528</v>
      </c>
      <c r="FQ129" s="45"/>
      <c r="FR129" s="45"/>
      <c r="FS129" s="45"/>
      <c r="FT129" s="45"/>
      <c r="FU129" s="45"/>
      <c r="FV129" s="45"/>
      <c r="FW129" s="45"/>
      <c r="FX129" s="45"/>
      <c r="FY129" s="45">
        <v>17.8</v>
      </c>
      <c r="FZ129" s="45">
        <v>17.8</v>
      </c>
      <c r="GA129" s="45">
        <v>59.333333333333336</v>
      </c>
      <c r="GB129" s="45">
        <v>518</v>
      </c>
      <c r="GC129" s="45">
        <v>15.338636363636363</v>
      </c>
      <c r="GD129" s="45">
        <v>36.618181818181817</v>
      </c>
      <c r="GE129" s="45">
        <v>86.594696969696969</v>
      </c>
      <c r="GF129" s="45">
        <v>561</v>
      </c>
      <c r="GG129" s="45"/>
      <c r="GH129" s="45"/>
      <c r="GI129" s="45"/>
      <c r="GJ129" s="45"/>
      <c r="GK129" s="45"/>
      <c r="GL129" s="45"/>
      <c r="GM129" s="45"/>
      <c r="GN129" s="45"/>
      <c r="GO129" s="45">
        <v>25.8</v>
      </c>
      <c r="GP129" s="45">
        <v>35.299999999999997</v>
      </c>
      <c r="GQ129" s="45">
        <v>152.75</v>
      </c>
      <c r="GR129" s="45">
        <v>730</v>
      </c>
      <c r="GS129" s="45">
        <v>26.6</v>
      </c>
      <c r="GT129" s="45">
        <v>42.618181818181817</v>
      </c>
      <c r="GU129" s="45">
        <v>159.74545454545455</v>
      </c>
      <c r="GV129" s="45">
        <v>710</v>
      </c>
      <c r="GW129" s="44"/>
      <c r="GX129" s="44"/>
      <c r="GY129" s="44"/>
      <c r="GZ129" s="44"/>
      <c r="HA129" s="44"/>
      <c r="HB129" s="44"/>
      <c r="HC129" s="44"/>
      <c r="HD129" s="44"/>
      <c r="HE129" s="44">
        <v>36.299999999999997</v>
      </c>
      <c r="HF129" s="44">
        <v>22.4</v>
      </c>
      <c r="HG129" s="44">
        <v>117.39999999999999</v>
      </c>
      <c r="HH129" s="44">
        <v>500</v>
      </c>
      <c r="HI129" s="44">
        <v>29</v>
      </c>
      <c r="HJ129" s="44">
        <v>35.299999999999997</v>
      </c>
      <c r="HK129" s="44">
        <v>128.6</v>
      </c>
      <c r="HL129" s="44">
        <v>510</v>
      </c>
      <c r="HM129" s="44"/>
      <c r="HN129" s="44"/>
      <c r="HO129" s="44"/>
      <c r="HP129" s="44"/>
      <c r="HQ129" s="44"/>
      <c r="HR129" s="44"/>
      <c r="HS129" s="44"/>
      <c r="HT129" s="44"/>
      <c r="HU129" s="44">
        <v>28.806818181818183</v>
      </c>
      <c r="HV129" s="44">
        <v>24.6</v>
      </c>
      <c r="HW129" s="44">
        <v>106.81363636363636</v>
      </c>
      <c r="HX129" s="44">
        <v>557</v>
      </c>
      <c r="HY129" s="44">
        <v>28.35</v>
      </c>
      <c r="HZ129" s="44">
        <v>27</v>
      </c>
      <c r="IA129" s="44">
        <v>110.7</v>
      </c>
      <c r="IB129" s="44">
        <v>535</v>
      </c>
      <c r="IS129" s="27">
        <v>67.2</v>
      </c>
      <c r="IU129" s="27">
        <v>134</v>
      </c>
      <c r="IV129" s="27">
        <v>650</v>
      </c>
      <c r="IW129" s="27">
        <v>67.2</v>
      </c>
      <c r="IX129" s="27">
        <v>134</v>
      </c>
      <c r="IZ129" s="27">
        <v>650</v>
      </c>
      <c r="JI129" s="45"/>
      <c r="JJ129" s="45"/>
      <c r="JK129" s="45"/>
      <c r="JL129" s="45"/>
      <c r="JM129" s="45"/>
      <c r="JN129" s="45"/>
      <c r="JO129" s="45"/>
      <c r="JP129" s="45"/>
      <c r="JQ129" s="47">
        <f t="shared" si="19"/>
        <v>417.99545454545455</v>
      </c>
      <c r="JR129" s="47">
        <f t="shared" si="20"/>
        <v>1229.0363636363636</v>
      </c>
      <c r="JS129" s="47">
        <f t="shared" si="21"/>
        <v>3163.7704545454544</v>
      </c>
      <c r="JT129" s="47">
        <f t="shared" si="21"/>
        <v>15008</v>
      </c>
    </row>
    <row r="130" spans="1:280" s="27" customFormat="1" ht="15.75" customHeight="1" x14ac:dyDescent="0.35">
      <c r="A130" s="34">
        <v>11</v>
      </c>
      <c r="B130" s="34" t="s">
        <v>140</v>
      </c>
      <c r="C130" s="48" t="s">
        <v>260</v>
      </c>
      <c r="D130" s="36">
        <f t="shared" si="33"/>
        <v>690.2</v>
      </c>
      <c r="E130" s="36">
        <f t="shared" si="33"/>
        <v>1725.5</v>
      </c>
      <c r="F130" s="36">
        <f t="shared" si="33"/>
        <v>6847</v>
      </c>
      <c r="G130" s="37">
        <f t="shared" si="34"/>
        <v>0.25200817876442239</v>
      </c>
      <c r="H130" s="36">
        <f t="shared" si="35"/>
        <v>57.516666666666673</v>
      </c>
      <c r="I130" s="36">
        <f t="shared" si="35"/>
        <v>143.79166666666666</v>
      </c>
      <c r="J130" s="36">
        <f t="shared" si="35"/>
        <v>570.58333333333337</v>
      </c>
      <c r="K130" s="37">
        <f t="shared" si="36"/>
        <v>0.25200817876442233</v>
      </c>
      <c r="L130" s="65"/>
      <c r="M130" s="65"/>
      <c r="N130" s="65"/>
      <c r="O130" s="65"/>
      <c r="P130" s="65"/>
      <c r="Q130" s="65"/>
      <c r="R130" s="38"/>
      <c r="S130" s="38"/>
      <c r="T130" s="38"/>
      <c r="U130" s="38"/>
      <c r="V130" s="38"/>
      <c r="W130" s="38"/>
      <c r="X130" s="40">
        <v>45.4</v>
      </c>
      <c r="Y130" s="40">
        <v>114</v>
      </c>
      <c r="Z130" s="40">
        <v>467</v>
      </c>
      <c r="AA130" s="40">
        <v>57.6</v>
      </c>
      <c r="AB130" s="40">
        <v>144</v>
      </c>
      <c r="AC130" s="40">
        <v>437</v>
      </c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1"/>
      <c r="AQ130" s="41"/>
      <c r="AR130" s="41"/>
      <c r="AS130" s="41"/>
      <c r="AT130" s="41"/>
      <c r="AU130" s="41"/>
      <c r="AV130" s="41"/>
      <c r="AW130" s="41"/>
      <c r="AX130" s="41"/>
      <c r="AY130" s="40">
        <v>62.4</v>
      </c>
      <c r="AZ130" s="40">
        <v>156</v>
      </c>
      <c r="BA130" s="40">
        <v>675</v>
      </c>
      <c r="BB130" s="40">
        <v>66.8</v>
      </c>
      <c r="BC130" s="40">
        <v>167</v>
      </c>
      <c r="BD130" s="40">
        <v>655</v>
      </c>
      <c r="BE130" s="40">
        <v>62.199999999999996</v>
      </c>
      <c r="BF130" s="40">
        <v>155</v>
      </c>
      <c r="BG130" s="40">
        <v>655</v>
      </c>
      <c r="BH130" s="40">
        <v>56.3</v>
      </c>
      <c r="BI130" s="40">
        <v>141</v>
      </c>
      <c r="BJ130" s="40">
        <v>655</v>
      </c>
      <c r="BK130" s="42"/>
      <c r="BL130" s="42"/>
      <c r="BM130" s="42"/>
      <c r="BN130" s="42"/>
      <c r="BO130" s="42"/>
      <c r="BP130" s="42"/>
      <c r="BQ130" s="40">
        <v>54.3</v>
      </c>
      <c r="BR130" s="40">
        <v>136</v>
      </c>
      <c r="BS130" s="40">
        <v>572</v>
      </c>
      <c r="BT130" s="40">
        <v>50.2</v>
      </c>
      <c r="BU130" s="40">
        <v>125</v>
      </c>
      <c r="BV130" s="40">
        <v>601</v>
      </c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99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0">
        <v>60</v>
      </c>
      <c r="CV130" s="40">
        <v>150</v>
      </c>
      <c r="CW130" s="40">
        <v>552</v>
      </c>
      <c r="CX130" s="40">
        <v>55</v>
      </c>
      <c r="CY130" s="40">
        <v>137.5</v>
      </c>
      <c r="CZ130" s="40">
        <v>498</v>
      </c>
      <c r="DA130" s="40">
        <v>64</v>
      </c>
      <c r="DB130" s="82">
        <v>160</v>
      </c>
      <c r="DC130" s="40">
        <v>552</v>
      </c>
      <c r="DD130" s="40">
        <v>56</v>
      </c>
      <c r="DE130" s="82">
        <v>140</v>
      </c>
      <c r="DF130" s="40">
        <v>528</v>
      </c>
      <c r="DG130" s="42"/>
      <c r="DH130" s="42"/>
      <c r="DI130" s="42"/>
      <c r="DJ130" s="42"/>
      <c r="DK130" s="42"/>
      <c r="DL130" s="42"/>
      <c r="EC130" s="44">
        <v>16</v>
      </c>
      <c r="ED130" s="44">
        <v>39</v>
      </c>
      <c r="EE130" s="44">
        <v>91.666666666666671</v>
      </c>
      <c r="EF130" s="44">
        <v>571</v>
      </c>
      <c r="EG130" s="44">
        <v>16</v>
      </c>
      <c r="EH130" s="44">
        <v>39</v>
      </c>
      <c r="EI130" s="44">
        <v>91.666666666666671</v>
      </c>
      <c r="EJ130" s="44">
        <v>571</v>
      </c>
      <c r="ES130" s="45">
        <v>14</v>
      </c>
      <c r="ET130" s="45">
        <v>41</v>
      </c>
      <c r="EU130" s="45">
        <v>91.666666666666686</v>
      </c>
      <c r="EV130" s="45">
        <v>440</v>
      </c>
      <c r="EW130" s="45">
        <v>18</v>
      </c>
      <c r="EX130" s="45">
        <v>39</v>
      </c>
      <c r="EY130" s="45">
        <v>95</v>
      </c>
      <c r="EZ130" s="45">
        <v>476</v>
      </c>
      <c r="FI130" s="45">
        <v>15.6</v>
      </c>
      <c r="FJ130" s="45">
        <v>39.200000000000003</v>
      </c>
      <c r="FK130" s="45">
        <v>91.333333333333343</v>
      </c>
      <c r="FL130" s="45">
        <v>527</v>
      </c>
      <c r="FM130" s="45">
        <v>17.5</v>
      </c>
      <c r="FN130" s="45">
        <v>37</v>
      </c>
      <c r="FO130" s="45">
        <v>90.833333333333343</v>
      </c>
      <c r="FP130" s="45">
        <v>502</v>
      </c>
      <c r="FQ130" s="45"/>
      <c r="FR130" s="45"/>
      <c r="FS130" s="45"/>
      <c r="FT130" s="45"/>
      <c r="FU130" s="45"/>
      <c r="FV130" s="45"/>
      <c r="FW130" s="45"/>
      <c r="FX130" s="45"/>
      <c r="FY130" s="45"/>
      <c r="FZ130" s="45"/>
      <c r="GA130" s="45"/>
      <c r="GB130" s="45"/>
      <c r="GC130" s="45"/>
      <c r="GD130" s="45"/>
      <c r="GE130" s="45"/>
      <c r="GF130" s="45"/>
      <c r="GG130" s="45">
        <v>23</v>
      </c>
      <c r="GH130" s="45">
        <v>24</v>
      </c>
      <c r="GI130" s="45">
        <v>78.333333333333343</v>
      </c>
      <c r="GJ130" s="45">
        <v>514</v>
      </c>
      <c r="GK130" s="45">
        <v>22</v>
      </c>
      <c r="GL130" s="45">
        <v>34</v>
      </c>
      <c r="GM130" s="45">
        <v>93.333333333333343</v>
      </c>
      <c r="GN130" s="45">
        <v>557</v>
      </c>
      <c r="GO130" s="45"/>
      <c r="GP130" s="45"/>
      <c r="GQ130" s="45"/>
      <c r="GR130" s="45"/>
      <c r="GS130" s="45"/>
      <c r="GT130" s="45"/>
      <c r="GU130" s="45"/>
      <c r="GV130" s="45"/>
      <c r="GW130" s="44"/>
      <c r="GX130" s="44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>
        <v>34.200000000000003</v>
      </c>
      <c r="HN130" s="44">
        <v>34.6</v>
      </c>
      <c r="HO130" s="44">
        <v>114.66666666666669</v>
      </c>
      <c r="HP130" s="44">
        <v>510</v>
      </c>
      <c r="HQ130" s="44">
        <v>37.799999999999997</v>
      </c>
      <c r="HR130" s="44">
        <v>29.4</v>
      </c>
      <c r="HS130" s="44">
        <v>112</v>
      </c>
      <c r="HT130" s="44">
        <v>510</v>
      </c>
      <c r="HU130" s="44"/>
      <c r="HV130" s="44"/>
      <c r="HW130" s="44"/>
      <c r="HX130" s="44"/>
      <c r="HY130" s="44"/>
      <c r="HZ130" s="44"/>
      <c r="IA130" s="44"/>
      <c r="IB130" s="44"/>
      <c r="IK130" s="27">
        <v>54.6</v>
      </c>
      <c r="IM130" s="27">
        <v>109</v>
      </c>
      <c r="IN130" s="27">
        <v>560</v>
      </c>
      <c r="IO130" s="27">
        <v>58</v>
      </c>
      <c r="IQ130" s="27">
        <v>116</v>
      </c>
      <c r="IR130" s="27">
        <v>572</v>
      </c>
      <c r="JI130" s="45"/>
      <c r="JJ130" s="45"/>
      <c r="JK130" s="45"/>
      <c r="JL130" s="45"/>
      <c r="JM130" s="45"/>
      <c r="JN130" s="45"/>
      <c r="JO130" s="45"/>
      <c r="JP130" s="45"/>
      <c r="JQ130" s="47">
        <f t="shared" si="19"/>
        <v>311.10000000000002</v>
      </c>
      <c r="JR130" s="47">
        <f t="shared" si="20"/>
        <v>1007.1999999999999</v>
      </c>
      <c r="JS130" s="47">
        <f t="shared" si="21"/>
        <v>2809.666666666667</v>
      </c>
      <c r="JT130" s="47">
        <f t="shared" si="21"/>
        <v>12630</v>
      </c>
    </row>
    <row r="131" spans="1:280" s="27" customFormat="1" ht="15.75" customHeight="1" x14ac:dyDescent="0.35">
      <c r="A131" s="34">
        <v>12</v>
      </c>
      <c r="B131" s="34" t="s">
        <v>140</v>
      </c>
      <c r="C131" s="48" t="s">
        <v>261</v>
      </c>
      <c r="D131" s="36">
        <f t="shared" si="33"/>
        <v>938.59999999999991</v>
      </c>
      <c r="E131" s="36">
        <f t="shared" si="33"/>
        <v>2347.75</v>
      </c>
      <c r="F131" s="36">
        <f t="shared" si="33"/>
        <v>8097</v>
      </c>
      <c r="G131" s="37">
        <f t="shared" si="34"/>
        <v>0.28995306903791529</v>
      </c>
      <c r="H131" s="36">
        <f t="shared" si="35"/>
        <v>78.216666666666654</v>
      </c>
      <c r="I131" s="36">
        <f t="shared" si="35"/>
        <v>195.64583333333334</v>
      </c>
      <c r="J131" s="36">
        <f t="shared" si="35"/>
        <v>674.75</v>
      </c>
      <c r="K131" s="37">
        <f t="shared" si="36"/>
        <v>0.28995306903791529</v>
      </c>
      <c r="L131" s="65"/>
      <c r="M131" s="65"/>
      <c r="N131" s="65"/>
      <c r="O131" s="65"/>
      <c r="P131" s="65"/>
      <c r="Q131" s="65"/>
      <c r="R131" s="38"/>
      <c r="S131" s="38"/>
      <c r="T131" s="38"/>
      <c r="U131" s="38"/>
      <c r="V131" s="38"/>
      <c r="W131" s="38"/>
      <c r="X131" s="40">
        <v>72.900000000000006</v>
      </c>
      <c r="Y131" s="40">
        <v>182</v>
      </c>
      <c r="Z131" s="40">
        <v>525</v>
      </c>
      <c r="AA131" s="40">
        <v>77.099999999999994</v>
      </c>
      <c r="AB131" s="40">
        <v>193</v>
      </c>
      <c r="AC131" s="40">
        <v>605</v>
      </c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1"/>
      <c r="AQ131" s="41"/>
      <c r="AR131" s="41"/>
      <c r="AS131" s="41"/>
      <c r="AT131" s="41"/>
      <c r="AU131" s="41"/>
      <c r="AV131" s="41"/>
      <c r="AW131" s="41"/>
      <c r="AX131" s="41"/>
      <c r="AY131" s="40">
        <v>84.3</v>
      </c>
      <c r="AZ131" s="40">
        <v>211</v>
      </c>
      <c r="BA131" s="40">
        <v>751</v>
      </c>
      <c r="BB131" s="40">
        <v>91</v>
      </c>
      <c r="BC131" s="40">
        <v>228</v>
      </c>
      <c r="BD131" s="40">
        <v>806</v>
      </c>
      <c r="BE131" s="40">
        <v>79.5</v>
      </c>
      <c r="BF131" s="40">
        <v>199</v>
      </c>
      <c r="BG131" s="40">
        <v>806</v>
      </c>
      <c r="BH131" s="40">
        <v>172</v>
      </c>
      <c r="BI131" s="40">
        <v>430</v>
      </c>
      <c r="BJ131" s="40">
        <v>1266</v>
      </c>
      <c r="BK131" s="42"/>
      <c r="BL131" s="42"/>
      <c r="BM131" s="42"/>
      <c r="BN131" s="42"/>
      <c r="BO131" s="42"/>
      <c r="BP131" s="42"/>
      <c r="BQ131" s="40">
        <v>77.3</v>
      </c>
      <c r="BR131" s="40">
        <v>193</v>
      </c>
      <c r="BS131" s="40">
        <v>731</v>
      </c>
      <c r="BT131" s="40">
        <v>69</v>
      </c>
      <c r="BU131" s="40">
        <v>173</v>
      </c>
      <c r="BV131" s="40">
        <v>741</v>
      </c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99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0">
        <v>52</v>
      </c>
      <c r="CV131" s="40">
        <v>130</v>
      </c>
      <c r="CW131" s="40">
        <v>461</v>
      </c>
      <c r="CX131" s="40">
        <v>57</v>
      </c>
      <c r="CY131" s="40">
        <v>142.5</v>
      </c>
      <c r="CZ131" s="40">
        <v>472</v>
      </c>
      <c r="DA131" s="40">
        <v>53.5</v>
      </c>
      <c r="DB131" s="82">
        <v>133.75</v>
      </c>
      <c r="DC131" s="40">
        <v>461</v>
      </c>
      <c r="DD131" s="40">
        <v>53</v>
      </c>
      <c r="DE131" s="82">
        <v>132.5</v>
      </c>
      <c r="DF131" s="40">
        <v>472</v>
      </c>
      <c r="DG131" s="42"/>
      <c r="DH131" s="42"/>
      <c r="DI131" s="42"/>
      <c r="DJ131" s="42"/>
      <c r="DK131" s="42"/>
      <c r="DL131" s="42"/>
      <c r="EC131" s="44">
        <v>22</v>
      </c>
      <c r="ED131" s="44">
        <v>85</v>
      </c>
      <c r="EE131" s="44">
        <v>178.33333333333337</v>
      </c>
      <c r="EF131" s="44">
        <v>651</v>
      </c>
      <c r="EG131" s="44">
        <v>22</v>
      </c>
      <c r="EH131" s="44">
        <v>85</v>
      </c>
      <c r="EI131" s="44">
        <v>178.33333333333337</v>
      </c>
      <c r="EJ131" s="44">
        <v>651</v>
      </c>
      <c r="ES131" s="45">
        <v>38.31818181818182</v>
      </c>
      <c r="ET131" s="45">
        <v>76.318181818181813</v>
      </c>
      <c r="EU131" s="45">
        <v>191.06060606060606</v>
      </c>
      <c r="EV131" s="45">
        <v>602</v>
      </c>
      <c r="EW131" s="45">
        <v>28.318181818181817</v>
      </c>
      <c r="EX131" s="45">
        <v>71.318181818181813</v>
      </c>
      <c r="EY131" s="45">
        <v>166.06060606060606</v>
      </c>
      <c r="EZ131" s="45">
        <v>612</v>
      </c>
      <c r="FI131" s="45">
        <v>32</v>
      </c>
      <c r="FJ131" s="45">
        <v>53.740909090909092</v>
      </c>
      <c r="FK131" s="45">
        <v>142.90151515151516</v>
      </c>
      <c r="FL131" s="45">
        <v>671</v>
      </c>
      <c r="FM131" s="45">
        <v>30.318181818181817</v>
      </c>
      <c r="FN131" s="45">
        <v>51.31818181818182</v>
      </c>
      <c r="FO131" s="45">
        <v>136.06060606060606</v>
      </c>
      <c r="FP131" s="45">
        <v>576</v>
      </c>
      <c r="FQ131" s="45"/>
      <c r="FR131" s="45"/>
      <c r="FS131" s="45"/>
      <c r="FT131" s="45"/>
      <c r="FU131" s="45"/>
      <c r="FV131" s="45"/>
      <c r="FW131" s="45"/>
      <c r="FX131" s="45"/>
      <c r="FY131" s="45">
        <v>40.915909090909096</v>
      </c>
      <c r="FZ131" s="45">
        <v>41.63181818181819</v>
      </c>
      <c r="GA131" s="45">
        <v>137.5795454545455</v>
      </c>
      <c r="GB131" s="45">
        <v>666</v>
      </c>
      <c r="GC131" s="45">
        <v>39.477272727272727</v>
      </c>
      <c r="GD131" s="45">
        <v>61.397727272727273</v>
      </c>
      <c r="GE131" s="45">
        <v>168.125</v>
      </c>
      <c r="GF131" s="45">
        <v>678</v>
      </c>
      <c r="GG131" s="45"/>
      <c r="GH131" s="45"/>
      <c r="GI131" s="45"/>
      <c r="GJ131" s="45"/>
      <c r="GK131" s="45"/>
      <c r="GL131" s="45"/>
      <c r="GM131" s="45"/>
      <c r="GN131" s="45"/>
      <c r="GO131" s="45"/>
      <c r="GP131" s="45"/>
      <c r="GQ131" s="45"/>
      <c r="GR131" s="45"/>
      <c r="GS131" s="45"/>
      <c r="GT131" s="45"/>
      <c r="GU131" s="45"/>
      <c r="GV131" s="45"/>
      <c r="GW131" s="44"/>
      <c r="GX131" s="44"/>
      <c r="GY131" s="44"/>
      <c r="GZ131" s="44"/>
      <c r="HA131" s="44"/>
      <c r="HB131" s="44"/>
      <c r="HC131" s="44"/>
      <c r="HD131" s="44"/>
      <c r="HE131" s="44">
        <v>32</v>
      </c>
      <c r="HF131" s="44">
        <v>52.5</v>
      </c>
      <c r="HG131" s="44">
        <v>169</v>
      </c>
      <c r="HH131" s="44">
        <v>650</v>
      </c>
      <c r="HI131" s="44">
        <v>45.738636363636367</v>
      </c>
      <c r="HJ131" s="44">
        <v>60</v>
      </c>
      <c r="HK131" s="44">
        <v>176.23106060606062</v>
      </c>
      <c r="HL131" s="44">
        <v>620</v>
      </c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JA131" s="27">
        <v>49.33</v>
      </c>
      <c r="JB131" s="27">
        <v>27</v>
      </c>
      <c r="JC131" s="27">
        <f>102+54</f>
        <v>156</v>
      </c>
      <c r="JD131" s="27">
        <v>750</v>
      </c>
      <c r="JE131" s="27">
        <v>54.13</v>
      </c>
      <c r="JF131" s="27">
        <v>24.2</v>
      </c>
      <c r="JG131" s="27">
        <f>112+48</f>
        <v>160</v>
      </c>
      <c r="JH131" s="27">
        <v>732</v>
      </c>
      <c r="JI131" s="45"/>
      <c r="JJ131" s="45"/>
      <c r="JK131" s="45"/>
      <c r="JL131" s="45"/>
      <c r="JM131" s="45"/>
      <c r="JN131" s="45"/>
      <c r="JO131" s="45"/>
      <c r="JP131" s="45"/>
      <c r="JQ131" s="47">
        <f t="shared" si="19"/>
        <v>402.54636363636359</v>
      </c>
      <c r="JR131" s="47">
        <f t="shared" si="20"/>
        <v>1523.0840909090907</v>
      </c>
      <c r="JS131" s="47">
        <f t="shared" si="21"/>
        <v>4164.534090909091</v>
      </c>
      <c r="JT131" s="47">
        <f t="shared" si="21"/>
        <v>15285</v>
      </c>
    </row>
    <row r="132" spans="1:280" s="27" customFormat="1" ht="15.75" customHeight="1" x14ac:dyDescent="0.35">
      <c r="A132" s="34">
        <v>13</v>
      </c>
      <c r="B132" s="34" t="s">
        <v>148</v>
      </c>
      <c r="C132" s="48" t="s">
        <v>262</v>
      </c>
      <c r="D132" s="36">
        <f t="shared" si="33"/>
        <v>732.69999999999993</v>
      </c>
      <c r="E132" s="36">
        <f t="shared" si="33"/>
        <v>1831.75</v>
      </c>
      <c r="F132" s="36">
        <f t="shared" si="33"/>
        <v>6941</v>
      </c>
      <c r="G132" s="37">
        <f t="shared" si="34"/>
        <v>0.26390289583633481</v>
      </c>
      <c r="H132" s="36">
        <f t="shared" si="35"/>
        <v>61.05833333333333</v>
      </c>
      <c r="I132" s="36">
        <f t="shared" si="35"/>
        <v>152.64583333333334</v>
      </c>
      <c r="J132" s="36">
        <f t="shared" si="35"/>
        <v>578.41666666666663</v>
      </c>
      <c r="K132" s="37">
        <f t="shared" si="36"/>
        <v>0.26390289583633486</v>
      </c>
      <c r="L132" s="65"/>
      <c r="M132" s="65"/>
      <c r="N132" s="65"/>
      <c r="O132" s="65"/>
      <c r="P132" s="65"/>
      <c r="Q132" s="65"/>
      <c r="R132" s="38"/>
      <c r="S132" s="38"/>
      <c r="T132" s="38"/>
      <c r="U132" s="38"/>
      <c r="V132" s="38"/>
      <c r="W132" s="38"/>
      <c r="X132" s="42"/>
      <c r="Y132" s="42"/>
      <c r="Z132" s="42"/>
      <c r="AA132" s="42"/>
      <c r="AB132" s="42"/>
      <c r="AC132" s="42"/>
      <c r="AD132" s="40">
        <v>49</v>
      </c>
      <c r="AE132" s="40">
        <v>123</v>
      </c>
      <c r="AF132" s="40">
        <v>545</v>
      </c>
      <c r="AG132" s="40">
        <v>44</v>
      </c>
      <c r="AH132" s="40">
        <v>109</v>
      </c>
      <c r="AI132" s="40">
        <v>532</v>
      </c>
      <c r="AJ132" s="42"/>
      <c r="AK132" s="42"/>
      <c r="AL132" s="42"/>
      <c r="AM132" s="42"/>
      <c r="AN132" s="42"/>
      <c r="AO132" s="42"/>
      <c r="AP132" s="41"/>
      <c r="AQ132" s="41"/>
      <c r="AR132" s="41"/>
      <c r="AS132" s="41"/>
      <c r="AT132" s="41"/>
      <c r="AU132" s="41"/>
      <c r="AV132" s="41"/>
      <c r="AW132" s="41"/>
      <c r="AX132" s="41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0">
        <v>43.8</v>
      </c>
      <c r="BL132" s="40">
        <v>109</v>
      </c>
      <c r="BM132" s="40">
        <v>570</v>
      </c>
      <c r="BN132" s="40">
        <v>49.9</v>
      </c>
      <c r="BO132" s="40">
        <v>125</v>
      </c>
      <c r="BP132" s="40">
        <v>570</v>
      </c>
      <c r="BQ132" s="42"/>
      <c r="BR132" s="42"/>
      <c r="BS132" s="42"/>
      <c r="BT132" s="42"/>
      <c r="BU132" s="42"/>
      <c r="BV132" s="42"/>
      <c r="BW132" s="40">
        <v>57.4</v>
      </c>
      <c r="BX132" s="40">
        <v>144</v>
      </c>
      <c r="BY132" s="40">
        <v>542</v>
      </c>
      <c r="BZ132" s="40">
        <v>47.900000000000006</v>
      </c>
      <c r="CA132" s="40">
        <v>120</v>
      </c>
      <c r="CB132" s="40">
        <v>522</v>
      </c>
      <c r="CC132" s="42"/>
      <c r="CD132" s="42"/>
      <c r="CE132" s="42"/>
      <c r="CF132" s="42"/>
      <c r="CG132" s="42"/>
      <c r="CH132" s="42"/>
      <c r="CI132" s="99"/>
      <c r="CJ132" s="42"/>
      <c r="CK132" s="42"/>
      <c r="CL132" s="42"/>
      <c r="CM132" s="42"/>
      <c r="CN132" s="42"/>
      <c r="CO132" s="40">
        <v>50.3</v>
      </c>
      <c r="CP132" s="82">
        <v>125.74999999999999</v>
      </c>
      <c r="CQ132" s="40">
        <v>423</v>
      </c>
      <c r="CR132" s="40">
        <v>54</v>
      </c>
      <c r="CS132" s="82">
        <v>135</v>
      </c>
      <c r="CT132" s="40">
        <v>435</v>
      </c>
      <c r="CU132" s="40">
        <v>77.599999999999994</v>
      </c>
      <c r="CV132" s="40">
        <v>193.99999999999997</v>
      </c>
      <c r="CW132" s="40">
        <v>687</v>
      </c>
      <c r="CX132" s="40">
        <v>70</v>
      </c>
      <c r="CY132" s="40">
        <v>175</v>
      </c>
      <c r="CZ132" s="40">
        <v>642</v>
      </c>
      <c r="DA132" s="40">
        <v>91.8</v>
      </c>
      <c r="DB132" s="82">
        <v>229.49999999999997</v>
      </c>
      <c r="DC132" s="40">
        <v>731</v>
      </c>
      <c r="DD132" s="40">
        <v>97</v>
      </c>
      <c r="DE132" s="82">
        <v>242.5</v>
      </c>
      <c r="DF132" s="40">
        <v>742</v>
      </c>
      <c r="DG132" s="42"/>
      <c r="DH132" s="42"/>
      <c r="DI132" s="42"/>
      <c r="DJ132" s="42"/>
      <c r="DK132" s="42"/>
      <c r="DL132" s="42"/>
      <c r="DM132" s="27">
        <v>7.1</v>
      </c>
      <c r="DN132" s="27">
        <v>31</v>
      </c>
      <c r="DO132" s="45">
        <v>63.500000000000007</v>
      </c>
      <c r="DP132" s="27">
        <v>346</v>
      </c>
      <c r="DQ132" s="27">
        <v>6.2</v>
      </c>
      <c r="DR132" s="27">
        <v>29</v>
      </c>
      <c r="DS132" s="45">
        <v>58.666666666666671</v>
      </c>
      <c r="DT132" s="27">
        <v>261</v>
      </c>
      <c r="DU132" s="86">
        <v>9.1999999999999993</v>
      </c>
      <c r="DV132" s="86">
        <v>37.365909090909092</v>
      </c>
      <c r="DW132" s="68">
        <v>122.16477272727272</v>
      </c>
      <c r="DX132" s="68">
        <v>341</v>
      </c>
      <c r="DY132" s="86">
        <v>11.2</v>
      </c>
      <c r="DZ132" s="86">
        <v>33.843181818181819</v>
      </c>
      <c r="EA132" s="68">
        <v>128.85795454545453</v>
      </c>
      <c r="EB132" s="68">
        <v>387</v>
      </c>
      <c r="EK132" s="45">
        <v>6.2227272727272727</v>
      </c>
      <c r="EL132" s="45">
        <v>50</v>
      </c>
      <c r="EM132" s="45">
        <v>93.704545454545467</v>
      </c>
      <c r="EN132" s="45">
        <v>485</v>
      </c>
      <c r="EO132" s="45">
        <v>7.6</v>
      </c>
      <c r="EP132" s="45">
        <v>57</v>
      </c>
      <c r="EQ132" s="45">
        <v>107.66666666666667</v>
      </c>
      <c r="ER132" s="45">
        <v>476</v>
      </c>
      <c r="FA132" s="45">
        <v>8.5</v>
      </c>
      <c r="FB132" s="45">
        <v>49</v>
      </c>
      <c r="FC132" s="45">
        <v>95.833333333333343</v>
      </c>
      <c r="FD132" s="45">
        <v>472</v>
      </c>
      <c r="FE132" s="45">
        <v>9.5</v>
      </c>
      <c r="FF132" s="45">
        <v>51</v>
      </c>
      <c r="FG132" s="45">
        <v>100.83333333333333</v>
      </c>
      <c r="FH132" s="45">
        <v>481</v>
      </c>
      <c r="FQ132" s="45">
        <v>15.74090909090909</v>
      </c>
      <c r="FR132" s="45">
        <v>57.320454545454545</v>
      </c>
      <c r="FS132" s="45">
        <v>121.76893939393939</v>
      </c>
      <c r="FT132" s="45">
        <v>674</v>
      </c>
      <c r="FU132" s="45">
        <v>17.540909090909089</v>
      </c>
      <c r="FV132" s="45">
        <v>34.827272727272728</v>
      </c>
      <c r="FW132" s="45">
        <v>87.280303030303031</v>
      </c>
      <c r="FX132" s="45">
        <v>522</v>
      </c>
      <c r="FY132" s="45"/>
      <c r="FZ132" s="45"/>
      <c r="GA132" s="45"/>
      <c r="GB132" s="45"/>
      <c r="GC132" s="45"/>
      <c r="GD132" s="45"/>
      <c r="GE132" s="45"/>
      <c r="GF132" s="45"/>
      <c r="GG132" s="45">
        <v>23.5</v>
      </c>
      <c r="GH132" s="45">
        <v>69.2</v>
      </c>
      <c r="GI132" s="45">
        <v>132.42857142857144</v>
      </c>
      <c r="GJ132" s="45">
        <v>738</v>
      </c>
      <c r="GK132" s="45">
        <v>21</v>
      </c>
      <c r="GL132" s="45">
        <v>49.7</v>
      </c>
      <c r="GM132" s="45">
        <v>101.00000000000001</v>
      </c>
      <c r="GN132" s="45">
        <v>734</v>
      </c>
      <c r="GO132" s="45"/>
      <c r="GP132" s="45"/>
      <c r="GQ132" s="45"/>
      <c r="GR132" s="45"/>
      <c r="GS132" s="45"/>
      <c r="GT132" s="45"/>
      <c r="GU132" s="45"/>
      <c r="GV132" s="45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>
        <v>40.065909090909095</v>
      </c>
      <c r="HN132" s="44">
        <v>25.836363636363636</v>
      </c>
      <c r="HO132" s="44">
        <v>131.80454545454546</v>
      </c>
      <c r="HP132" s="44">
        <v>620</v>
      </c>
      <c r="HQ132" s="44">
        <v>44.7</v>
      </c>
      <c r="HR132" s="44">
        <v>24.4</v>
      </c>
      <c r="HS132" s="44">
        <v>138.19999999999999</v>
      </c>
      <c r="HT132" s="44">
        <v>620</v>
      </c>
      <c r="HU132" s="44"/>
      <c r="HV132" s="44"/>
      <c r="HW132" s="44"/>
      <c r="HX132" s="44"/>
      <c r="HY132" s="44"/>
      <c r="HZ132" s="44"/>
      <c r="IA132" s="44"/>
      <c r="IB132" s="44"/>
      <c r="JI132" s="45"/>
      <c r="JJ132" s="45"/>
      <c r="JK132" s="45"/>
      <c r="JL132" s="45"/>
      <c r="JM132" s="45"/>
      <c r="JN132" s="45"/>
      <c r="JO132" s="45"/>
      <c r="JP132" s="45"/>
      <c r="JQ132" s="47">
        <f t="shared" si="19"/>
        <v>228.07045454545454</v>
      </c>
      <c r="JR132" s="47">
        <f t="shared" si="20"/>
        <v>1332.1931818181815</v>
      </c>
      <c r="JS132" s="47">
        <f t="shared" si="21"/>
        <v>3315.4596320346318</v>
      </c>
      <c r="JT132" s="47">
        <f t="shared" si="21"/>
        <v>14098</v>
      </c>
    </row>
    <row r="133" spans="1:280" s="27" customFormat="1" ht="15.75" customHeight="1" x14ac:dyDescent="0.35">
      <c r="A133" s="34">
        <v>14</v>
      </c>
      <c r="B133" s="101" t="s">
        <v>148</v>
      </c>
      <c r="C133" s="48" t="s">
        <v>263</v>
      </c>
      <c r="D133" s="36">
        <f t="shared" si="33"/>
        <v>732.6</v>
      </c>
      <c r="E133" s="36">
        <f t="shared" si="33"/>
        <v>1845.75</v>
      </c>
      <c r="F133" s="36">
        <f t="shared" si="33"/>
        <v>6186</v>
      </c>
      <c r="G133" s="37">
        <f t="shared" si="34"/>
        <v>0.29837536372453927</v>
      </c>
      <c r="H133" s="36">
        <f t="shared" si="35"/>
        <v>52.328571428571429</v>
      </c>
      <c r="I133" s="36">
        <f t="shared" si="35"/>
        <v>131.83928571428572</v>
      </c>
      <c r="J133" s="36">
        <f t="shared" si="35"/>
        <v>618.6</v>
      </c>
      <c r="K133" s="37">
        <f t="shared" si="36"/>
        <v>0.21312525980324235</v>
      </c>
      <c r="L133" s="65"/>
      <c r="M133" s="65"/>
      <c r="N133" s="65"/>
      <c r="O133" s="65"/>
      <c r="P133" s="65"/>
      <c r="Q133" s="65"/>
      <c r="R133" s="38"/>
      <c r="S133" s="38"/>
      <c r="T133" s="38"/>
      <c r="U133" s="38"/>
      <c r="V133" s="38"/>
      <c r="W133" s="38"/>
      <c r="X133" s="42"/>
      <c r="Y133" s="42"/>
      <c r="Z133" s="42"/>
      <c r="AA133" s="42"/>
      <c r="AB133" s="42"/>
      <c r="AC133" s="42"/>
      <c r="AD133" s="40">
        <v>64</v>
      </c>
      <c r="AE133" s="40">
        <v>160</v>
      </c>
      <c r="AF133" s="40">
        <v>602</v>
      </c>
      <c r="AG133" s="40">
        <v>57</v>
      </c>
      <c r="AH133" s="40">
        <v>142</v>
      </c>
      <c r="AI133" s="40">
        <v>612</v>
      </c>
      <c r="AJ133" s="42"/>
      <c r="AK133" s="42"/>
      <c r="AL133" s="42"/>
      <c r="AM133" s="42"/>
      <c r="AN133" s="42"/>
      <c r="AO133" s="42"/>
      <c r="AP133" s="41"/>
      <c r="AQ133" s="41"/>
      <c r="AR133" s="41"/>
      <c r="AS133" s="41"/>
      <c r="AT133" s="41"/>
      <c r="AU133" s="41"/>
      <c r="AV133" s="41"/>
      <c r="AW133" s="41"/>
      <c r="AX133" s="41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0">
        <v>48</v>
      </c>
      <c r="BL133" s="40">
        <v>120</v>
      </c>
      <c r="BM133" s="40">
        <v>618</v>
      </c>
      <c r="BN133" s="40">
        <v>50.2</v>
      </c>
      <c r="BO133" s="40">
        <v>140</v>
      </c>
      <c r="BP133" s="40">
        <v>651</v>
      </c>
      <c r="BQ133" s="42"/>
      <c r="BR133" s="42"/>
      <c r="BS133" s="42"/>
      <c r="BT133" s="42"/>
      <c r="BU133" s="42"/>
      <c r="BV133" s="42"/>
      <c r="BW133" s="40">
        <v>65.099999999999994</v>
      </c>
      <c r="BX133" s="40">
        <v>163</v>
      </c>
      <c r="BY133" s="40">
        <v>643</v>
      </c>
      <c r="BZ133" s="40">
        <v>66.400000000000006</v>
      </c>
      <c r="CA133" s="40">
        <v>166</v>
      </c>
      <c r="CB133" s="40">
        <v>653</v>
      </c>
      <c r="CC133" s="42"/>
      <c r="CD133" s="42"/>
      <c r="CE133" s="42"/>
      <c r="CF133" s="42"/>
      <c r="CG133" s="42"/>
      <c r="CH133" s="42"/>
      <c r="CI133" s="99"/>
      <c r="CJ133" s="42"/>
      <c r="CK133" s="42"/>
      <c r="CL133" s="42"/>
      <c r="CM133" s="42"/>
      <c r="CN133" s="42"/>
      <c r="CO133" s="40">
        <v>85</v>
      </c>
      <c r="CP133" s="82">
        <v>212.5</v>
      </c>
      <c r="CQ133" s="40">
        <v>673</v>
      </c>
      <c r="CR133" s="40">
        <v>84</v>
      </c>
      <c r="CS133" s="82">
        <v>210</v>
      </c>
      <c r="CT133" s="40">
        <v>621</v>
      </c>
      <c r="CU133" s="40">
        <v>14.1</v>
      </c>
      <c r="CV133" s="40">
        <v>35.25</v>
      </c>
      <c r="CW133" s="40"/>
      <c r="CX133" s="40">
        <v>19.600000000000001</v>
      </c>
      <c r="CY133" s="40">
        <v>49</v>
      </c>
      <c r="CZ133" s="40"/>
      <c r="DA133" s="40">
        <v>26.1</v>
      </c>
      <c r="DB133" s="82">
        <v>65.25</v>
      </c>
      <c r="DC133" s="40"/>
      <c r="DD133" s="40">
        <v>24.9</v>
      </c>
      <c r="DE133" s="82">
        <v>62.249999999999993</v>
      </c>
      <c r="DF133" s="40"/>
      <c r="DG133" s="40">
        <v>61.2</v>
      </c>
      <c r="DH133" s="82">
        <v>153</v>
      </c>
      <c r="DI133" s="40">
        <v>546</v>
      </c>
      <c r="DJ133" s="40">
        <v>67</v>
      </c>
      <c r="DK133" s="82">
        <v>167.5</v>
      </c>
      <c r="DL133" s="40">
        <v>567</v>
      </c>
      <c r="DM133" s="27">
        <v>6.1</v>
      </c>
      <c r="DN133" s="27">
        <v>36</v>
      </c>
      <c r="DO133" s="45">
        <v>70.166666666666671</v>
      </c>
      <c r="DP133" s="27">
        <v>349</v>
      </c>
      <c r="DQ133" s="27">
        <v>6.3</v>
      </c>
      <c r="DR133" s="27">
        <v>31</v>
      </c>
      <c r="DS133" s="45">
        <v>62.166666666666671</v>
      </c>
      <c r="DT133" s="27">
        <v>311</v>
      </c>
      <c r="DU133" s="86">
        <v>11.359090909090908</v>
      </c>
      <c r="DV133" s="86">
        <v>44.113636363636367</v>
      </c>
      <c r="DW133" s="68">
        <v>144.93181818181819</v>
      </c>
      <c r="DX133" s="68">
        <v>521</v>
      </c>
      <c r="DY133" s="86">
        <v>13.2</v>
      </c>
      <c r="DZ133" s="86">
        <v>45.397727272727273</v>
      </c>
      <c r="EA133" s="68">
        <v>152.74431818181816</v>
      </c>
      <c r="EB133" s="68">
        <v>518</v>
      </c>
      <c r="EK133" s="45">
        <v>11</v>
      </c>
      <c r="EL133" s="45">
        <v>58</v>
      </c>
      <c r="EM133" s="45">
        <v>115</v>
      </c>
      <c r="EN133" s="45">
        <v>542</v>
      </c>
      <c r="EO133" s="45">
        <v>18</v>
      </c>
      <c r="EP133" s="45">
        <v>45</v>
      </c>
      <c r="EQ133" s="45">
        <v>105</v>
      </c>
      <c r="ER133" s="45">
        <v>522</v>
      </c>
      <c r="FA133" s="45">
        <v>13</v>
      </c>
      <c r="FB133" s="45">
        <v>55.1</v>
      </c>
      <c r="FC133" s="45">
        <v>113.50000000000001</v>
      </c>
      <c r="FD133" s="45">
        <v>570</v>
      </c>
      <c r="FE133" s="45">
        <v>16</v>
      </c>
      <c r="FF133" s="45">
        <v>54.7</v>
      </c>
      <c r="FG133" s="45">
        <v>117.83333333333334</v>
      </c>
      <c r="FH133" s="45">
        <v>572</v>
      </c>
      <c r="FQ133" s="45">
        <v>9.1999999999999993</v>
      </c>
      <c r="FR133" s="45">
        <v>49</v>
      </c>
      <c r="FS133" s="45">
        <v>97</v>
      </c>
      <c r="FT133" s="45">
        <v>554</v>
      </c>
      <c r="FU133" s="45">
        <v>17</v>
      </c>
      <c r="FV133" s="45">
        <v>45</v>
      </c>
      <c r="FW133" s="45">
        <v>103.33333333333334</v>
      </c>
      <c r="FX133" s="45">
        <v>564</v>
      </c>
      <c r="FY133" s="45"/>
      <c r="FZ133" s="45"/>
      <c r="GA133" s="45"/>
      <c r="GB133" s="45"/>
      <c r="GC133" s="45"/>
      <c r="GD133" s="45"/>
      <c r="GE133" s="45"/>
      <c r="GF133" s="45"/>
      <c r="GG133" s="45"/>
      <c r="GH133" s="45"/>
      <c r="GI133" s="45"/>
      <c r="GJ133" s="45"/>
      <c r="GK133" s="45"/>
      <c r="GL133" s="45"/>
      <c r="GM133" s="45"/>
      <c r="GN133" s="45"/>
      <c r="GO133" s="45">
        <v>29.3</v>
      </c>
      <c r="GP133" s="45">
        <v>39.4</v>
      </c>
      <c r="GQ133" s="45">
        <v>137.4</v>
      </c>
      <c r="GR133" s="45">
        <v>670</v>
      </c>
      <c r="GS133" s="45">
        <v>29.6</v>
      </c>
      <c r="GT133" s="45">
        <v>31.4</v>
      </c>
      <c r="GU133" s="45">
        <v>122</v>
      </c>
      <c r="GV133" s="45">
        <v>650</v>
      </c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JI133" s="45">
        <v>50.31818181818182</v>
      </c>
      <c r="JJ133" s="45">
        <v>17.899999999999999</v>
      </c>
      <c r="JK133" s="45">
        <v>139.80000000000001</v>
      </c>
      <c r="JL133" s="45">
        <v>632</v>
      </c>
      <c r="JM133" s="45">
        <v>56</v>
      </c>
      <c r="JN133" s="45">
        <v>16.206818181818182</v>
      </c>
      <c r="JO133" s="45">
        <v>146.6</v>
      </c>
      <c r="JP133" s="45">
        <v>622</v>
      </c>
      <c r="JQ133" s="47">
        <f t="shared" si="19"/>
        <v>286.37727272727273</v>
      </c>
      <c r="JR133" s="47">
        <f t="shared" si="20"/>
        <v>1266.7113636363636</v>
      </c>
      <c r="JS133" s="47">
        <f t="shared" si="21"/>
        <v>3473.2261363636367</v>
      </c>
      <c r="JT133" s="47">
        <f t="shared" si="21"/>
        <v>13783</v>
      </c>
    </row>
    <row r="134" spans="1:280" s="27" customFormat="1" ht="15.75" customHeight="1" x14ac:dyDescent="0.35">
      <c r="A134" s="34">
        <v>15</v>
      </c>
      <c r="B134" s="101" t="s">
        <v>148</v>
      </c>
      <c r="C134" s="48" t="s">
        <v>264</v>
      </c>
      <c r="D134" s="36">
        <f t="shared" si="33"/>
        <v>791.2</v>
      </c>
      <c r="E134" s="36">
        <f t="shared" si="33"/>
        <v>1981.75</v>
      </c>
      <c r="F134" s="36">
        <f t="shared" si="33"/>
        <v>6518</v>
      </c>
      <c r="G134" s="37">
        <f t="shared" si="34"/>
        <v>0.30404265111997547</v>
      </c>
      <c r="H134" s="36">
        <f t="shared" si="35"/>
        <v>56.51428571428572</v>
      </c>
      <c r="I134" s="36">
        <f t="shared" si="35"/>
        <v>141.55357142857142</v>
      </c>
      <c r="J134" s="36">
        <f t="shared" si="35"/>
        <v>651.79999999999995</v>
      </c>
      <c r="K134" s="37">
        <f t="shared" si="36"/>
        <v>0.2171733222285539</v>
      </c>
      <c r="L134" s="65"/>
      <c r="M134" s="65"/>
      <c r="N134" s="65"/>
      <c r="O134" s="65"/>
      <c r="P134" s="65"/>
      <c r="Q134" s="65"/>
      <c r="R134" s="38"/>
      <c r="S134" s="38"/>
      <c r="T134" s="38"/>
      <c r="U134" s="38"/>
      <c r="V134" s="38"/>
      <c r="W134" s="38"/>
      <c r="X134" s="42"/>
      <c r="Y134" s="42"/>
      <c r="Z134" s="42"/>
      <c r="AA134" s="42"/>
      <c r="AB134" s="42"/>
      <c r="AC134" s="42"/>
      <c r="AD134" s="40">
        <v>50</v>
      </c>
      <c r="AE134" s="40">
        <v>126</v>
      </c>
      <c r="AF134" s="40">
        <v>634</v>
      </c>
      <c r="AG134" s="40">
        <v>52</v>
      </c>
      <c r="AH134" s="40">
        <v>128</v>
      </c>
      <c r="AI134" s="40">
        <v>651</v>
      </c>
      <c r="AJ134" s="42"/>
      <c r="AK134" s="42"/>
      <c r="AL134" s="42"/>
      <c r="AM134" s="42"/>
      <c r="AN134" s="42"/>
      <c r="AO134" s="42"/>
      <c r="AP134" s="41"/>
      <c r="AQ134" s="41"/>
      <c r="AR134" s="41"/>
      <c r="AS134" s="41"/>
      <c r="AT134" s="41"/>
      <c r="AU134" s="41"/>
      <c r="AV134" s="41"/>
      <c r="AW134" s="41"/>
      <c r="AX134" s="41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0">
        <v>60.7</v>
      </c>
      <c r="BL134" s="40">
        <v>152</v>
      </c>
      <c r="BM134" s="40">
        <v>675</v>
      </c>
      <c r="BN134" s="40">
        <v>66.400000000000006</v>
      </c>
      <c r="BO134" s="40">
        <v>166</v>
      </c>
      <c r="BP134" s="40">
        <v>672</v>
      </c>
      <c r="BQ134" s="42"/>
      <c r="BR134" s="42"/>
      <c r="BS134" s="42"/>
      <c r="BT134" s="42"/>
      <c r="BU134" s="42"/>
      <c r="BV134" s="42"/>
      <c r="BW134" s="40">
        <v>86.1</v>
      </c>
      <c r="BX134" s="40">
        <v>215</v>
      </c>
      <c r="BY134" s="40">
        <v>714</v>
      </c>
      <c r="BZ134" s="40">
        <v>64.900000000000006</v>
      </c>
      <c r="CA134" s="40">
        <v>167</v>
      </c>
      <c r="CB134" s="40">
        <v>644</v>
      </c>
      <c r="CC134" s="42"/>
      <c r="CD134" s="42"/>
      <c r="CE134" s="42"/>
      <c r="CF134" s="42"/>
      <c r="CG134" s="42"/>
      <c r="CH134" s="42"/>
      <c r="CI134" s="99"/>
      <c r="CJ134" s="42"/>
      <c r="CK134" s="42"/>
      <c r="CL134" s="42"/>
      <c r="CM134" s="42"/>
      <c r="CN134" s="42"/>
      <c r="CO134" s="40">
        <v>86.6</v>
      </c>
      <c r="CP134" s="82">
        <v>216.49999999999997</v>
      </c>
      <c r="CQ134" s="40">
        <v>642</v>
      </c>
      <c r="CR134" s="40">
        <v>77.2</v>
      </c>
      <c r="CS134" s="82">
        <v>193</v>
      </c>
      <c r="CT134" s="40">
        <v>605</v>
      </c>
      <c r="CU134" s="40">
        <v>20</v>
      </c>
      <c r="CV134" s="40">
        <v>50</v>
      </c>
      <c r="CW134" s="40"/>
      <c r="CX134" s="40">
        <v>23.6</v>
      </c>
      <c r="CY134" s="40">
        <v>59</v>
      </c>
      <c r="CZ134" s="40"/>
      <c r="DA134" s="40">
        <v>30.3</v>
      </c>
      <c r="DB134" s="82">
        <v>75.75</v>
      </c>
      <c r="DC134" s="40"/>
      <c r="DD134" s="40">
        <v>32.4</v>
      </c>
      <c r="DE134" s="82">
        <v>80.999999999999986</v>
      </c>
      <c r="DF134" s="40"/>
      <c r="DG134" s="40">
        <v>74</v>
      </c>
      <c r="DH134" s="82">
        <v>185</v>
      </c>
      <c r="DI134" s="40">
        <v>649</v>
      </c>
      <c r="DJ134" s="40">
        <v>67</v>
      </c>
      <c r="DK134" s="82">
        <v>167.5</v>
      </c>
      <c r="DL134" s="40">
        <v>632</v>
      </c>
      <c r="DM134" s="27">
        <v>9.1999999999999993</v>
      </c>
      <c r="DN134" s="27">
        <v>29</v>
      </c>
      <c r="DO134" s="45">
        <v>63.666666666666671</v>
      </c>
      <c r="DP134" s="27">
        <v>301</v>
      </c>
      <c r="DQ134" s="27">
        <v>3.1</v>
      </c>
      <c r="DR134" s="27">
        <v>36</v>
      </c>
      <c r="DS134" s="45">
        <v>65.166666666666671</v>
      </c>
      <c r="DT134" s="27">
        <v>322</v>
      </c>
      <c r="DU134" s="86">
        <v>12.3</v>
      </c>
      <c r="DV134" s="86">
        <v>33</v>
      </c>
      <c r="DW134" s="68">
        <v>113.25</v>
      </c>
      <c r="DX134" s="68">
        <v>542</v>
      </c>
      <c r="DY134" s="86">
        <v>12.4</v>
      </c>
      <c r="DZ134" s="86">
        <v>42</v>
      </c>
      <c r="EA134" s="68">
        <v>139.25</v>
      </c>
      <c r="EB134" s="68">
        <v>511</v>
      </c>
      <c r="EK134" s="45">
        <v>12.36590909090909</v>
      </c>
      <c r="EL134" s="45">
        <v>51.636363636363633</v>
      </c>
      <c r="EM134" s="45">
        <v>106.67045454545455</v>
      </c>
      <c r="EN134" s="45">
        <v>531</v>
      </c>
      <c r="EO134" s="45">
        <v>17.190909090909091</v>
      </c>
      <c r="EP134" s="45">
        <v>55.618181818181817</v>
      </c>
      <c r="EQ134" s="45">
        <v>121.34848484848486</v>
      </c>
      <c r="ER134" s="45">
        <v>512</v>
      </c>
      <c r="FA134" s="45">
        <v>14.2</v>
      </c>
      <c r="FB134" s="45">
        <v>48</v>
      </c>
      <c r="FC134" s="45">
        <v>103.66666666666667</v>
      </c>
      <c r="FD134" s="45">
        <v>550</v>
      </c>
      <c r="FE134" s="45">
        <v>12.5</v>
      </c>
      <c r="FF134" s="45">
        <v>49.5</v>
      </c>
      <c r="FG134" s="45">
        <v>103.33333333333334</v>
      </c>
      <c r="FH134" s="45">
        <v>551</v>
      </c>
      <c r="FQ134" s="45">
        <v>28.3</v>
      </c>
      <c r="FR134" s="45">
        <v>48</v>
      </c>
      <c r="FS134" s="45">
        <v>127.16666666666667</v>
      </c>
      <c r="FT134" s="45">
        <v>589</v>
      </c>
      <c r="FU134" s="45">
        <v>31</v>
      </c>
      <c r="FV134" s="45">
        <v>27</v>
      </c>
      <c r="FW134" s="45">
        <v>96.666666666666671</v>
      </c>
      <c r="FX134" s="45">
        <v>556</v>
      </c>
      <c r="FY134" s="45"/>
      <c r="FZ134" s="45"/>
      <c r="GA134" s="45"/>
      <c r="GB134" s="45"/>
      <c r="GC134" s="45"/>
      <c r="GD134" s="45"/>
      <c r="GE134" s="45"/>
      <c r="GF134" s="45"/>
      <c r="GG134" s="45"/>
      <c r="GH134" s="45"/>
      <c r="GI134" s="45"/>
      <c r="GJ134" s="45"/>
      <c r="GK134" s="45"/>
      <c r="GL134" s="45"/>
      <c r="GM134" s="45"/>
      <c r="GN134" s="45"/>
      <c r="GO134" s="45">
        <v>24.3</v>
      </c>
      <c r="GP134" s="45">
        <v>41</v>
      </c>
      <c r="GQ134" s="45">
        <v>108.83333333333334</v>
      </c>
      <c r="GR134" s="45">
        <v>608</v>
      </c>
      <c r="GS134" s="45">
        <v>22</v>
      </c>
      <c r="GT134" s="45">
        <v>41</v>
      </c>
      <c r="GU134" s="45">
        <v>105.00000000000001</v>
      </c>
      <c r="GV134" s="45">
        <v>569</v>
      </c>
      <c r="GW134" s="44"/>
      <c r="GX134" s="44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>
        <v>44.206818181818178</v>
      </c>
      <c r="HV134" s="44">
        <v>23</v>
      </c>
      <c r="HW134" s="44">
        <v>134.41363636363636</v>
      </c>
      <c r="HX134" s="44">
        <v>620</v>
      </c>
      <c r="HY134" s="44">
        <v>37</v>
      </c>
      <c r="HZ134" s="44">
        <v>23.5</v>
      </c>
      <c r="IA134" s="44">
        <v>121</v>
      </c>
      <c r="IB134" s="44">
        <v>610</v>
      </c>
      <c r="IS134" s="27">
        <v>53.49</v>
      </c>
      <c r="IU134" s="27">
        <v>112</v>
      </c>
      <c r="IV134" s="27">
        <v>550</v>
      </c>
      <c r="IW134" s="27">
        <v>53.49</v>
      </c>
      <c r="IX134" s="27">
        <v>112</v>
      </c>
      <c r="IZ134" s="27">
        <v>550</v>
      </c>
      <c r="JI134" s="45"/>
      <c r="JJ134" s="45"/>
      <c r="JK134" s="45"/>
      <c r="JL134" s="45"/>
      <c r="JM134" s="45"/>
      <c r="JN134" s="45"/>
      <c r="JO134" s="45"/>
      <c r="JP134" s="45"/>
      <c r="JQ134" s="47">
        <f t="shared" si="19"/>
        <v>387.04363636363638</v>
      </c>
      <c r="JR134" s="47">
        <f t="shared" si="20"/>
        <v>1451.4545454545455</v>
      </c>
      <c r="JS134" s="47">
        <f t="shared" si="21"/>
        <v>3603.1825757575757</v>
      </c>
      <c r="JT134" s="47">
        <f t="shared" si="21"/>
        <v>14990</v>
      </c>
    </row>
    <row r="135" spans="1:280" s="27" customFormat="1" ht="15.75" customHeight="1" x14ac:dyDescent="0.35">
      <c r="A135" s="34">
        <v>16</v>
      </c>
      <c r="B135" s="101" t="s">
        <v>148</v>
      </c>
      <c r="C135" s="48" t="s">
        <v>265</v>
      </c>
      <c r="D135" s="36">
        <f t="shared" si="33"/>
        <v>877.50000000000011</v>
      </c>
      <c r="E135" s="36">
        <f t="shared" si="33"/>
        <v>2187.5</v>
      </c>
      <c r="F135" s="36">
        <f t="shared" si="33"/>
        <v>6809</v>
      </c>
      <c r="G135" s="37">
        <f t="shared" si="34"/>
        <v>0.32126597150829783</v>
      </c>
      <c r="H135" s="36">
        <f t="shared" si="35"/>
        <v>62.678571428571438</v>
      </c>
      <c r="I135" s="36">
        <f t="shared" si="35"/>
        <v>156.25</v>
      </c>
      <c r="J135" s="36">
        <f t="shared" si="35"/>
        <v>680.9</v>
      </c>
      <c r="K135" s="37">
        <f t="shared" si="36"/>
        <v>0.22947569393449846</v>
      </c>
      <c r="L135" s="65"/>
      <c r="M135" s="65"/>
      <c r="N135" s="65"/>
      <c r="O135" s="65"/>
      <c r="P135" s="65"/>
      <c r="Q135" s="65"/>
      <c r="R135" s="38"/>
      <c r="S135" s="38"/>
      <c r="T135" s="38"/>
      <c r="U135" s="38"/>
      <c r="V135" s="38"/>
      <c r="W135" s="38"/>
      <c r="X135" s="42"/>
      <c r="Y135" s="42"/>
      <c r="Z135" s="42"/>
      <c r="AA135" s="42"/>
      <c r="AB135" s="42"/>
      <c r="AC135" s="42"/>
      <c r="AD135" s="40">
        <v>75</v>
      </c>
      <c r="AE135" s="40">
        <v>189</v>
      </c>
      <c r="AF135" s="40">
        <v>656</v>
      </c>
      <c r="AG135" s="40">
        <v>64</v>
      </c>
      <c r="AH135" s="40">
        <v>161</v>
      </c>
      <c r="AI135" s="40">
        <v>642</v>
      </c>
      <c r="AJ135" s="42"/>
      <c r="AK135" s="42"/>
      <c r="AL135" s="42"/>
      <c r="AM135" s="42"/>
      <c r="AN135" s="42"/>
      <c r="AO135" s="42"/>
      <c r="AP135" s="41"/>
      <c r="AQ135" s="41"/>
      <c r="AR135" s="41"/>
      <c r="AS135" s="41"/>
      <c r="AT135" s="41"/>
      <c r="AU135" s="41"/>
      <c r="AV135" s="41"/>
      <c r="AW135" s="41"/>
      <c r="AX135" s="41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0">
        <v>64.5</v>
      </c>
      <c r="BL135" s="40">
        <v>161</v>
      </c>
      <c r="BM135" s="40">
        <v>723</v>
      </c>
      <c r="BN135" s="40">
        <v>80</v>
      </c>
      <c r="BO135" s="40">
        <v>200</v>
      </c>
      <c r="BP135" s="40">
        <v>673</v>
      </c>
      <c r="BQ135" s="42"/>
      <c r="BR135" s="42"/>
      <c r="BS135" s="42"/>
      <c r="BT135" s="42"/>
      <c r="BU135" s="42"/>
      <c r="BV135" s="42"/>
      <c r="BW135" s="40">
        <v>62.300000000000004</v>
      </c>
      <c r="BX135" s="40">
        <v>156</v>
      </c>
      <c r="BY135" s="40">
        <v>645</v>
      </c>
      <c r="BZ135" s="40">
        <v>75.900000000000006</v>
      </c>
      <c r="CA135" s="40">
        <v>181</v>
      </c>
      <c r="CB135" s="40">
        <v>674</v>
      </c>
      <c r="CC135" s="42"/>
      <c r="CD135" s="42"/>
      <c r="CE135" s="42"/>
      <c r="CF135" s="42"/>
      <c r="CG135" s="42"/>
      <c r="CH135" s="42"/>
      <c r="CI135" s="99"/>
      <c r="CJ135" s="42"/>
      <c r="CK135" s="42"/>
      <c r="CL135" s="42"/>
      <c r="CM135" s="42"/>
      <c r="CN135" s="42"/>
      <c r="CO135" s="40">
        <v>100.9</v>
      </c>
      <c r="CP135" s="82">
        <v>252.25</v>
      </c>
      <c r="CQ135" s="40">
        <v>772</v>
      </c>
      <c r="CR135" s="40">
        <v>129.6</v>
      </c>
      <c r="CS135" s="82">
        <v>323.99999999999994</v>
      </c>
      <c r="CT135" s="40">
        <v>821</v>
      </c>
      <c r="CU135" s="40">
        <v>18.600000000000001</v>
      </c>
      <c r="CV135" s="40">
        <v>46.5</v>
      </c>
      <c r="CW135" s="40"/>
      <c r="CX135" s="40">
        <v>28.799999999999997</v>
      </c>
      <c r="CY135" s="40">
        <v>71.999999999999986</v>
      </c>
      <c r="CZ135" s="40"/>
      <c r="DA135" s="40">
        <v>27.2</v>
      </c>
      <c r="DB135" s="82">
        <v>68</v>
      </c>
      <c r="DC135" s="40"/>
      <c r="DD135" s="40">
        <v>31.5</v>
      </c>
      <c r="DE135" s="82">
        <v>78.75</v>
      </c>
      <c r="DF135" s="40"/>
      <c r="DG135" s="40">
        <v>63</v>
      </c>
      <c r="DH135" s="82">
        <v>157.5</v>
      </c>
      <c r="DI135" s="40">
        <v>601</v>
      </c>
      <c r="DJ135" s="40">
        <v>56.2</v>
      </c>
      <c r="DK135" s="82">
        <v>140.5</v>
      </c>
      <c r="DL135" s="40">
        <v>602</v>
      </c>
      <c r="DM135" s="27">
        <v>12.3</v>
      </c>
      <c r="DN135" s="27">
        <v>41</v>
      </c>
      <c r="DO135" s="45">
        <v>88.833333333333343</v>
      </c>
      <c r="DP135" s="27">
        <v>420</v>
      </c>
      <c r="DQ135" s="27">
        <v>15.3</v>
      </c>
      <c r="DR135" s="27">
        <v>43</v>
      </c>
      <c r="DS135" s="45">
        <v>97.166666666666671</v>
      </c>
      <c r="DT135" s="27">
        <v>432</v>
      </c>
      <c r="DU135" s="86">
        <v>20.2</v>
      </c>
      <c r="DV135" s="86">
        <v>102.24545454545455</v>
      </c>
      <c r="DW135" s="68">
        <v>319.61363636363637</v>
      </c>
      <c r="DX135" s="68">
        <v>621</v>
      </c>
      <c r="DY135" s="86">
        <v>19.2</v>
      </c>
      <c r="DZ135" s="86">
        <v>113.17727272727272</v>
      </c>
      <c r="EA135" s="68">
        <v>349.44318181818181</v>
      </c>
      <c r="EB135" s="68">
        <v>721</v>
      </c>
      <c r="EK135" s="45">
        <v>31</v>
      </c>
      <c r="EL135" s="45">
        <v>101.47727272727273</v>
      </c>
      <c r="EM135" s="45">
        <v>220.79545454545456</v>
      </c>
      <c r="EN135" s="45">
        <v>745</v>
      </c>
      <c r="EO135" s="45">
        <v>35</v>
      </c>
      <c r="EP135" s="45">
        <v>127.31818181818181</v>
      </c>
      <c r="EQ135" s="45">
        <v>270.530303030303</v>
      </c>
      <c r="ER135" s="45">
        <v>872</v>
      </c>
      <c r="FA135" s="45">
        <v>12.334090909090909</v>
      </c>
      <c r="FB135" s="45">
        <v>101.36590909090908</v>
      </c>
      <c r="FC135" s="45">
        <v>189.5</v>
      </c>
      <c r="FD135" s="45">
        <v>859</v>
      </c>
      <c r="FE135" s="45">
        <v>10.334090909090909</v>
      </c>
      <c r="FF135" s="45">
        <v>93.365909090909085</v>
      </c>
      <c r="FG135" s="45">
        <v>172.83333333333331</v>
      </c>
      <c r="FH135" s="45">
        <v>765</v>
      </c>
      <c r="FQ135" s="45">
        <v>23.4</v>
      </c>
      <c r="FR135" s="45">
        <v>112.5409090909091</v>
      </c>
      <c r="FS135" s="45">
        <v>226.56818181818184</v>
      </c>
      <c r="FT135" s="45">
        <v>1121</v>
      </c>
      <c r="FU135" s="45">
        <v>50.206818181818178</v>
      </c>
      <c r="FV135" s="45">
        <v>92.590909090909093</v>
      </c>
      <c r="FW135" s="45">
        <v>237.99621212121212</v>
      </c>
      <c r="FX135" s="45">
        <v>1220</v>
      </c>
      <c r="FY135" s="45">
        <v>37.5</v>
      </c>
      <c r="FZ135" s="45">
        <v>37.5</v>
      </c>
      <c r="GA135" s="45">
        <v>125</v>
      </c>
      <c r="GB135" s="45">
        <v>703</v>
      </c>
      <c r="GC135" s="45">
        <v>40</v>
      </c>
      <c r="GD135" s="45">
        <v>95.509090909090915</v>
      </c>
      <c r="GE135" s="45">
        <v>225.84848484848487</v>
      </c>
      <c r="GF135" s="45">
        <v>723</v>
      </c>
      <c r="GG135" s="45"/>
      <c r="GH135" s="45"/>
      <c r="GI135" s="45"/>
      <c r="GJ135" s="45"/>
      <c r="GK135" s="45"/>
      <c r="GL135" s="45"/>
      <c r="GM135" s="45"/>
      <c r="GN135" s="45"/>
      <c r="GO135" s="45"/>
      <c r="GP135" s="45"/>
      <c r="GQ135" s="45"/>
      <c r="GR135" s="45"/>
      <c r="GS135" s="45"/>
      <c r="GT135" s="45"/>
      <c r="GU135" s="45"/>
      <c r="GV135" s="45"/>
      <c r="GW135" s="44">
        <v>42</v>
      </c>
      <c r="GX135" s="44">
        <v>76.747727272727275</v>
      </c>
      <c r="GY135" s="44">
        <v>169.6396103896104</v>
      </c>
      <c r="GZ135" s="44">
        <v>810</v>
      </c>
      <c r="HA135" s="44">
        <v>41.034090909090907</v>
      </c>
      <c r="HB135" s="44">
        <v>80.87045454545455</v>
      </c>
      <c r="HC135" s="44">
        <v>203.17424242424244</v>
      </c>
      <c r="HD135" s="44">
        <v>889</v>
      </c>
      <c r="HE135" s="44">
        <v>69.381818181818176</v>
      </c>
      <c r="HF135" s="44">
        <v>42.715909090909093</v>
      </c>
      <c r="HG135" s="44">
        <v>224.19545454545454</v>
      </c>
      <c r="HH135" s="44">
        <v>860</v>
      </c>
      <c r="HI135" s="44">
        <v>64.86363636363636</v>
      </c>
      <c r="HJ135" s="44">
        <v>30</v>
      </c>
      <c r="HK135" s="44">
        <v>158.10606060606062</v>
      </c>
      <c r="HL135" s="44">
        <v>870</v>
      </c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JI135" s="45">
        <v>63.206818181818178</v>
      </c>
      <c r="JJ135" s="45">
        <v>31.509090909090908</v>
      </c>
      <c r="JK135" s="45">
        <v>185.30909090909091</v>
      </c>
      <c r="JL135" s="45">
        <v>929</v>
      </c>
      <c r="JM135" s="45">
        <v>58.865909090909092</v>
      </c>
      <c r="JN135" s="45">
        <v>31.993181818181817</v>
      </c>
      <c r="JO135" s="45">
        <v>179.74545454545455</v>
      </c>
      <c r="JP135" s="45">
        <v>856</v>
      </c>
      <c r="JQ135" s="47">
        <f t="shared" si="19"/>
        <v>646.12727272727284</v>
      </c>
      <c r="JR135" s="47">
        <f t="shared" si="20"/>
        <v>2168.9249999999997</v>
      </c>
      <c r="JS135" s="47">
        <f t="shared" si="21"/>
        <v>5831.7987012987014</v>
      </c>
      <c r="JT135" s="47">
        <f t="shared" si="21"/>
        <v>21225</v>
      </c>
    </row>
    <row r="136" spans="1:280" s="27" customFormat="1" ht="15.75" customHeight="1" x14ac:dyDescent="0.35">
      <c r="A136" s="34">
        <v>17</v>
      </c>
      <c r="B136" s="101" t="s">
        <v>148</v>
      </c>
      <c r="C136" s="48" t="s">
        <v>266</v>
      </c>
      <c r="D136" s="36">
        <f t="shared" si="33"/>
        <v>983.90000000000009</v>
      </c>
      <c r="E136" s="36">
        <f t="shared" si="33"/>
        <v>2462.25</v>
      </c>
      <c r="F136" s="36">
        <f t="shared" si="33"/>
        <v>7435</v>
      </c>
      <c r="G136" s="37">
        <f t="shared" si="34"/>
        <v>0.33117014122394084</v>
      </c>
      <c r="H136" s="36">
        <f t="shared" si="35"/>
        <v>70.278571428571439</v>
      </c>
      <c r="I136" s="36">
        <f t="shared" si="35"/>
        <v>175.875</v>
      </c>
      <c r="J136" s="36">
        <f t="shared" si="35"/>
        <v>743.5</v>
      </c>
      <c r="K136" s="37">
        <f t="shared" si="36"/>
        <v>0.23655010087424344</v>
      </c>
      <c r="L136" s="65"/>
      <c r="M136" s="65"/>
      <c r="N136" s="65"/>
      <c r="O136" s="65"/>
      <c r="P136" s="65"/>
      <c r="Q136" s="65"/>
      <c r="R136" s="38"/>
      <c r="S136" s="38"/>
      <c r="T136" s="38"/>
      <c r="U136" s="38"/>
      <c r="V136" s="38"/>
      <c r="W136" s="38"/>
      <c r="X136" s="42"/>
      <c r="Y136" s="42"/>
      <c r="Z136" s="42"/>
      <c r="AA136" s="42"/>
      <c r="AB136" s="42"/>
      <c r="AC136" s="42"/>
      <c r="AD136" s="40">
        <v>82</v>
      </c>
      <c r="AE136" s="40">
        <v>207</v>
      </c>
      <c r="AF136" s="40">
        <v>725</v>
      </c>
      <c r="AG136" s="40">
        <v>83</v>
      </c>
      <c r="AH136" s="40">
        <v>208</v>
      </c>
      <c r="AI136" s="40">
        <v>729</v>
      </c>
      <c r="AJ136" s="42"/>
      <c r="AK136" s="42"/>
      <c r="AL136" s="42"/>
      <c r="AM136" s="42"/>
      <c r="AN136" s="42"/>
      <c r="AO136" s="42"/>
      <c r="AP136" s="41"/>
      <c r="AQ136" s="41"/>
      <c r="AR136" s="41"/>
      <c r="AS136" s="41"/>
      <c r="AT136" s="41"/>
      <c r="AU136" s="41"/>
      <c r="AV136" s="41"/>
      <c r="AW136" s="41"/>
      <c r="AX136" s="41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0">
        <v>85.4</v>
      </c>
      <c r="BL136" s="40">
        <v>214</v>
      </c>
      <c r="BM136" s="40">
        <v>784</v>
      </c>
      <c r="BN136" s="40">
        <v>83.1</v>
      </c>
      <c r="BO136" s="40">
        <v>208</v>
      </c>
      <c r="BP136" s="40">
        <v>674</v>
      </c>
      <c r="BQ136" s="42"/>
      <c r="BR136" s="42"/>
      <c r="BS136" s="42"/>
      <c r="BT136" s="42"/>
      <c r="BU136" s="42"/>
      <c r="BV136" s="42"/>
      <c r="BW136" s="40">
        <v>68.599999999999994</v>
      </c>
      <c r="BX136" s="40">
        <v>171</v>
      </c>
      <c r="BY136" s="40">
        <v>726</v>
      </c>
      <c r="BZ136" s="40">
        <v>65.300000000000011</v>
      </c>
      <c r="CA136" s="40">
        <v>163</v>
      </c>
      <c r="CB136" s="40">
        <v>746</v>
      </c>
      <c r="CC136" s="42"/>
      <c r="CD136" s="42"/>
      <c r="CE136" s="42"/>
      <c r="CF136" s="42"/>
      <c r="CG136" s="42"/>
      <c r="CH136" s="42"/>
      <c r="CI136" s="99"/>
      <c r="CJ136" s="42"/>
      <c r="CK136" s="42"/>
      <c r="CL136" s="42"/>
      <c r="CM136" s="42"/>
      <c r="CN136" s="42"/>
      <c r="CO136" s="40">
        <v>79.5</v>
      </c>
      <c r="CP136" s="82">
        <v>198.75</v>
      </c>
      <c r="CQ136" s="40">
        <v>654</v>
      </c>
      <c r="CR136" s="40">
        <v>102</v>
      </c>
      <c r="CS136" s="82">
        <v>255</v>
      </c>
      <c r="CT136" s="40">
        <v>745</v>
      </c>
      <c r="CU136" s="40">
        <v>0</v>
      </c>
      <c r="CV136" s="40">
        <v>0</v>
      </c>
      <c r="CW136" s="40"/>
      <c r="CX136" s="40">
        <v>21.7</v>
      </c>
      <c r="CY136" s="40">
        <v>54.249999999999993</v>
      </c>
      <c r="CZ136" s="40"/>
      <c r="DA136" s="40">
        <v>23</v>
      </c>
      <c r="DB136" s="82">
        <v>57.5</v>
      </c>
      <c r="DC136" s="40"/>
      <c r="DD136" s="40">
        <v>34.4</v>
      </c>
      <c r="DE136" s="82">
        <v>85.999999999999986</v>
      </c>
      <c r="DF136" s="40"/>
      <c r="DG136" s="40">
        <v>121</v>
      </c>
      <c r="DH136" s="82">
        <v>302.5</v>
      </c>
      <c r="DI136" s="40">
        <v>720</v>
      </c>
      <c r="DJ136" s="40">
        <v>134.9</v>
      </c>
      <c r="DK136" s="82">
        <v>337.25</v>
      </c>
      <c r="DL136" s="40">
        <v>932</v>
      </c>
      <c r="DM136" s="27">
        <v>8.1999999999999993</v>
      </c>
      <c r="DN136" s="27">
        <v>37</v>
      </c>
      <c r="DO136" s="45">
        <v>75.333333333333343</v>
      </c>
      <c r="DP136" s="27">
        <v>371</v>
      </c>
      <c r="DQ136" s="27">
        <v>7.1</v>
      </c>
      <c r="DR136" s="27">
        <v>36</v>
      </c>
      <c r="DS136" s="45">
        <v>71.833333333333329</v>
      </c>
      <c r="DT136" s="27">
        <v>357</v>
      </c>
      <c r="DU136" s="86">
        <v>17.290909090909093</v>
      </c>
      <c r="DV136" s="86">
        <v>57.672727272727272</v>
      </c>
      <c r="DW136" s="68">
        <v>196.40909090909091</v>
      </c>
      <c r="DX136" s="68">
        <v>571</v>
      </c>
      <c r="DY136" s="86">
        <v>18.2</v>
      </c>
      <c r="DZ136" s="86">
        <v>56.572727272727271</v>
      </c>
      <c r="EA136" s="68">
        <v>195.93181818181816</v>
      </c>
      <c r="EB136" s="68">
        <v>671</v>
      </c>
      <c r="EK136" s="45">
        <v>19</v>
      </c>
      <c r="EL136" s="45">
        <v>62.31818181818182</v>
      </c>
      <c r="EM136" s="45">
        <v>135.53030303030303</v>
      </c>
      <c r="EN136" s="45">
        <v>530</v>
      </c>
      <c r="EO136" s="45">
        <v>22.318181818181817</v>
      </c>
      <c r="EP136" s="45">
        <v>54.159090909090907</v>
      </c>
      <c r="EQ136" s="45">
        <v>127.46212121212122</v>
      </c>
      <c r="ER136" s="45">
        <v>601</v>
      </c>
      <c r="FA136" s="45">
        <v>21.318181818181817</v>
      </c>
      <c r="FB136" s="45">
        <v>59.159090909090907</v>
      </c>
      <c r="FC136" s="45">
        <v>134.12878787878788</v>
      </c>
      <c r="FD136" s="45">
        <v>648</v>
      </c>
      <c r="FE136" s="45">
        <v>25.318181818181817</v>
      </c>
      <c r="FF136" s="45">
        <v>62.159090909090907</v>
      </c>
      <c r="FG136" s="45">
        <v>145.79545454545453</v>
      </c>
      <c r="FH136" s="45">
        <v>640</v>
      </c>
      <c r="FQ136" s="45">
        <v>25.7</v>
      </c>
      <c r="FR136" s="45">
        <v>69.684090909090912</v>
      </c>
      <c r="FS136" s="45">
        <v>158.97348484848487</v>
      </c>
      <c r="FT136" s="45">
        <v>787</v>
      </c>
      <c r="FU136" s="45">
        <v>29</v>
      </c>
      <c r="FV136" s="45">
        <v>49.684090909090912</v>
      </c>
      <c r="FW136" s="45">
        <v>131.14015151515153</v>
      </c>
      <c r="FX136" s="45">
        <v>735</v>
      </c>
      <c r="FY136" s="45">
        <v>21.509090909090908</v>
      </c>
      <c r="FZ136" s="45">
        <v>22.018181818181816</v>
      </c>
      <c r="GA136" s="45">
        <v>72.545454545454547</v>
      </c>
      <c r="GB136" s="45">
        <v>565</v>
      </c>
      <c r="GC136" s="45">
        <v>20.318181818181817</v>
      </c>
      <c r="GD136" s="45">
        <v>49</v>
      </c>
      <c r="GE136" s="45">
        <v>115.53030303030303</v>
      </c>
      <c r="GF136" s="45">
        <v>556</v>
      </c>
      <c r="GG136" s="45"/>
      <c r="GH136" s="45"/>
      <c r="GI136" s="45"/>
      <c r="GJ136" s="45"/>
      <c r="GK136" s="45"/>
      <c r="GL136" s="45"/>
      <c r="GM136" s="45"/>
      <c r="GN136" s="45"/>
      <c r="GO136" s="45">
        <v>30.5</v>
      </c>
      <c r="GP136" s="45">
        <v>47.709090909090911</v>
      </c>
      <c r="GQ136" s="45">
        <v>130.34848484848484</v>
      </c>
      <c r="GR136" s="45">
        <v>721</v>
      </c>
      <c r="GS136" s="45">
        <v>35</v>
      </c>
      <c r="GT136" s="45">
        <v>43</v>
      </c>
      <c r="GU136" s="45">
        <v>130</v>
      </c>
      <c r="GV136" s="45">
        <v>679</v>
      </c>
      <c r="HE136" s="44">
        <v>51</v>
      </c>
      <c r="HF136" s="44">
        <v>37</v>
      </c>
      <c r="HG136" s="44">
        <v>176</v>
      </c>
      <c r="HH136" s="44">
        <v>610</v>
      </c>
      <c r="HI136" s="44">
        <v>39</v>
      </c>
      <c r="HJ136" s="44">
        <v>46</v>
      </c>
      <c r="HK136" s="44">
        <v>170</v>
      </c>
      <c r="HL136" s="44">
        <v>620</v>
      </c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JI136" s="45">
        <v>34.704545454545453</v>
      </c>
      <c r="JJ136" s="45">
        <v>25.652272727272727</v>
      </c>
      <c r="JK136" s="45">
        <v>156.19999999999999</v>
      </c>
      <c r="JL136" s="45">
        <v>640</v>
      </c>
      <c r="JM136" s="45">
        <v>27.656818181818181</v>
      </c>
      <c r="JN136" s="45">
        <v>26.493181818181817</v>
      </c>
      <c r="JO136" s="45">
        <v>141.60000000000002</v>
      </c>
      <c r="JP136" s="45">
        <v>580</v>
      </c>
      <c r="JQ136" s="47">
        <f t="shared" si="19"/>
        <v>453.1340909090909</v>
      </c>
      <c r="JR136" s="47">
        <f t="shared" si="20"/>
        <v>1773.0363636363636</v>
      </c>
      <c r="JS136" s="47">
        <f t="shared" si="21"/>
        <v>4927.0121212121212</v>
      </c>
      <c r="JT136" s="47">
        <f t="shared" si="21"/>
        <v>18317</v>
      </c>
    </row>
    <row r="137" spans="1:280" s="27" customFormat="1" ht="15.75" customHeight="1" x14ac:dyDescent="0.3">
      <c r="A137" s="34">
        <v>18</v>
      </c>
      <c r="B137" s="101" t="s">
        <v>148</v>
      </c>
      <c r="C137" s="48" t="s">
        <v>267</v>
      </c>
      <c r="D137" s="36">
        <f t="shared" si="33"/>
        <v>991.7</v>
      </c>
      <c r="E137" s="36">
        <f t="shared" si="33"/>
        <v>2466.5</v>
      </c>
      <c r="F137" s="36">
        <f t="shared" si="33"/>
        <v>6998</v>
      </c>
      <c r="G137" s="37">
        <f t="shared" si="34"/>
        <v>0.35245784509859962</v>
      </c>
      <c r="H137" s="36">
        <f t="shared" si="35"/>
        <v>70.835714285714289</v>
      </c>
      <c r="I137" s="36">
        <f t="shared" si="35"/>
        <v>176.17857142857142</v>
      </c>
      <c r="J137" s="36">
        <f t="shared" si="35"/>
        <v>699.8</v>
      </c>
      <c r="K137" s="37">
        <f t="shared" si="36"/>
        <v>0.25175560364185684</v>
      </c>
      <c r="L137" s="65"/>
      <c r="M137" s="65"/>
      <c r="N137" s="65"/>
      <c r="O137" s="65"/>
      <c r="P137" s="65"/>
      <c r="Q137" s="65"/>
      <c r="R137" s="38"/>
      <c r="S137" s="38"/>
      <c r="T137" s="38"/>
      <c r="U137" s="38"/>
      <c r="V137" s="38"/>
      <c r="W137" s="38"/>
      <c r="X137" s="102"/>
      <c r="Y137" s="102"/>
      <c r="Z137" s="102"/>
      <c r="AA137" s="102"/>
      <c r="AB137" s="102"/>
      <c r="AC137" s="102"/>
      <c r="AD137" s="40">
        <v>93</v>
      </c>
      <c r="AE137" s="40">
        <v>233</v>
      </c>
      <c r="AF137" s="40">
        <v>731</v>
      </c>
      <c r="AG137" s="40">
        <v>108</v>
      </c>
      <c r="AH137" s="40">
        <v>271</v>
      </c>
      <c r="AI137" s="40">
        <v>745</v>
      </c>
      <c r="AJ137" s="42"/>
      <c r="AK137" s="42"/>
      <c r="AL137" s="42"/>
      <c r="AM137" s="42"/>
      <c r="AN137" s="42"/>
      <c r="AO137" s="42"/>
      <c r="AP137" s="41"/>
      <c r="AQ137" s="41"/>
      <c r="AR137" s="41"/>
      <c r="AS137" s="41"/>
      <c r="AT137" s="41"/>
      <c r="AU137" s="41"/>
      <c r="AV137" s="41"/>
      <c r="AW137" s="41"/>
      <c r="AX137" s="41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0">
        <v>72.8</v>
      </c>
      <c r="BL137" s="40">
        <v>178</v>
      </c>
      <c r="BM137" s="40">
        <v>675</v>
      </c>
      <c r="BN137" s="40">
        <v>90.199999999999989</v>
      </c>
      <c r="BO137" s="40">
        <v>225</v>
      </c>
      <c r="BP137" s="40">
        <v>675</v>
      </c>
      <c r="BQ137" s="42"/>
      <c r="BR137" s="42"/>
      <c r="BS137" s="42"/>
      <c r="BT137" s="42"/>
      <c r="BU137" s="42"/>
      <c r="BV137" s="42"/>
      <c r="BW137" s="40">
        <v>88.6</v>
      </c>
      <c r="BX137" s="40">
        <v>221</v>
      </c>
      <c r="BY137" s="40">
        <v>747</v>
      </c>
      <c r="BZ137" s="40">
        <v>93.3</v>
      </c>
      <c r="CA137" s="40">
        <v>224</v>
      </c>
      <c r="CB137" s="40">
        <v>787</v>
      </c>
      <c r="CC137" s="42"/>
      <c r="CD137" s="42"/>
      <c r="CE137" s="42"/>
      <c r="CF137" s="42"/>
      <c r="CG137" s="42"/>
      <c r="CH137" s="42"/>
      <c r="CI137" s="99"/>
      <c r="CJ137" s="42"/>
      <c r="CK137" s="42"/>
      <c r="CL137" s="42"/>
      <c r="CM137" s="42"/>
      <c r="CN137" s="42"/>
      <c r="CO137" s="40">
        <v>89.3</v>
      </c>
      <c r="CP137" s="82">
        <v>223.24999999999997</v>
      </c>
      <c r="CQ137" s="40">
        <v>669</v>
      </c>
      <c r="CR137" s="40">
        <v>88.7</v>
      </c>
      <c r="CS137" s="82">
        <v>221.75</v>
      </c>
      <c r="CT137" s="40">
        <v>691</v>
      </c>
      <c r="CU137" s="40">
        <v>25</v>
      </c>
      <c r="CV137" s="40">
        <v>62.5</v>
      </c>
      <c r="CW137" s="40"/>
      <c r="CX137" s="40">
        <v>35.200000000000003</v>
      </c>
      <c r="CY137" s="40">
        <v>88</v>
      </c>
      <c r="CZ137" s="40"/>
      <c r="DA137" s="40">
        <v>28.4</v>
      </c>
      <c r="DB137" s="82">
        <v>70.999999999999986</v>
      </c>
      <c r="DC137" s="40"/>
      <c r="DD137" s="40">
        <v>35.5</v>
      </c>
      <c r="DE137" s="82">
        <v>88.75</v>
      </c>
      <c r="DF137" s="40"/>
      <c r="DG137" s="40">
        <v>73</v>
      </c>
      <c r="DH137" s="82">
        <v>182.5</v>
      </c>
      <c r="DI137" s="40">
        <v>621</v>
      </c>
      <c r="DJ137" s="40">
        <v>70.7</v>
      </c>
      <c r="DK137" s="82">
        <v>176.75</v>
      </c>
      <c r="DL137" s="40">
        <v>657</v>
      </c>
      <c r="DM137" s="27">
        <v>14.2</v>
      </c>
      <c r="DN137" s="27">
        <v>37</v>
      </c>
      <c r="DO137" s="45">
        <v>85.333333333333343</v>
      </c>
      <c r="DP137" s="27">
        <v>403</v>
      </c>
      <c r="DQ137" s="27">
        <v>11.2</v>
      </c>
      <c r="DR137" s="27">
        <v>41</v>
      </c>
      <c r="DS137" s="45">
        <v>87.000000000000014</v>
      </c>
      <c r="DT137" s="27">
        <v>431</v>
      </c>
      <c r="DU137" s="86">
        <v>24.1</v>
      </c>
      <c r="DV137" s="86">
        <v>80.740909090909099</v>
      </c>
      <c r="DW137" s="68">
        <v>270.60227272727275</v>
      </c>
      <c r="DX137" s="68">
        <v>620</v>
      </c>
      <c r="DY137" s="86">
        <v>20.100000000000001</v>
      </c>
      <c r="DZ137" s="86">
        <v>97.859090909090909</v>
      </c>
      <c r="EA137" s="68">
        <v>308.39772727272725</v>
      </c>
      <c r="EB137" s="68">
        <v>620</v>
      </c>
      <c r="EK137" s="45">
        <v>18</v>
      </c>
      <c r="EL137" s="45">
        <v>71</v>
      </c>
      <c r="EM137" s="45">
        <v>148.33333333333334</v>
      </c>
      <c r="EN137" s="45">
        <v>621</v>
      </c>
      <c r="EO137" s="45">
        <v>25</v>
      </c>
      <c r="EP137" s="45">
        <v>69</v>
      </c>
      <c r="EQ137" s="45">
        <v>156.66666666666669</v>
      </c>
      <c r="ER137" s="45">
        <v>678</v>
      </c>
      <c r="FA137" s="45">
        <v>14</v>
      </c>
      <c r="FB137" s="45">
        <v>67</v>
      </c>
      <c r="FC137" s="45">
        <v>135</v>
      </c>
      <c r="FD137" s="45">
        <v>651</v>
      </c>
      <c r="FE137" s="45">
        <v>11.5</v>
      </c>
      <c r="FF137" s="45">
        <v>68</v>
      </c>
      <c r="FG137" s="45">
        <v>132.5</v>
      </c>
      <c r="FH137" s="45">
        <v>620</v>
      </c>
      <c r="FQ137" s="45">
        <v>24.2</v>
      </c>
      <c r="FR137" s="45">
        <v>72</v>
      </c>
      <c r="FS137" s="45">
        <v>160.33333333333334</v>
      </c>
      <c r="FT137" s="45">
        <v>765</v>
      </c>
      <c r="FU137" s="45">
        <v>13</v>
      </c>
      <c r="FV137" s="45">
        <v>66.36363636363636</v>
      </c>
      <c r="FW137" s="45">
        <v>132.27272727272728</v>
      </c>
      <c r="FX137" s="45">
        <v>721</v>
      </c>
      <c r="FY137" s="45">
        <v>32.890909090909091</v>
      </c>
      <c r="FZ137" s="45">
        <v>33.781818181818181</v>
      </c>
      <c r="GA137" s="45">
        <v>111.12121212121212</v>
      </c>
      <c r="GB137" s="45">
        <v>626</v>
      </c>
      <c r="GC137" s="45">
        <v>35.890909090909091</v>
      </c>
      <c r="GD137" s="45">
        <v>56.334090909090911</v>
      </c>
      <c r="GE137" s="45">
        <v>153.70833333333334</v>
      </c>
      <c r="GF137" s="45">
        <v>621</v>
      </c>
      <c r="GG137" s="45"/>
      <c r="GH137" s="45"/>
      <c r="GI137" s="45"/>
      <c r="GJ137" s="45"/>
      <c r="GK137" s="45"/>
      <c r="GL137" s="45"/>
      <c r="GM137" s="45"/>
      <c r="GN137" s="45"/>
      <c r="GO137" s="45"/>
      <c r="GP137" s="45"/>
      <c r="GQ137" s="45"/>
      <c r="GR137" s="45"/>
      <c r="GS137" s="45"/>
      <c r="GT137" s="45"/>
      <c r="GU137" s="45"/>
      <c r="GV137" s="45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5">
        <v>82.5</v>
      </c>
      <c r="ID137" s="45">
        <v>7.5</v>
      </c>
      <c r="IE137" s="45">
        <v>150</v>
      </c>
      <c r="IF137" s="45">
        <v>757</v>
      </c>
      <c r="IG137" s="45">
        <v>87.068181818181813</v>
      </c>
      <c r="IH137" s="45">
        <v>0.33409090909090911</v>
      </c>
      <c r="II137" s="45">
        <v>145.67045454545456</v>
      </c>
      <c r="IJ137" s="45">
        <v>776</v>
      </c>
      <c r="JI137" s="45">
        <v>62.684090909090912</v>
      </c>
      <c r="JJ137" s="45">
        <v>28.365909090909092</v>
      </c>
      <c r="JK137" s="45">
        <v>181.14545454545453</v>
      </c>
      <c r="JL137" s="45">
        <v>878</v>
      </c>
      <c r="JM137" s="45">
        <v>69.665909090909082</v>
      </c>
      <c r="JN137" s="45">
        <v>26.493181818181817</v>
      </c>
      <c r="JO137" s="45">
        <v>188.38181818181818</v>
      </c>
      <c r="JP137" s="45">
        <v>858</v>
      </c>
      <c r="JQ137" s="47">
        <f t="shared" si="19"/>
        <v>546</v>
      </c>
      <c r="JR137" s="47">
        <f t="shared" si="20"/>
        <v>1759.6136363636365</v>
      </c>
      <c r="JS137" s="47">
        <f t="shared" si="21"/>
        <v>5012.9666666666662</v>
      </c>
      <c r="JT137" s="47">
        <f t="shared" si="21"/>
        <v>17644</v>
      </c>
    </row>
    <row r="138" spans="1:280" s="27" customFormat="1" ht="15.75" customHeight="1" x14ac:dyDescent="0.3">
      <c r="A138" s="34">
        <v>19</v>
      </c>
      <c r="B138" s="101" t="s">
        <v>148</v>
      </c>
      <c r="C138" s="48" t="s">
        <v>268</v>
      </c>
      <c r="D138" s="36">
        <f t="shared" si="33"/>
        <v>838.99999999999989</v>
      </c>
      <c r="E138" s="36">
        <f t="shared" si="33"/>
        <v>2082</v>
      </c>
      <c r="F138" s="36">
        <f t="shared" si="33"/>
        <v>6255</v>
      </c>
      <c r="G138" s="37">
        <f t="shared" si="34"/>
        <v>0.33285371702637889</v>
      </c>
      <c r="H138" s="36">
        <f t="shared" si="35"/>
        <v>59.928571428571423</v>
      </c>
      <c r="I138" s="36">
        <f t="shared" si="35"/>
        <v>148.71428571428572</v>
      </c>
      <c r="J138" s="36">
        <f t="shared" si="35"/>
        <v>625.5</v>
      </c>
      <c r="K138" s="37">
        <f t="shared" si="36"/>
        <v>0.23775265501884207</v>
      </c>
      <c r="L138" s="65"/>
      <c r="M138" s="65"/>
      <c r="N138" s="65"/>
      <c r="O138" s="65"/>
      <c r="P138" s="65"/>
      <c r="Q138" s="65"/>
      <c r="R138" s="38"/>
      <c r="S138" s="38"/>
      <c r="T138" s="38"/>
      <c r="U138" s="38"/>
      <c r="V138" s="38"/>
      <c r="W138" s="38"/>
      <c r="X138" s="102"/>
      <c r="Y138" s="102"/>
      <c r="Z138" s="102"/>
      <c r="AA138" s="102"/>
      <c r="AB138" s="102"/>
      <c r="AC138" s="102"/>
      <c r="AD138" s="42"/>
      <c r="AE138" s="42"/>
      <c r="AF138" s="42"/>
      <c r="AG138" s="42"/>
      <c r="AH138" s="42"/>
      <c r="AI138" s="42"/>
      <c r="AJ138" s="40">
        <v>57.099999999999994</v>
      </c>
      <c r="AK138" s="40">
        <v>143</v>
      </c>
      <c r="AL138" s="40">
        <v>602</v>
      </c>
      <c r="AM138" s="40">
        <v>57.099999999999994</v>
      </c>
      <c r="AN138" s="40">
        <v>143</v>
      </c>
      <c r="AO138" s="40">
        <v>602</v>
      </c>
      <c r="AP138" s="41"/>
      <c r="AQ138" s="41"/>
      <c r="AR138" s="41"/>
      <c r="AS138" s="41"/>
      <c r="AT138" s="41"/>
      <c r="AU138" s="41"/>
      <c r="AV138" s="41"/>
      <c r="AW138" s="41"/>
      <c r="AX138" s="41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0">
        <v>59.2</v>
      </c>
      <c r="BL138" s="40">
        <v>132</v>
      </c>
      <c r="BM138" s="40">
        <v>616</v>
      </c>
      <c r="BN138" s="40">
        <v>55.7</v>
      </c>
      <c r="BO138" s="40">
        <v>139</v>
      </c>
      <c r="BP138" s="40">
        <v>676</v>
      </c>
      <c r="BQ138" s="42"/>
      <c r="BR138" s="42"/>
      <c r="BS138" s="42"/>
      <c r="BT138" s="42"/>
      <c r="BU138" s="42"/>
      <c r="BV138" s="42"/>
      <c r="BW138" s="40">
        <v>74.3</v>
      </c>
      <c r="BX138" s="40">
        <v>186</v>
      </c>
      <c r="BY138" s="40">
        <v>648</v>
      </c>
      <c r="BZ138" s="40">
        <v>70</v>
      </c>
      <c r="CA138" s="40">
        <v>175</v>
      </c>
      <c r="CB138" s="40">
        <v>648</v>
      </c>
      <c r="CC138" s="42"/>
      <c r="CD138" s="42"/>
      <c r="CE138" s="42"/>
      <c r="CF138" s="42"/>
      <c r="CG138" s="42"/>
      <c r="CH138" s="42"/>
      <c r="CI138" s="99"/>
      <c r="CJ138" s="42"/>
      <c r="CK138" s="42"/>
      <c r="CL138" s="42"/>
      <c r="CM138" s="42"/>
      <c r="CN138" s="42"/>
      <c r="CO138" s="40">
        <v>65.2</v>
      </c>
      <c r="CP138" s="82">
        <v>163</v>
      </c>
      <c r="CQ138" s="40">
        <v>539</v>
      </c>
      <c r="CR138" s="40">
        <v>69.2</v>
      </c>
      <c r="CS138" s="82">
        <v>173</v>
      </c>
      <c r="CT138" s="40">
        <v>591</v>
      </c>
      <c r="CU138" s="40">
        <v>42.4</v>
      </c>
      <c r="CV138" s="40">
        <v>105.99999999999999</v>
      </c>
      <c r="CW138" s="40"/>
      <c r="CX138" s="40">
        <v>46.5</v>
      </c>
      <c r="CY138" s="40">
        <v>116.25</v>
      </c>
      <c r="CZ138" s="40"/>
      <c r="DA138" s="40">
        <v>34.5</v>
      </c>
      <c r="DB138" s="82">
        <v>86.25</v>
      </c>
      <c r="DC138" s="40"/>
      <c r="DD138" s="40">
        <v>45.8</v>
      </c>
      <c r="DE138" s="82">
        <v>114.49999999999999</v>
      </c>
      <c r="DF138" s="40"/>
      <c r="DG138" s="40">
        <v>87</v>
      </c>
      <c r="DH138" s="82">
        <v>217.5</v>
      </c>
      <c r="DI138" s="40">
        <v>703</v>
      </c>
      <c r="DJ138" s="40">
        <v>75</v>
      </c>
      <c r="DK138" s="82">
        <v>187.5</v>
      </c>
      <c r="DL138" s="40">
        <v>630</v>
      </c>
      <c r="DM138" s="27">
        <v>8.1999999999999993</v>
      </c>
      <c r="DN138" s="27">
        <v>29</v>
      </c>
      <c r="DO138" s="45">
        <v>62</v>
      </c>
      <c r="DP138" s="27">
        <v>278</v>
      </c>
      <c r="DQ138" s="27">
        <v>12</v>
      </c>
      <c r="DR138" s="27">
        <v>31</v>
      </c>
      <c r="DS138" s="45">
        <v>71.666666666666671</v>
      </c>
      <c r="DT138" s="27">
        <v>351</v>
      </c>
      <c r="DU138" s="86">
        <v>14.2</v>
      </c>
      <c r="DV138" s="86">
        <v>46.334090909090911</v>
      </c>
      <c r="DW138" s="68">
        <v>156.58522727272728</v>
      </c>
      <c r="DX138" s="68">
        <v>456</v>
      </c>
      <c r="DY138" s="86">
        <v>16.2</v>
      </c>
      <c r="DZ138" s="86">
        <v>45.652272727272724</v>
      </c>
      <c r="EA138" s="68">
        <v>164.88068181818181</v>
      </c>
      <c r="EB138" s="68">
        <v>456</v>
      </c>
      <c r="EK138" s="45">
        <v>8</v>
      </c>
      <c r="EL138" s="45">
        <v>53</v>
      </c>
      <c r="EM138" s="45">
        <v>101.66666666666667</v>
      </c>
      <c r="EN138" s="45">
        <v>572</v>
      </c>
      <c r="EO138" s="45">
        <v>9</v>
      </c>
      <c r="EP138" s="45">
        <v>56</v>
      </c>
      <c r="EQ138" s="45">
        <v>108.33333333333334</v>
      </c>
      <c r="ER138" s="45">
        <v>512</v>
      </c>
      <c r="FA138" s="45">
        <v>13</v>
      </c>
      <c r="FB138" s="45">
        <v>45</v>
      </c>
      <c r="FC138" s="45">
        <v>96.666666666666671</v>
      </c>
      <c r="FD138" s="45">
        <v>543</v>
      </c>
      <c r="FE138" s="45">
        <v>12</v>
      </c>
      <c r="FF138" s="45">
        <v>40</v>
      </c>
      <c r="FG138" s="45">
        <v>86.666666666666671</v>
      </c>
      <c r="FH138" s="45">
        <v>561</v>
      </c>
      <c r="FQ138" s="45">
        <v>23.2</v>
      </c>
      <c r="FR138" s="45">
        <v>41</v>
      </c>
      <c r="FS138" s="45">
        <v>107</v>
      </c>
      <c r="FT138" s="45">
        <v>634</v>
      </c>
      <c r="FU138" s="45">
        <v>34</v>
      </c>
      <c r="FV138" s="45">
        <v>39</v>
      </c>
      <c r="FW138" s="45">
        <v>121.66666666666667</v>
      </c>
      <c r="FX138" s="45">
        <v>567</v>
      </c>
      <c r="FY138" s="45"/>
      <c r="FZ138" s="45"/>
      <c r="GA138" s="45"/>
      <c r="GB138" s="45"/>
      <c r="GC138" s="45"/>
      <c r="GD138" s="45"/>
      <c r="GE138" s="45"/>
      <c r="GF138" s="45"/>
      <c r="GG138" s="45">
        <v>21</v>
      </c>
      <c r="GH138" s="45">
        <v>47</v>
      </c>
      <c r="GI138" s="45">
        <v>113.33333333333334</v>
      </c>
      <c r="GJ138" s="45">
        <v>645</v>
      </c>
      <c r="GK138" s="45">
        <v>26.3</v>
      </c>
      <c r="GL138" s="45">
        <v>41</v>
      </c>
      <c r="GM138" s="45">
        <v>112.16666666666669</v>
      </c>
      <c r="GN138" s="45">
        <v>656</v>
      </c>
      <c r="GO138" s="45"/>
      <c r="GP138" s="45"/>
      <c r="GQ138" s="45"/>
      <c r="GR138" s="45"/>
      <c r="GS138" s="45"/>
      <c r="GT138" s="45"/>
      <c r="GU138" s="45"/>
      <c r="GV138" s="45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JI138" s="45"/>
      <c r="JJ138" s="45"/>
      <c r="JK138" s="45"/>
      <c r="JL138" s="45"/>
      <c r="JM138" s="45"/>
      <c r="JN138" s="45"/>
      <c r="JO138" s="45"/>
      <c r="JP138" s="45"/>
      <c r="JQ138" s="47">
        <f t="shared" si="19"/>
        <v>197.10000000000002</v>
      </c>
      <c r="JR138" s="47">
        <f t="shared" si="20"/>
        <v>1352.9863636363639</v>
      </c>
      <c r="JS138" s="47">
        <f t="shared" si="21"/>
        <v>3384.632575757576</v>
      </c>
      <c r="JT138" s="47">
        <f t="shared" si="21"/>
        <v>12486</v>
      </c>
    </row>
    <row r="139" spans="1:280" s="27" customFormat="1" ht="15.75" customHeight="1" x14ac:dyDescent="0.3">
      <c r="A139" s="34">
        <v>20</v>
      </c>
      <c r="B139" s="101" t="s">
        <v>148</v>
      </c>
      <c r="C139" s="48" t="s">
        <v>269</v>
      </c>
      <c r="D139" s="36">
        <f t="shared" si="33"/>
        <v>555.6</v>
      </c>
      <c r="E139" s="36">
        <f t="shared" si="33"/>
        <v>1339.5</v>
      </c>
      <c r="F139" s="36">
        <f t="shared" si="33"/>
        <v>3940</v>
      </c>
      <c r="G139" s="37">
        <f t="shared" si="34"/>
        <v>0.33997461928934009</v>
      </c>
      <c r="H139" s="36">
        <f t="shared" si="35"/>
        <v>46.300000000000004</v>
      </c>
      <c r="I139" s="36">
        <f t="shared" si="35"/>
        <v>111.625</v>
      </c>
      <c r="J139" s="36">
        <f t="shared" si="35"/>
        <v>492.5</v>
      </c>
      <c r="K139" s="37">
        <f t="shared" si="36"/>
        <v>0.22664974619289341</v>
      </c>
      <c r="L139" s="65"/>
      <c r="M139" s="65"/>
      <c r="N139" s="65"/>
      <c r="O139" s="65"/>
      <c r="P139" s="65"/>
      <c r="Q139" s="65"/>
      <c r="R139" s="38"/>
      <c r="S139" s="38"/>
      <c r="T139" s="38"/>
      <c r="U139" s="38"/>
      <c r="V139" s="38"/>
      <c r="W139" s="38"/>
      <c r="X139" s="102"/>
      <c r="Y139" s="102"/>
      <c r="Z139" s="102"/>
      <c r="AA139" s="102"/>
      <c r="AB139" s="102"/>
      <c r="AC139" s="102"/>
      <c r="AD139" s="42"/>
      <c r="AE139" s="42"/>
      <c r="AF139" s="42"/>
      <c r="AG139" s="42"/>
      <c r="AH139" s="42"/>
      <c r="AI139" s="42"/>
      <c r="AJ139" s="40"/>
      <c r="AK139" s="40"/>
      <c r="AL139" s="40"/>
      <c r="AM139" s="40"/>
      <c r="AN139" s="40"/>
      <c r="AO139" s="40"/>
      <c r="AP139" s="41"/>
      <c r="AQ139" s="41"/>
      <c r="AR139" s="41"/>
      <c r="AS139" s="41"/>
      <c r="AT139" s="41"/>
      <c r="AU139" s="41"/>
      <c r="AV139" s="41"/>
      <c r="AW139" s="41"/>
      <c r="AX139" s="41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0">
        <v>53</v>
      </c>
      <c r="BL139" s="40">
        <v>133</v>
      </c>
      <c r="BM139" s="40">
        <v>571</v>
      </c>
      <c r="BN139" s="40">
        <v>48</v>
      </c>
      <c r="BO139" s="40">
        <v>120</v>
      </c>
      <c r="BP139" s="40">
        <v>561</v>
      </c>
      <c r="BQ139" s="42"/>
      <c r="BR139" s="42"/>
      <c r="BS139" s="42"/>
      <c r="BT139" s="42"/>
      <c r="BU139" s="42"/>
      <c r="BV139" s="42"/>
      <c r="BW139" s="40">
        <v>62</v>
      </c>
      <c r="BX139" s="40">
        <v>105</v>
      </c>
      <c r="BY139" s="40">
        <v>550</v>
      </c>
      <c r="BZ139" s="40">
        <v>50.8</v>
      </c>
      <c r="CA139" s="40">
        <v>127</v>
      </c>
      <c r="CB139" s="40">
        <v>510</v>
      </c>
      <c r="CC139" s="42"/>
      <c r="CD139" s="42"/>
      <c r="CE139" s="42"/>
      <c r="CF139" s="42"/>
      <c r="CG139" s="42"/>
      <c r="CH139" s="42"/>
      <c r="CI139" s="99"/>
      <c r="CJ139" s="42"/>
      <c r="CK139" s="42"/>
      <c r="CL139" s="42"/>
      <c r="CM139" s="42"/>
      <c r="CN139" s="42"/>
      <c r="CO139" s="40">
        <v>32.299999999999997</v>
      </c>
      <c r="CP139" s="82">
        <v>80.749999999999986</v>
      </c>
      <c r="CQ139" s="40">
        <v>297</v>
      </c>
      <c r="CR139" s="40">
        <v>40.4</v>
      </c>
      <c r="CS139" s="82">
        <v>100.99999999999999</v>
      </c>
      <c r="CT139" s="40">
        <v>321</v>
      </c>
      <c r="CU139" s="40">
        <v>35.299999999999997</v>
      </c>
      <c r="CV139" s="40">
        <v>88.249999999999986</v>
      </c>
      <c r="CW139" s="40"/>
      <c r="CX139" s="40">
        <v>20.7</v>
      </c>
      <c r="CY139" s="40">
        <v>51.749999999999993</v>
      </c>
      <c r="CZ139" s="40"/>
      <c r="DA139" s="40">
        <v>38.1</v>
      </c>
      <c r="DB139" s="82">
        <v>95.25</v>
      </c>
      <c r="DC139" s="40"/>
      <c r="DD139" s="40">
        <v>26.8</v>
      </c>
      <c r="DE139" s="82">
        <v>67</v>
      </c>
      <c r="DF139" s="40"/>
      <c r="DG139" s="40">
        <v>63.2</v>
      </c>
      <c r="DH139" s="82">
        <v>158</v>
      </c>
      <c r="DI139" s="40">
        <v>578</v>
      </c>
      <c r="DJ139" s="40">
        <v>85</v>
      </c>
      <c r="DK139" s="82">
        <v>212.5</v>
      </c>
      <c r="DL139" s="40">
        <v>552</v>
      </c>
      <c r="DM139" s="27">
        <v>7.2</v>
      </c>
      <c r="DN139" s="27">
        <v>28.9</v>
      </c>
      <c r="DO139" s="45">
        <v>60.166666666666664</v>
      </c>
      <c r="DP139" s="27">
        <v>302</v>
      </c>
      <c r="DQ139" s="27">
        <v>10</v>
      </c>
      <c r="DR139" s="27">
        <v>29</v>
      </c>
      <c r="DS139" s="45">
        <v>65</v>
      </c>
      <c r="DT139" s="27">
        <v>301</v>
      </c>
      <c r="DU139" s="86">
        <v>4.5</v>
      </c>
      <c r="DV139" s="86">
        <v>44</v>
      </c>
      <c r="DW139" s="68">
        <v>121.25</v>
      </c>
      <c r="DX139" s="68">
        <v>331</v>
      </c>
      <c r="DY139" s="86">
        <v>6.5</v>
      </c>
      <c r="DZ139" s="86">
        <v>47</v>
      </c>
      <c r="EA139" s="68">
        <v>137.5</v>
      </c>
      <c r="EB139" s="68">
        <v>461</v>
      </c>
      <c r="EK139" s="45">
        <v>7</v>
      </c>
      <c r="EL139" s="45">
        <v>47</v>
      </c>
      <c r="EM139" s="45">
        <v>90.000000000000014</v>
      </c>
      <c r="EN139" s="45">
        <v>502</v>
      </c>
      <c r="EO139" s="45">
        <v>8.3590909090909076</v>
      </c>
      <c r="EP139" s="45">
        <v>48.718181818181819</v>
      </c>
      <c r="EQ139" s="45">
        <v>95.128787878787875</v>
      </c>
      <c r="ER139" s="45">
        <v>491</v>
      </c>
      <c r="FA139" s="45">
        <v>8.5068181818181827</v>
      </c>
      <c r="FB139" s="45">
        <v>43.206818181818178</v>
      </c>
      <c r="FC139" s="45">
        <v>86.189393939393938</v>
      </c>
      <c r="FD139" s="45">
        <v>502</v>
      </c>
      <c r="FE139" s="45">
        <v>7.706818181818182</v>
      </c>
      <c r="FF139" s="45">
        <v>41.706818181818178</v>
      </c>
      <c r="FG139" s="45">
        <v>82.356060606060609</v>
      </c>
      <c r="FH139" s="45">
        <v>511</v>
      </c>
      <c r="FQ139" s="45">
        <v>17.3</v>
      </c>
      <c r="FR139" s="45">
        <v>32.700000000000003</v>
      </c>
      <c r="FS139" s="45">
        <v>83.333333333333343</v>
      </c>
      <c r="FT139" s="45">
        <v>512</v>
      </c>
      <c r="FU139" s="45">
        <v>21.031818181818181</v>
      </c>
      <c r="FV139" s="45">
        <v>29.724999999999998</v>
      </c>
      <c r="FW139" s="45">
        <v>84.594696969696969</v>
      </c>
      <c r="FX139" s="45">
        <v>522</v>
      </c>
      <c r="FY139" s="45"/>
      <c r="FZ139" s="45"/>
      <c r="GA139" s="45"/>
      <c r="GB139" s="45"/>
      <c r="GC139" s="45"/>
      <c r="GD139" s="45"/>
      <c r="GE139" s="45"/>
      <c r="GF139" s="45"/>
      <c r="GG139" s="45">
        <v>23.359090909090909</v>
      </c>
      <c r="GH139" s="45">
        <v>34.918181818181822</v>
      </c>
      <c r="GI139" s="45">
        <v>97.12878787878789</v>
      </c>
      <c r="GJ139" s="45">
        <v>518</v>
      </c>
      <c r="GK139" s="45">
        <v>24.397727272727273</v>
      </c>
      <c r="GL139" s="45">
        <v>25.556818181818183</v>
      </c>
      <c r="GM139" s="45">
        <v>83.257575757575765</v>
      </c>
      <c r="GN139" s="45">
        <v>481</v>
      </c>
      <c r="GO139" s="45"/>
      <c r="GP139" s="45"/>
      <c r="GQ139" s="45"/>
      <c r="GR139" s="45"/>
      <c r="GS139" s="45"/>
      <c r="GT139" s="45"/>
      <c r="GU139" s="45"/>
      <c r="GV139" s="45"/>
      <c r="HM139" s="44">
        <v>62.7</v>
      </c>
      <c r="HN139" s="44">
        <v>23.377272727272725</v>
      </c>
      <c r="HO139" s="44">
        <v>143.46212121212122</v>
      </c>
      <c r="HP139" s="44">
        <v>530</v>
      </c>
      <c r="HQ139" s="44">
        <v>29.190909090909091</v>
      </c>
      <c r="HR139" s="44">
        <v>52.038636363636364</v>
      </c>
      <c r="HS139" s="44">
        <v>152.7287878787879</v>
      </c>
      <c r="HT139" s="44">
        <v>554</v>
      </c>
      <c r="HU139" s="44"/>
      <c r="HV139" s="44"/>
      <c r="HW139" s="44"/>
      <c r="HX139" s="44"/>
      <c r="HY139" s="44"/>
      <c r="HZ139" s="44"/>
      <c r="IA139" s="44"/>
      <c r="IB139" s="44"/>
      <c r="JI139" s="45">
        <v>33.190909090909088</v>
      </c>
      <c r="JJ139" s="45">
        <v>15</v>
      </c>
      <c r="JK139" s="45">
        <v>105.9</v>
      </c>
      <c r="JL139" s="45">
        <v>514</v>
      </c>
      <c r="JM139" s="45">
        <v>34</v>
      </c>
      <c r="JN139" s="45">
        <v>22.706818181818182</v>
      </c>
      <c r="JO139" s="45">
        <v>127.5</v>
      </c>
      <c r="JP139" s="45">
        <v>505</v>
      </c>
      <c r="JQ139" s="47">
        <f t="shared" si="19"/>
        <v>304.94318181818181</v>
      </c>
      <c r="JR139" s="47">
        <f t="shared" si="20"/>
        <v>1083.4477272727272</v>
      </c>
      <c r="JS139" s="47">
        <f t="shared" si="21"/>
        <v>2954.9962121212125</v>
      </c>
      <c r="JT139" s="47">
        <f t="shared" si="21"/>
        <v>11477</v>
      </c>
    </row>
    <row r="140" spans="1:280" s="27" customFormat="1" ht="15.75" customHeight="1" x14ac:dyDescent="0.3">
      <c r="A140" s="34">
        <v>21</v>
      </c>
      <c r="B140" s="101" t="s">
        <v>148</v>
      </c>
      <c r="C140" s="48" t="s">
        <v>270</v>
      </c>
      <c r="D140" s="36">
        <f t="shared" si="33"/>
        <v>439.70000000000005</v>
      </c>
      <c r="E140" s="36">
        <f t="shared" si="33"/>
        <v>1099</v>
      </c>
      <c r="F140" s="36">
        <f t="shared" si="33"/>
        <v>3874</v>
      </c>
      <c r="G140" s="37">
        <f t="shared" si="34"/>
        <v>0.28368611254517295</v>
      </c>
      <c r="H140" s="36">
        <f t="shared" si="35"/>
        <v>36.641666666666673</v>
      </c>
      <c r="I140" s="36">
        <f t="shared" si="35"/>
        <v>91.583333333333329</v>
      </c>
      <c r="J140" s="36">
        <f t="shared" si="35"/>
        <v>484.25</v>
      </c>
      <c r="K140" s="37">
        <f t="shared" si="36"/>
        <v>0.1891240750301153</v>
      </c>
      <c r="L140" s="65"/>
      <c r="M140" s="65"/>
      <c r="N140" s="65"/>
      <c r="O140" s="65"/>
      <c r="P140" s="65"/>
      <c r="Q140" s="65"/>
      <c r="R140" s="38"/>
      <c r="S140" s="38"/>
      <c r="T140" s="38"/>
      <c r="U140" s="38"/>
      <c r="V140" s="38"/>
      <c r="W140" s="38"/>
      <c r="X140" s="102"/>
      <c r="Y140" s="102"/>
      <c r="Z140" s="102"/>
      <c r="AA140" s="102"/>
      <c r="AB140" s="102"/>
      <c r="AC140" s="102"/>
      <c r="AD140" s="42"/>
      <c r="AE140" s="42"/>
      <c r="AF140" s="42"/>
      <c r="AG140" s="42"/>
      <c r="AH140" s="42"/>
      <c r="AI140" s="42"/>
      <c r="AJ140" s="40"/>
      <c r="AK140" s="40"/>
      <c r="AL140" s="40"/>
      <c r="AM140" s="40"/>
      <c r="AN140" s="40"/>
      <c r="AO140" s="40"/>
      <c r="AP140" s="41"/>
      <c r="AQ140" s="41"/>
      <c r="AR140" s="41"/>
      <c r="AS140" s="41"/>
      <c r="AT140" s="41"/>
      <c r="AU140" s="41"/>
      <c r="AV140" s="41"/>
      <c r="AW140" s="41"/>
      <c r="AX140" s="41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0">
        <v>42.8</v>
      </c>
      <c r="BL140" s="40">
        <v>107</v>
      </c>
      <c r="BM140" s="40">
        <v>570</v>
      </c>
      <c r="BN140" s="40">
        <v>45.2</v>
      </c>
      <c r="BO140" s="40">
        <v>113</v>
      </c>
      <c r="BP140" s="40">
        <v>579</v>
      </c>
      <c r="BQ140" s="42"/>
      <c r="BR140" s="42"/>
      <c r="BS140" s="42"/>
      <c r="BT140" s="42"/>
      <c r="BU140" s="42"/>
      <c r="BV140" s="42"/>
      <c r="BW140" s="40">
        <v>35.700000000000003</v>
      </c>
      <c r="BX140" s="40">
        <v>89</v>
      </c>
      <c r="BY140" s="40">
        <v>521</v>
      </c>
      <c r="BZ140" s="40">
        <v>42.4</v>
      </c>
      <c r="CA140" s="40">
        <v>106</v>
      </c>
      <c r="CB140" s="40">
        <v>521</v>
      </c>
      <c r="CC140" s="42"/>
      <c r="CD140" s="42"/>
      <c r="CE140" s="42"/>
      <c r="CF140" s="42"/>
      <c r="CG140" s="42"/>
      <c r="CH140" s="42"/>
      <c r="CI140" s="99"/>
      <c r="CJ140" s="42"/>
      <c r="CK140" s="42"/>
      <c r="CL140" s="42"/>
      <c r="CM140" s="42"/>
      <c r="CN140" s="42"/>
      <c r="CO140" s="40">
        <v>25.3</v>
      </c>
      <c r="CP140" s="82">
        <v>63.25</v>
      </c>
      <c r="CQ140" s="40">
        <v>289</v>
      </c>
      <c r="CR140" s="40">
        <v>29.5</v>
      </c>
      <c r="CS140" s="82">
        <v>73.75</v>
      </c>
      <c r="CT140" s="40">
        <v>271</v>
      </c>
      <c r="CU140" s="40">
        <v>22.4</v>
      </c>
      <c r="CV140" s="40">
        <v>55.999999999999993</v>
      </c>
      <c r="CW140" s="40"/>
      <c r="CX140" s="40">
        <v>22.5</v>
      </c>
      <c r="CY140" s="40">
        <v>56.25</v>
      </c>
      <c r="CZ140" s="40"/>
      <c r="DA140" s="40">
        <v>25.6</v>
      </c>
      <c r="DB140" s="82">
        <v>64</v>
      </c>
      <c r="DC140" s="40"/>
      <c r="DD140" s="40">
        <v>27.3</v>
      </c>
      <c r="DE140" s="82">
        <v>68.25</v>
      </c>
      <c r="DF140" s="40"/>
      <c r="DG140" s="40">
        <v>58</v>
      </c>
      <c r="DH140" s="82">
        <v>145</v>
      </c>
      <c r="DI140" s="40">
        <v>502</v>
      </c>
      <c r="DJ140" s="40">
        <v>63</v>
      </c>
      <c r="DK140" s="82">
        <v>157.5</v>
      </c>
      <c r="DL140" s="40">
        <v>621</v>
      </c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JQ140" s="47">
        <f t="shared" si="19"/>
        <v>0</v>
      </c>
      <c r="JR140" s="47">
        <f t="shared" si="20"/>
        <v>439.70000000000005</v>
      </c>
      <c r="JS140" s="47">
        <f t="shared" si="21"/>
        <v>1099</v>
      </c>
      <c r="JT140" s="47">
        <f t="shared" si="21"/>
        <v>3874</v>
      </c>
    </row>
    <row r="141" spans="1:280" s="27" customFormat="1" ht="15.75" customHeight="1" x14ac:dyDescent="0.3">
      <c r="A141" s="34">
        <v>22</v>
      </c>
      <c r="B141" s="101" t="s">
        <v>148</v>
      </c>
      <c r="C141" s="48" t="s">
        <v>271</v>
      </c>
      <c r="D141" s="36">
        <f t="shared" si="33"/>
        <v>230.7</v>
      </c>
      <c r="E141" s="36">
        <f t="shared" si="33"/>
        <v>578</v>
      </c>
      <c r="F141" s="36">
        <f t="shared" si="33"/>
        <v>2775</v>
      </c>
      <c r="G141" s="37">
        <f t="shared" si="34"/>
        <v>0.2082882882882883</v>
      </c>
      <c r="H141" s="36">
        <f t="shared" si="35"/>
        <v>38.449999999999996</v>
      </c>
      <c r="I141" s="36">
        <f t="shared" si="35"/>
        <v>96.333333333333329</v>
      </c>
      <c r="J141" s="36">
        <f t="shared" si="35"/>
        <v>462.5</v>
      </c>
      <c r="K141" s="37">
        <f t="shared" si="36"/>
        <v>0.20828828828828827</v>
      </c>
      <c r="L141" s="65"/>
      <c r="M141" s="65"/>
      <c r="N141" s="65"/>
      <c r="O141" s="65"/>
      <c r="P141" s="65"/>
      <c r="Q141" s="65"/>
      <c r="R141" s="38"/>
      <c r="S141" s="38"/>
      <c r="T141" s="38"/>
      <c r="U141" s="38"/>
      <c r="V141" s="38"/>
      <c r="W141" s="38"/>
      <c r="X141" s="102"/>
      <c r="Y141" s="102"/>
      <c r="Z141" s="102"/>
      <c r="AA141" s="102"/>
      <c r="AB141" s="102"/>
      <c r="AC141" s="102"/>
      <c r="AD141" s="42"/>
      <c r="AE141" s="42"/>
      <c r="AF141" s="42"/>
      <c r="AG141" s="42"/>
      <c r="AH141" s="42"/>
      <c r="AI141" s="42"/>
      <c r="AJ141" s="40"/>
      <c r="AK141" s="40"/>
      <c r="AL141" s="40"/>
      <c r="AM141" s="40"/>
      <c r="AN141" s="40"/>
      <c r="AO141" s="40"/>
      <c r="AP141" s="41"/>
      <c r="AQ141" s="41"/>
      <c r="AR141" s="41"/>
      <c r="AS141" s="41"/>
      <c r="AT141" s="41"/>
      <c r="AU141" s="41"/>
      <c r="AV141" s="41"/>
      <c r="AW141" s="41"/>
      <c r="AX141" s="41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0">
        <v>46.2</v>
      </c>
      <c r="BL141" s="40">
        <v>116</v>
      </c>
      <c r="BM141" s="40">
        <v>581</v>
      </c>
      <c r="BN141" s="40">
        <v>46.3</v>
      </c>
      <c r="BO141" s="40">
        <v>116</v>
      </c>
      <c r="BP141" s="40">
        <v>580</v>
      </c>
      <c r="BQ141" s="42"/>
      <c r="BR141" s="42"/>
      <c r="BS141" s="42"/>
      <c r="BT141" s="42"/>
      <c r="BU141" s="42"/>
      <c r="BV141" s="42"/>
      <c r="BW141" s="40">
        <v>46.7</v>
      </c>
      <c r="BX141" s="40">
        <v>117</v>
      </c>
      <c r="BY141" s="40">
        <v>552</v>
      </c>
      <c r="BZ141" s="40">
        <v>36.700000000000003</v>
      </c>
      <c r="CA141" s="40">
        <v>92</v>
      </c>
      <c r="CB141" s="40">
        <v>502</v>
      </c>
      <c r="CC141" s="42"/>
      <c r="CD141" s="42"/>
      <c r="CE141" s="42"/>
      <c r="CF141" s="42"/>
      <c r="CG141" s="42"/>
      <c r="CH141" s="42"/>
      <c r="CI141" s="99"/>
      <c r="CJ141" s="42"/>
      <c r="CK141" s="42"/>
      <c r="CL141" s="42"/>
      <c r="CM141" s="42"/>
      <c r="CN141" s="42"/>
      <c r="CO141" s="40">
        <v>25.3</v>
      </c>
      <c r="CP141" s="82">
        <v>63.25</v>
      </c>
      <c r="CQ141" s="40">
        <v>289</v>
      </c>
      <c r="CR141" s="40">
        <v>29.5</v>
      </c>
      <c r="CS141" s="82">
        <v>73.75</v>
      </c>
      <c r="CT141" s="40">
        <v>271</v>
      </c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U141" s="27">
        <v>3.5</v>
      </c>
      <c r="DV141" s="44">
        <v>18.190909090909091</v>
      </c>
      <c r="DW141" s="45">
        <v>57.227272727272727</v>
      </c>
      <c r="DX141" s="27">
        <v>300</v>
      </c>
      <c r="DY141" s="27">
        <v>4.5</v>
      </c>
      <c r="DZ141" s="44">
        <v>19.509090909090908</v>
      </c>
      <c r="EA141" s="45">
        <v>68.022727272727266</v>
      </c>
      <c r="EB141" s="27">
        <v>300</v>
      </c>
      <c r="FY141" s="45"/>
      <c r="FZ141" s="45"/>
      <c r="GA141" s="45"/>
      <c r="GB141" s="45"/>
      <c r="GC141" s="45"/>
      <c r="GD141" s="45"/>
      <c r="GE141" s="45"/>
      <c r="GF141" s="45"/>
      <c r="GG141" s="45"/>
      <c r="GH141" s="45"/>
      <c r="GI141" s="45"/>
      <c r="GJ141" s="45"/>
      <c r="GK141" s="45"/>
      <c r="GL141" s="45"/>
      <c r="GM141" s="45"/>
      <c r="GN141" s="45"/>
      <c r="GO141" s="45">
        <v>25.6</v>
      </c>
      <c r="GP141" s="45">
        <v>20.190909090909091</v>
      </c>
      <c r="GQ141" s="45">
        <v>91.581818181818193</v>
      </c>
      <c r="GR141" s="45">
        <v>464</v>
      </c>
      <c r="GS141" s="45">
        <v>19.5</v>
      </c>
      <c r="GT141" s="45">
        <v>20.190909090909091</v>
      </c>
      <c r="GU141" s="45">
        <v>79.381818181818176</v>
      </c>
      <c r="GV141" s="45">
        <v>421</v>
      </c>
      <c r="HU141" s="44">
        <v>38.731818181818184</v>
      </c>
      <c r="HV141" s="44">
        <v>21.134090909090911</v>
      </c>
      <c r="HW141" s="44">
        <v>99.776515151515156</v>
      </c>
      <c r="HX141" s="44">
        <v>530</v>
      </c>
      <c r="HY141" s="44">
        <v>32.524999999999999</v>
      </c>
      <c r="HZ141" s="44">
        <v>27.5</v>
      </c>
      <c r="IA141" s="44">
        <v>109.20833333333334</v>
      </c>
      <c r="IB141" s="44">
        <v>524</v>
      </c>
      <c r="JQ141" s="47">
        <f t="shared" si="19"/>
        <v>124.3568181818182</v>
      </c>
      <c r="JR141" s="47">
        <f t="shared" si="20"/>
        <v>357.41590909090911</v>
      </c>
      <c r="JS141" s="47">
        <f t="shared" si="21"/>
        <v>1083.1984848484849</v>
      </c>
      <c r="JT141" s="47">
        <f t="shared" si="21"/>
        <v>5314</v>
      </c>
    </row>
    <row r="142" spans="1:280" s="27" customFormat="1" ht="15.75" customHeight="1" x14ac:dyDescent="0.3">
      <c r="A142" s="34">
        <v>23</v>
      </c>
      <c r="B142" s="101" t="s">
        <v>148</v>
      </c>
      <c r="C142" s="103" t="s">
        <v>272</v>
      </c>
      <c r="D142" s="36"/>
      <c r="E142" s="36"/>
      <c r="F142" s="36"/>
      <c r="G142" s="37"/>
      <c r="H142" s="36"/>
      <c r="I142" s="36"/>
      <c r="J142" s="36"/>
      <c r="K142" s="37"/>
      <c r="L142" s="65"/>
      <c r="M142" s="65"/>
      <c r="N142" s="65"/>
      <c r="O142" s="65"/>
      <c r="P142" s="65"/>
      <c r="Q142" s="65"/>
      <c r="R142" s="38"/>
      <c r="S142" s="38"/>
      <c r="T142" s="38"/>
      <c r="U142" s="38"/>
      <c r="V142" s="38"/>
      <c r="W142" s="38"/>
      <c r="X142" s="102"/>
      <c r="Y142" s="102"/>
      <c r="Z142" s="102"/>
      <c r="AA142" s="102"/>
      <c r="AB142" s="102"/>
      <c r="AC142" s="102"/>
      <c r="AD142" s="42"/>
      <c r="AE142" s="42"/>
      <c r="AF142" s="42"/>
      <c r="AG142" s="42"/>
      <c r="AH142" s="42"/>
      <c r="AI142" s="42"/>
      <c r="AJ142" s="40"/>
      <c r="AK142" s="40"/>
      <c r="AL142" s="40"/>
      <c r="AM142" s="40"/>
      <c r="AN142" s="40"/>
      <c r="AO142" s="40"/>
      <c r="AP142" s="41"/>
      <c r="AQ142" s="41"/>
      <c r="AR142" s="41"/>
      <c r="AS142" s="41"/>
      <c r="AT142" s="41"/>
      <c r="AU142" s="41"/>
      <c r="AV142" s="41"/>
      <c r="AW142" s="41"/>
      <c r="AX142" s="41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0"/>
      <c r="BL142" s="40"/>
      <c r="BM142" s="40"/>
      <c r="BN142" s="40"/>
      <c r="BO142" s="40"/>
      <c r="BP142" s="40"/>
      <c r="BQ142" s="42"/>
      <c r="BR142" s="42"/>
      <c r="BS142" s="42"/>
      <c r="BT142" s="42"/>
      <c r="BU142" s="42"/>
      <c r="BV142" s="42"/>
      <c r="BW142" s="40"/>
      <c r="BX142" s="40"/>
      <c r="BY142" s="40"/>
      <c r="BZ142" s="40"/>
      <c r="CA142" s="40"/>
      <c r="CB142" s="40"/>
      <c r="CC142" s="42"/>
      <c r="CD142" s="42"/>
      <c r="CE142" s="42"/>
      <c r="CF142" s="42"/>
      <c r="CG142" s="42"/>
      <c r="CH142" s="42"/>
      <c r="CI142" s="99"/>
      <c r="CJ142" s="42"/>
      <c r="CK142" s="42"/>
      <c r="CL142" s="42"/>
      <c r="CM142" s="42"/>
      <c r="CN142" s="42"/>
      <c r="CO142" s="40"/>
      <c r="CP142" s="82"/>
      <c r="CQ142" s="40"/>
      <c r="CR142" s="40"/>
      <c r="CS142" s="82"/>
      <c r="CT142" s="40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U142" s="27">
        <v>3.1</v>
      </c>
      <c r="DV142" s="44">
        <v>15</v>
      </c>
      <c r="DW142" s="45">
        <v>45.25</v>
      </c>
      <c r="DX142" s="27">
        <v>300</v>
      </c>
      <c r="DY142" s="27">
        <v>2.1</v>
      </c>
      <c r="DZ142" s="44">
        <v>14</v>
      </c>
      <c r="EA142" s="45">
        <v>40.25</v>
      </c>
      <c r="EB142" s="27">
        <v>300</v>
      </c>
      <c r="FY142" s="45">
        <v>11.2</v>
      </c>
      <c r="FZ142" s="45">
        <v>11.2</v>
      </c>
      <c r="GA142" s="45">
        <v>37.333333333333336</v>
      </c>
      <c r="GB142" s="45">
        <v>439</v>
      </c>
      <c r="GC142" s="45">
        <v>6.7</v>
      </c>
      <c r="GD142" s="45">
        <v>20.7</v>
      </c>
      <c r="GE142" s="45">
        <v>45.666666666666671</v>
      </c>
      <c r="GF142" s="45">
        <v>432</v>
      </c>
      <c r="GG142" s="45"/>
      <c r="GH142" s="45"/>
      <c r="GI142" s="45"/>
      <c r="GJ142" s="45"/>
      <c r="GK142" s="45"/>
      <c r="GL142" s="45"/>
      <c r="GM142" s="45"/>
      <c r="GN142" s="45"/>
      <c r="GO142" s="45"/>
      <c r="GP142" s="45"/>
      <c r="GQ142" s="45"/>
      <c r="GR142" s="45"/>
      <c r="GS142" s="45"/>
      <c r="GT142" s="45"/>
      <c r="GU142" s="45"/>
      <c r="GV142" s="45"/>
      <c r="HE142" s="27">
        <v>20.399999999999999</v>
      </c>
      <c r="HF142" s="27">
        <v>22.2</v>
      </c>
      <c r="HG142" s="27">
        <v>85.199999999999989</v>
      </c>
      <c r="HH142" s="27">
        <v>451</v>
      </c>
      <c r="HI142" s="27">
        <v>23.4</v>
      </c>
      <c r="HJ142" s="27">
        <v>19</v>
      </c>
      <c r="HK142" s="27">
        <v>84.8</v>
      </c>
      <c r="HL142" s="27">
        <v>431</v>
      </c>
      <c r="IS142" s="27">
        <v>44.35</v>
      </c>
      <c r="IU142" s="27">
        <v>92</v>
      </c>
      <c r="IV142" s="27">
        <v>489</v>
      </c>
      <c r="IW142" s="27">
        <v>44.35</v>
      </c>
      <c r="IX142" s="27">
        <v>92</v>
      </c>
      <c r="IZ142" s="27">
        <v>489</v>
      </c>
      <c r="JA142" s="27">
        <v>20.51</v>
      </c>
      <c r="JB142" s="27">
        <v>29</v>
      </c>
      <c r="JC142" s="27">
        <f>46+58</f>
        <v>104</v>
      </c>
      <c r="JD142" s="27">
        <v>510</v>
      </c>
      <c r="JE142" s="27">
        <v>30.01</v>
      </c>
      <c r="JF142" s="27">
        <v>24.6</v>
      </c>
      <c r="JG142" s="27">
        <f>65+49</f>
        <v>114</v>
      </c>
      <c r="JH142" s="27">
        <v>554</v>
      </c>
      <c r="JQ142" s="47">
        <f t="shared" ref="JQ142:JQ200" si="43">SUM(DM142,DQ142,DU142,DY142,EC142,EG142,EK142,EO142,ES142,EW142,FA142,FE142,FM142,FQ142,FU142,FY142,GC142,GG142,GK142,GO142,GS142,GW142,HA142,HE142,HI142,HM142,HQ142,HU142,HY142,IC142,IG142,IK142,IO142,IS142,IW142,JA142,JE142,JI142,JM142)</f>
        <v>206.11999999999998</v>
      </c>
      <c r="JR142" s="47">
        <f t="shared" ref="JR142:JR200" si="44">SUM(DN142,DR142,DV142,DZ142,ED142,EH142,EL142,EP142,ET142,EX142,FB142,FF142,FN142,FR142,FV142,FZ142,GD142,GH142,GL142,GP142,GT142,GX142,HB142,HF142,HJ142,HN142,HR142,HV142,HZ142,ID142,IH142,IL142,IP142,IT142,IX142,L142,O142,R142,U142,X142,AA142,AD142,AG142,AJ142,AM142,AP142,AS142,AV142,AY142,BB142,BE142,BH142,BK142,BN142,BQ142,BT142,BW142,BZ142,CC142,CF142,CI142,CL142,CO142,CR142,CU142,CX142,DA142,DD142,DG142,DJ142)</f>
        <v>194.10000000000002</v>
      </c>
      <c r="JS142" s="47">
        <f t="shared" ref="JS142:JT200" si="45">SUM(DO142,DS142,DW142,EA142,EE142,EI142,EM142,EQ142,EU142,EY142,FC142,FG142,FO142,FS142,FW142,GA142,GE142,GI142,GM142,GQ142,GU142,GY142,HC142,HG142,HK142,HO142,HS142,HW142,IA142,IE142,II142,IM142,IQ142,IU142,IY142,M142,P142,S142,V142,Y142,AB142,AE142,AH142,AK142,AN142,AQ142,AT142,AW142,AZ142,BC142,BF142,BI142,BL142,BO142,BR142,BU142,BX142,CA142,CD142,CG142,CJ142,CM142,CP142,CS142,CV142,CY142,DB142,DE142,DH142,DK142,JC142,JG142,JK142,JO142)</f>
        <v>648.5</v>
      </c>
      <c r="JT142" s="47">
        <f t="shared" si="45"/>
        <v>4395</v>
      </c>
    </row>
    <row r="143" spans="1:280" s="56" customFormat="1" ht="15.75" customHeight="1" x14ac:dyDescent="0.3">
      <c r="A143" s="49">
        <v>24</v>
      </c>
      <c r="B143" s="104" t="s">
        <v>148</v>
      </c>
      <c r="C143" s="105" t="s">
        <v>273</v>
      </c>
      <c r="D143" s="51"/>
      <c r="E143" s="51"/>
      <c r="F143" s="51"/>
      <c r="G143" s="52"/>
      <c r="H143" s="51"/>
      <c r="I143" s="51"/>
      <c r="J143" s="51"/>
      <c r="K143" s="52"/>
      <c r="L143" s="61"/>
      <c r="M143" s="61"/>
      <c r="N143" s="61"/>
      <c r="O143" s="61"/>
      <c r="P143" s="61"/>
      <c r="Q143" s="61"/>
      <c r="R143" s="53"/>
      <c r="S143" s="53"/>
      <c r="T143" s="53"/>
      <c r="U143" s="53"/>
      <c r="V143" s="53"/>
      <c r="W143" s="53"/>
      <c r="X143" s="106"/>
      <c r="Y143" s="106"/>
      <c r="Z143" s="106"/>
      <c r="AA143" s="106"/>
      <c r="AB143" s="106"/>
      <c r="AC143" s="106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107"/>
      <c r="CJ143" s="54"/>
      <c r="CK143" s="54"/>
      <c r="CL143" s="54"/>
      <c r="CM143" s="54"/>
      <c r="CN143" s="54"/>
      <c r="CO143" s="54"/>
      <c r="CP143" s="55"/>
      <c r="CQ143" s="54"/>
      <c r="CR143" s="54"/>
      <c r="CS143" s="55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GG143" s="58">
        <v>13</v>
      </c>
      <c r="GH143" s="58">
        <v>44</v>
      </c>
      <c r="GI143" s="58">
        <v>87.692307692307693</v>
      </c>
      <c r="GJ143" s="58">
        <v>553</v>
      </c>
      <c r="GK143" s="58">
        <v>48</v>
      </c>
      <c r="GL143" s="58">
        <v>16</v>
      </c>
      <c r="GM143" s="58">
        <v>96.703296703296701</v>
      </c>
      <c r="GN143" s="58">
        <v>488</v>
      </c>
      <c r="GO143" s="58"/>
      <c r="GP143" s="58"/>
      <c r="GQ143" s="58"/>
      <c r="GR143" s="58"/>
      <c r="GS143" s="58"/>
      <c r="GT143" s="58"/>
      <c r="GU143" s="58"/>
      <c r="GV143" s="58"/>
      <c r="JQ143" s="60">
        <f t="shared" si="43"/>
        <v>61</v>
      </c>
      <c r="JR143" s="60">
        <f t="shared" si="44"/>
        <v>60</v>
      </c>
      <c r="JS143" s="60">
        <f t="shared" si="45"/>
        <v>184.39560439560438</v>
      </c>
      <c r="JT143" s="60">
        <f t="shared" si="45"/>
        <v>1041</v>
      </c>
    </row>
    <row r="144" spans="1:280" s="56" customFormat="1" ht="15.75" customHeight="1" x14ac:dyDescent="0.3">
      <c r="A144" s="49">
        <v>25</v>
      </c>
      <c r="B144" s="104" t="s">
        <v>148</v>
      </c>
      <c r="C144" s="105" t="s">
        <v>274</v>
      </c>
      <c r="D144" s="51"/>
      <c r="E144" s="51"/>
      <c r="F144" s="51"/>
      <c r="G144" s="52"/>
      <c r="H144" s="51"/>
      <c r="I144" s="51"/>
      <c r="J144" s="51"/>
      <c r="K144" s="52"/>
      <c r="L144" s="61"/>
      <c r="M144" s="61"/>
      <c r="N144" s="61"/>
      <c r="O144" s="61"/>
      <c r="P144" s="61"/>
      <c r="Q144" s="61"/>
      <c r="R144" s="53"/>
      <c r="S144" s="53"/>
      <c r="T144" s="53"/>
      <c r="U144" s="53"/>
      <c r="V144" s="53"/>
      <c r="W144" s="53"/>
      <c r="X144" s="106"/>
      <c r="Y144" s="106"/>
      <c r="Z144" s="106"/>
      <c r="AA144" s="106"/>
      <c r="AB144" s="106"/>
      <c r="AC144" s="106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107"/>
      <c r="CJ144" s="54"/>
      <c r="CK144" s="54"/>
      <c r="CL144" s="54"/>
      <c r="CM144" s="54"/>
      <c r="CN144" s="54"/>
      <c r="CO144" s="54"/>
      <c r="CP144" s="55"/>
      <c r="CQ144" s="54"/>
      <c r="CR144" s="54"/>
      <c r="CS144" s="55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GG144" s="58"/>
      <c r="GH144" s="58"/>
      <c r="GI144" s="58"/>
      <c r="GJ144" s="58"/>
      <c r="GK144" s="58"/>
      <c r="GL144" s="58"/>
      <c r="GM144" s="58"/>
      <c r="GN144" s="58"/>
      <c r="GO144" s="58"/>
      <c r="GP144" s="58"/>
      <c r="GQ144" s="58"/>
      <c r="GR144" s="58"/>
      <c r="GS144" s="58"/>
      <c r="GT144" s="58"/>
      <c r="GU144" s="58"/>
      <c r="GV144" s="58"/>
      <c r="GW144" s="56">
        <v>18</v>
      </c>
      <c r="GX144" s="56">
        <v>24</v>
      </c>
      <c r="GY144" s="56">
        <v>60</v>
      </c>
      <c r="GZ144" s="56">
        <v>430</v>
      </c>
      <c r="HA144" s="56">
        <v>26</v>
      </c>
      <c r="HB144" s="56">
        <v>19</v>
      </c>
      <c r="HC144" s="56">
        <v>90</v>
      </c>
      <c r="HD144" s="56">
        <v>421</v>
      </c>
      <c r="JQ144" s="60">
        <f t="shared" si="43"/>
        <v>44</v>
      </c>
      <c r="JR144" s="60">
        <f t="shared" si="44"/>
        <v>43</v>
      </c>
      <c r="JS144" s="60">
        <f t="shared" si="45"/>
        <v>150</v>
      </c>
      <c r="JT144" s="60">
        <f t="shared" si="45"/>
        <v>851</v>
      </c>
    </row>
    <row r="145" spans="1:280" s="27" customFormat="1" ht="15.75" customHeight="1" x14ac:dyDescent="0.3">
      <c r="A145" s="34">
        <v>26</v>
      </c>
      <c r="B145" s="101" t="s">
        <v>148</v>
      </c>
      <c r="C145" s="103" t="s">
        <v>275</v>
      </c>
      <c r="D145" s="36"/>
      <c r="E145" s="36"/>
      <c r="F145" s="36"/>
      <c r="G145" s="37"/>
      <c r="H145" s="36"/>
      <c r="I145" s="36"/>
      <c r="J145" s="36"/>
      <c r="K145" s="37"/>
      <c r="L145" s="65"/>
      <c r="M145" s="65"/>
      <c r="N145" s="65"/>
      <c r="O145" s="65"/>
      <c r="P145" s="65"/>
      <c r="Q145" s="65"/>
      <c r="R145" s="38"/>
      <c r="S145" s="38"/>
      <c r="T145" s="38"/>
      <c r="U145" s="38"/>
      <c r="V145" s="38"/>
      <c r="W145" s="38"/>
      <c r="X145" s="102"/>
      <c r="Y145" s="102"/>
      <c r="Z145" s="102"/>
      <c r="AA145" s="102"/>
      <c r="AB145" s="102"/>
      <c r="AC145" s="102"/>
      <c r="AD145" s="42"/>
      <c r="AE145" s="42"/>
      <c r="AF145" s="42"/>
      <c r="AG145" s="42"/>
      <c r="AH145" s="42"/>
      <c r="AI145" s="42"/>
      <c r="AJ145" s="40"/>
      <c r="AK145" s="40"/>
      <c r="AL145" s="40"/>
      <c r="AM145" s="40"/>
      <c r="AN145" s="40"/>
      <c r="AO145" s="40"/>
      <c r="AP145" s="41"/>
      <c r="AQ145" s="41"/>
      <c r="AR145" s="41"/>
      <c r="AS145" s="41"/>
      <c r="AT145" s="41"/>
      <c r="AU145" s="41"/>
      <c r="AV145" s="41"/>
      <c r="AW145" s="41"/>
      <c r="AX145" s="41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0"/>
      <c r="BL145" s="40"/>
      <c r="BM145" s="40"/>
      <c r="BN145" s="40"/>
      <c r="BO145" s="40"/>
      <c r="BP145" s="40"/>
      <c r="BQ145" s="42"/>
      <c r="BR145" s="42"/>
      <c r="BS145" s="42"/>
      <c r="BT145" s="42"/>
      <c r="BU145" s="42"/>
      <c r="BV145" s="42"/>
      <c r="BW145" s="40"/>
      <c r="BX145" s="40"/>
      <c r="BY145" s="40"/>
      <c r="BZ145" s="40"/>
      <c r="CA145" s="40"/>
      <c r="CB145" s="40"/>
      <c r="CC145" s="42"/>
      <c r="CD145" s="42"/>
      <c r="CE145" s="42"/>
      <c r="CF145" s="42"/>
      <c r="CG145" s="42"/>
      <c r="CH145" s="42"/>
      <c r="CI145" s="99"/>
      <c r="CJ145" s="42"/>
      <c r="CK145" s="42"/>
      <c r="CL145" s="42"/>
      <c r="CM145" s="42"/>
      <c r="CN145" s="42"/>
      <c r="CO145" s="40"/>
      <c r="CP145" s="82"/>
      <c r="CQ145" s="40"/>
      <c r="CR145" s="40"/>
      <c r="CS145" s="82"/>
      <c r="CT145" s="40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27">
        <v>7.1</v>
      </c>
      <c r="DN145" s="27">
        <v>27.3</v>
      </c>
      <c r="DO145" s="45">
        <v>57.333333333333336</v>
      </c>
      <c r="DP145" s="27">
        <v>279</v>
      </c>
      <c r="DQ145" s="27">
        <v>6.3</v>
      </c>
      <c r="DR145" s="27">
        <v>24</v>
      </c>
      <c r="DS145" s="45">
        <v>50.5</v>
      </c>
      <c r="DT145" s="27">
        <v>324</v>
      </c>
      <c r="DU145" s="44">
        <v>9.1</v>
      </c>
      <c r="DV145" s="44">
        <v>44.504545454545458</v>
      </c>
      <c r="DW145" s="45">
        <v>154.51136363636363</v>
      </c>
      <c r="DX145" s="45">
        <v>425</v>
      </c>
      <c r="DY145" s="44">
        <v>7.1</v>
      </c>
      <c r="DZ145" s="44">
        <v>46.463636363636361</v>
      </c>
      <c r="EA145" s="45">
        <v>156.90909090909088</v>
      </c>
      <c r="EB145" s="45">
        <v>421</v>
      </c>
      <c r="EK145" s="45">
        <v>19.190909090909091</v>
      </c>
      <c r="EL145" s="45">
        <v>38</v>
      </c>
      <c r="EM145" s="45">
        <v>95.318181818181827</v>
      </c>
      <c r="EN145" s="45">
        <v>511</v>
      </c>
      <c r="EO145" s="45">
        <v>10</v>
      </c>
      <c r="EP145" s="45">
        <v>29</v>
      </c>
      <c r="EQ145" s="45">
        <v>65</v>
      </c>
      <c r="ER145" s="45">
        <v>341</v>
      </c>
      <c r="FA145" s="45">
        <v>6.2</v>
      </c>
      <c r="FB145" s="45">
        <v>27.477272727272727</v>
      </c>
      <c r="FC145" s="45">
        <v>56.128787878787882</v>
      </c>
      <c r="FD145" s="45">
        <v>331</v>
      </c>
      <c r="FE145" s="45">
        <v>7.5</v>
      </c>
      <c r="FF145" s="45">
        <v>25.477272727272727</v>
      </c>
      <c r="FG145" s="45">
        <v>54.962121212121211</v>
      </c>
      <c r="FH145" s="45">
        <v>313</v>
      </c>
      <c r="FQ145" s="45">
        <v>16.5</v>
      </c>
      <c r="FR145" s="45">
        <v>37</v>
      </c>
      <c r="FS145" s="45">
        <v>89.166666666666671</v>
      </c>
      <c r="FT145" s="45">
        <v>505</v>
      </c>
      <c r="FU145" s="45">
        <v>19</v>
      </c>
      <c r="FV145" s="45">
        <v>23</v>
      </c>
      <c r="FW145" s="45">
        <v>70</v>
      </c>
      <c r="FX145" s="45">
        <v>474</v>
      </c>
      <c r="GG145" s="45">
        <v>17.5</v>
      </c>
      <c r="GH145" s="45">
        <v>30.8</v>
      </c>
      <c r="GI145" s="45">
        <v>80.5</v>
      </c>
      <c r="GJ145" s="45">
        <v>457</v>
      </c>
      <c r="GK145" s="45">
        <v>12.8</v>
      </c>
      <c r="GL145" s="45">
        <v>20</v>
      </c>
      <c r="GM145" s="45">
        <v>54.666666666666671</v>
      </c>
      <c r="GN145" s="45">
        <v>456</v>
      </c>
      <c r="GO145" s="45">
        <v>26.1</v>
      </c>
      <c r="GP145" s="45">
        <v>17</v>
      </c>
      <c r="GQ145" s="45">
        <v>86.2</v>
      </c>
      <c r="GR145" s="45">
        <v>400</v>
      </c>
      <c r="GS145" s="45">
        <v>27</v>
      </c>
      <c r="GT145" s="45">
        <v>17</v>
      </c>
      <c r="GU145" s="45">
        <v>88</v>
      </c>
      <c r="GV145" s="45">
        <v>418</v>
      </c>
      <c r="JQ145" s="47">
        <f t="shared" si="43"/>
        <v>191.3909090909091</v>
      </c>
      <c r="JR145" s="47">
        <f t="shared" si="44"/>
        <v>407.02272727272731</v>
      </c>
      <c r="JS145" s="47">
        <f t="shared" si="45"/>
        <v>1159.1962121212121</v>
      </c>
      <c r="JT145" s="47">
        <f t="shared" si="45"/>
        <v>5655</v>
      </c>
    </row>
    <row r="146" spans="1:280" s="27" customFormat="1" ht="15.75" customHeight="1" x14ac:dyDescent="0.3">
      <c r="A146" s="34">
        <v>27</v>
      </c>
      <c r="B146" s="101" t="s">
        <v>148</v>
      </c>
      <c r="C146" s="103" t="s">
        <v>276</v>
      </c>
      <c r="D146" s="36"/>
      <c r="E146" s="36"/>
      <c r="F146" s="36"/>
      <c r="G146" s="37"/>
      <c r="H146" s="36"/>
      <c r="I146" s="36"/>
      <c r="J146" s="36"/>
      <c r="K146" s="37"/>
      <c r="L146" s="65"/>
      <c r="M146" s="65"/>
      <c r="N146" s="65"/>
      <c r="O146" s="65"/>
      <c r="P146" s="65"/>
      <c r="Q146" s="65"/>
      <c r="R146" s="38"/>
      <c r="S146" s="38"/>
      <c r="T146" s="38"/>
      <c r="U146" s="38"/>
      <c r="V146" s="38"/>
      <c r="W146" s="38"/>
      <c r="X146" s="102"/>
      <c r="Y146" s="102"/>
      <c r="Z146" s="102"/>
      <c r="AA146" s="102"/>
      <c r="AB146" s="102"/>
      <c r="AC146" s="102"/>
      <c r="AD146" s="42"/>
      <c r="AE146" s="42"/>
      <c r="AF146" s="42"/>
      <c r="AG146" s="42"/>
      <c r="AH146" s="42"/>
      <c r="AI146" s="42"/>
      <c r="AJ146" s="40"/>
      <c r="AK146" s="40"/>
      <c r="AL146" s="40"/>
      <c r="AM146" s="40"/>
      <c r="AN146" s="40"/>
      <c r="AO146" s="40"/>
      <c r="AP146" s="41"/>
      <c r="AQ146" s="41"/>
      <c r="AR146" s="41"/>
      <c r="AS146" s="41"/>
      <c r="AT146" s="41"/>
      <c r="AU146" s="41"/>
      <c r="AV146" s="41"/>
      <c r="AW146" s="41"/>
      <c r="AX146" s="41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0"/>
      <c r="BL146" s="40"/>
      <c r="BM146" s="40"/>
      <c r="BN146" s="40"/>
      <c r="BO146" s="40"/>
      <c r="BP146" s="40"/>
      <c r="BQ146" s="42"/>
      <c r="BR146" s="42"/>
      <c r="BS146" s="42"/>
      <c r="BT146" s="42"/>
      <c r="BU146" s="42"/>
      <c r="BV146" s="42"/>
      <c r="BW146" s="40"/>
      <c r="BX146" s="40"/>
      <c r="BY146" s="40"/>
      <c r="BZ146" s="40"/>
      <c r="CA146" s="40"/>
      <c r="CB146" s="40"/>
      <c r="CC146" s="42"/>
      <c r="CD146" s="42"/>
      <c r="CE146" s="42"/>
      <c r="CF146" s="42"/>
      <c r="CG146" s="42"/>
      <c r="CH146" s="42"/>
      <c r="CI146" s="99"/>
      <c r="CJ146" s="42"/>
      <c r="CK146" s="42"/>
      <c r="CL146" s="42"/>
      <c r="CM146" s="42"/>
      <c r="CN146" s="42"/>
      <c r="CO146" s="40"/>
      <c r="CP146" s="82"/>
      <c r="CQ146" s="40"/>
      <c r="CR146" s="40"/>
      <c r="CS146" s="82"/>
      <c r="CT146" s="40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O146" s="45"/>
      <c r="DS146" s="45"/>
      <c r="DU146" s="44"/>
      <c r="DV146" s="44">
        <v>11.3</v>
      </c>
      <c r="DW146" s="45"/>
      <c r="DX146" s="45"/>
      <c r="DY146" s="44"/>
      <c r="DZ146" s="44">
        <v>12</v>
      </c>
      <c r="EA146" s="45"/>
      <c r="EB146" s="45"/>
      <c r="EK146" s="45"/>
      <c r="EL146" s="45"/>
      <c r="EM146" s="45"/>
      <c r="EN146" s="45"/>
      <c r="EO146" s="45"/>
      <c r="EP146" s="45"/>
      <c r="EQ146" s="45"/>
      <c r="ER146" s="45"/>
      <c r="FA146" s="45"/>
      <c r="FB146" s="45"/>
      <c r="FC146" s="45"/>
      <c r="FD146" s="45"/>
      <c r="FE146" s="45"/>
      <c r="FF146" s="45"/>
      <c r="FG146" s="45"/>
      <c r="FH146" s="45"/>
      <c r="FQ146" s="45"/>
      <c r="FR146" s="45"/>
      <c r="FS146" s="45"/>
      <c r="FT146" s="45"/>
      <c r="FU146" s="45"/>
      <c r="FV146" s="45"/>
      <c r="FW146" s="45"/>
      <c r="FX146" s="45"/>
      <c r="GG146" s="45"/>
      <c r="GH146" s="45"/>
      <c r="GI146" s="45"/>
      <c r="GJ146" s="45"/>
      <c r="GK146" s="45"/>
      <c r="GL146" s="45"/>
      <c r="GM146" s="45"/>
      <c r="GN146" s="45"/>
      <c r="JQ146" s="47">
        <f t="shared" si="43"/>
        <v>0</v>
      </c>
      <c r="JR146" s="47">
        <f t="shared" si="44"/>
        <v>23.3</v>
      </c>
      <c r="JS146" s="47">
        <f t="shared" si="45"/>
        <v>0</v>
      </c>
      <c r="JT146" s="47">
        <f t="shared" si="45"/>
        <v>0</v>
      </c>
    </row>
    <row r="147" spans="1:280" s="27" customFormat="1" ht="15.75" customHeight="1" x14ac:dyDescent="0.3">
      <c r="A147" s="34">
        <v>28</v>
      </c>
      <c r="B147" s="101" t="s">
        <v>148</v>
      </c>
      <c r="C147" s="103" t="s">
        <v>277</v>
      </c>
      <c r="D147" s="36"/>
      <c r="E147" s="36"/>
      <c r="F147" s="36"/>
      <c r="G147" s="37"/>
      <c r="H147" s="36"/>
      <c r="I147" s="36"/>
      <c r="J147" s="36"/>
      <c r="K147" s="37"/>
      <c r="L147" s="65"/>
      <c r="M147" s="65"/>
      <c r="N147" s="65"/>
      <c r="O147" s="65"/>
      <c r="P147" s="65"/>
      <c r="Q147" s="65"/>
      <c r="R147" s="38"/>
      <c r="S147" s="38"/>
      <c r="T147" s="38"/>
      <c r="U147" s="38"/>
      <c r="V147" s="38"/>
      <c r="W147" s="38"/>
      <c r="X147" s="102"/>
      <c r="Y147" s="102"/>
      <c r="Z147" s="102"/>
      <c r="AA147" s="102"/>
      <c r="AB147" s="102"/>
      <c r="AC147" s="102"/>
      <c r="AD147" s="42"/>
      <c r="AE147" s="42"/>
      <c r="AF147" s="42"/>
      <c r="AG147" s="42"/>
      <c r="AH147" s="42"/>
      <c r="AI147" s="42"/>
      <c r="AJ147" s="40"/>
      <c r="AK147" s="40"/>
      <c r="AL147" s="40"/>
      <c r="AM147" s="40"/>
      <c r="AN147" s="40"/>
      <c r="AO147" s="40"/>
      <c r="AP147" s="41"/>
      <c r="AQ147" s="41"/>
      <c r="AR147" s="41"/>
      <c r="AS147" s="41"/>
      <c r="AT147" s="41"/>
      <c r="AU147" s="41"/>
      <c r="AV147" s="41"/>
      <c r="AW147" s="41"/>
      <c r="AX147" s="41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0"/>
      <c r="BL147" s="40"/>
      <c r="BM147" s="40"/>
      <c r="BN147" s="40"/>
      <c r="BO147" s="40"/>
      <c r="BP147" s="40"/>
      <c r="BQ147" s="42"/>
      <c r="BR147" s="42"/>
      <c r="BS147" s="42"/>
      <c r="BT147" s="42"/>
      <c r="BU147" s="42"/>
      <c r="BV147" s="42"/>
      <c r="BW147" s="40"/>
      <c r="BX147" s="40"/>
      <c r="BY147" s="40"/>
      <c r="BZ147" s="40"/>
      <c r="CA147" s="40"/>
      <c r="CB147" s="40"/>
      <c r="CC147" s="42"/>
      <c r="CD147" s="42"/>
      <c r="CE147" s="42"/>
      <c r="CF147" s="42"/>
      <c r="CG147" s="42"/>
      <c r="CH147" s="42"/>
      <c r="CI147" s="99"/>
      <c r="CJ147" s="42"/>
      <c r="CK147" s="42"/>
      <c r="CL147" s="42"/>
      <c r="CM147" s="42"/>
      <c r="CN147" s="42"/>
      <c r="CO147" s="40"/>
      <c r="CP147" s="82"/>
      <c r="CQ147" s="40"/>
      <c r="CR147" s="40"/>
      <c r="CS147" s="82"/>
      <c r="CT147" s="40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27">
        <v>14</v>
      </c>
      <c r="DN147" s="27">
        <v>32</v>
      </c>
      <c r="DO147" s="45">
        <v>76.666666666666671</v>
      </c>
      <c r="DP147" s="27">
        <v>389</v>
      </c>
      <c r="DQ147" s="27">
        <v>8.9</v>
      </c>
      <c r="DR147" s="27">
        <v>27</v>
      </c>
      <c r="DS147" s="45">
        <v>59.833333333333336</v>
      </c>
      <c r="DT147" s="27">
        <v>322</v>
      </c>
      <c r="DU147" s="44">
        <v>8.8909090909090907</v>
      </c>
      <c r="DV147" s="44">
        <v>45.390909090909091</v>
      </c>
      <c r="DW147" s="45">
        <v>149.70454545454544</v>
      </c>
      <c r="DX147" s="45">
        <v>363</v>
      </c>
      <c r="DY147" s="44">
        <v>4.3</v>
      </c>
      <c r="DZ147" s="44">
        <v>41.811363636363637</v>
      </c>
      <c r="EA147" s="45">
        <v>131.02840909090909</v>
      </c>
      <c r="EB147" s="45">
        <v>373</v>
      </c>
      <c r="EK147" s="45">
        <v>12</v>
      </c>
      <c r="EL147" s="45">
        <v>38</v>
      </c>
      <c r="EM147" s="45">
        <v>83.333333333333343</v>
      </c>
      <c r="EN147" s="45">
        <v>523</v>
      </c>
      <c r="EO147" s="45">
        <v>14</v>
      </c>
      <c r="EP147" s="45">
        <v>41</v>
      </c>
      <c r="EQ147" s="45">
        <v>91.666666666666686</v>
      </c>
      <c r="ER147" s="45">
        <v>354</v>
      </c>
      <c r="FA147" s="45">
        <v>5.2</v>
      </c>
      <c r="FB147" s="45">
        <v>51</v>
      </c>
      <c r="FC147" s="45">
        <v>93.666666666666671</v>
      </c>
      <c r="FD147" s="45">
        <v>521</v>
      </c>
      <c r="FE147" s="45">
        <v>4.5</v>
      </c>
      <c r="FF147" s="45">
        <v>49.1</v>
      </c>
      <c r="FG147" s="45">
        <v>89.333333333333343</v>
      </c>
      <c r="FH147" s="45">
        <v>534</v>
      </c>
      <c r="FQ147" s="45">
        <v>27.4</v>
      </c>
      <c r="FR147" s="45">
        <v>32</v>
      </c>
      <c r="FS147" s="45">
        <v>99</v>
      </c>
      <c r="FT147" s="45">
        <v>506</v>
      </c>
      <c r="FU147" s="45">
        <v>20</v>
      </c>
      <c r="FV147" s="45">
        <v>26</v>
      </c>
      <c r="FW147" s="45">
        <v>76.666666666666671</v>
      </c>
      <c r="FX147" s="45">
        <v>503</v>
      </c>
      <c r="GG147" s="45"/>
      <c r="GH147" s="45"/>
      <c r="GI147" s="45"/>
      <c r="GJ147" s="45"/>
      <c r="GK147" s="45"/>
      <c r="GL147" s="45"/>
      <c r="GM147" s="45"/>
      <c r="GN147" s="45"/>
      <c r="GO147" s="45">
        <v>22.934090909090912</v>
      </c>
      <c r="GP147" s="45">
        <v>26.477272727272727</v>
      </c>
      <c r="GQ147" s="45">
        <v>98.822727272727278</v>
      </c>
      <c r="GR147" s="45">
        <v>419</v>
      </c>
      <c r="GS147" s="45">
        <v>22</v>
      </c>
      <c r="GT147" s="45">
        <v>29.477272727272727</v>
      </c>
      <c r="GU147" s="45">
        <v>102.95454545454545</v>
      </c>
      <c r="GV147" s="45">
        <v>482</v>
      </c>
      <c r="IK147" s="27">
        <v>46.4</v>
      </c>
      <c r="IM147" s="27">
        <v>97</v>
      </c>
      <c r="IN147" s="27">
        <v>521</v>
      </c>
      <c r="IO147" s="108">
        <v>47.509090909090908</v>
      </c>
      <c r="IQ147" s="27">
        <v>100.4</v>
      </c>
      <c r="IR147" s="27">
        <v>537</v>
      </c>
      <c r="JQ147" s="47">
        <f t="shared" si="43"/>
        <v>258.03409090909093</v>
      </c>
      <c r="JR147" s="47">
        <f t="shared" si="44"/>
        <v>439.25681818181823</v>
      </c>
      <c r="JS147" s="47">
        <f t="shared" si="45"/>
        <v>1350.076893939394</v>
      </c>
      <c r="JT147" s="47">
        <f t="shared" si="45"/>
        <v>6347</v>
      </c>
    </row>
    <row r="148" spans="1:280" s="27" customFormat="1" ht="15.75" customHeight="1" x14ac:dyDescent="0.3">
      <c r="A148" s="34">
        <v>29</v>
      </c>
      <c r="B148" s="101" t="s">
        <v>148</v>
      </c>
      <c r="C148" s="103" t="s">
        <v>278</v>
      </c>
      <c r="D148" s="36"/>
      <c r="E148" s="36"/>
      <c r="F148" s="36"/>
      <c r="G148" s="37"/>
      <c r="H148" s="36"/>
      <c r="I148" s="36"/>
      <c r="J148" s="36"/>
      <c r="K148" s="37"/>
      <c r="L148" s="65"/>
      <c r="M148" s="65"/>
      <c r="N148" s="65"/>
      <c r="O148" s="65"/>
      <c r="P148" s="65"/>
      <c r="Q148" s="65"/>
      <c r="R148" s="38"/>
      <c r="S148" s="38"/>
      <c r="T148" s="38"/>
      <c r="U148" s="38"/>
      <c r="V148" s="38"/>
      <c r="W148" s="38"/>
      <c r="X148" s="102"/>
      <c r="Y148" s="102"/>
      <c r="Z148" s="102"/>
      <c r="AA148" s="102"/>
      <c r="AB148" s="102"/>
      <c r="AC148" s="102"/>
      <c r="AD148" s="42"/>
      <c r="AE148" s="42"/>
      <c r="AF148" s="42"/>
      <c r="AG148" s="42"/>
      <c r="AH148" s="42"/>
      <c r="AI148" s="42"/>
      <c r="AJ148" s="40"/>
      <c r="AK148" s="40"/>
      <c r="AL148" s="40"/>
      <c r="AM148" s="40"/>
      <c r="AN148" s="40"/>
      <c r="AO148" s="40"/>
      <c r="AP148" s="41"/>
      <c r="AQ148" s="41"/>
      <c r="AR148" s="41"/>
      <c r="AS148" s="41"/>
      <c r="AT148" s="41"/>
      <c r="AU148" s="41"/>
      <c r="AV148" s="41"/>
      <c r="AW148" s="41"/>
      <c r="AX148" s="41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0"/>
      <c r="BL148" s="40"/>
      <c r="BM148" s="40"/>
      <c r="BN148" s="40"/>
      <c r="BO148" s="40"/>
      <c r="BP148" s="40"/>
      <c r="BQ148" s="42"/>
      <c r="BR148" s="42"/>
      <c r="BS148" s="42"/>
      <c r="BT148" s="42"/>
      <c r="BU148" s="42"/>
      <c r="BV148" s="42"/>
      <c r="BW148" s="40"/>
      <c r="BX148" s="40"/>
      <c r="BY148" s="40"/>
      <c r="BZ148" s="40"/>
      <c r="CA148" s="40"/>
      <c r="CB148" s="40"/>
      <c r="CC148" s="42"/>
      <c r="CD148" s="42"/>
      <c r="CE148" s="42"/>
      <c r="CF148" s="42"/>
      <c r="CG148" s="42"/>
      <c r="CH148" s="42"/>
      <c r="CI148" s="99"/>
      <c r="CJ148" s="42"/>
      <c r="CK148" s="42"/>
      <c r="CL148" s="42"/>
      <c r="CM148" s="42"/>
      <c r="CN148" s="42"/>
      <c r="CO148" s="40"/>
      <c r="CP148" s="82"/>
      <c r="CQ148" s="40"/>
      <c r="CR148" s="40"/>
      <c r="CS148" s="82"/>
      <c r="CT148" s="40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27">
        <v>13</v>
      </c>
      <c r="DN148" s="27">
        <v>28</v>
      </c>
      <c r="DO148" s="45">
        <v>68.333333333333343</v>
      </c>
      <c r="DP148" s="27">
        <v>332</v>
      </c>
      <c r="DQ148" s="27">
        <v>12</v>
      </c>
      <c r="DR148" s="27">
        <v>28</v>
      </c>
      <c r="DS148" s="45">
        <v>66.666666666666671</v>
      </c>
      <c r="DT148" s="27">
        <v>322</v>
      </c>
      <c r="DU148" s="44">
        <v>3.4</v>
      </c>
      <c r="DV148" s="44">
        <v>37.709090909090911</v>
      </c>
      <c r="DW148" s="45">
        <v>110.77272727272728</v>
      </c>
      <c r="DX148" s="45">
        <v>321</v>
      </c>
      <c r="DY148" s="44">
        <v>4.5</v>
      </c>
      <c r="DZ148" s="44">
        <v>39.668181818181822</v>
      </c>
      <c r="EA148" s="45">
        <v>120.92045454545456</v>
      </c>
      <c r="EB148" s="45">
        <v>341</v>
      </c>
      <c r="EK148" s="45">
        <v>10</v>
      </c>
      <c r="EL148" s="45">
        <v>30</v>
      </c>
      <c r="EM148" s="45">
        <v>66.666666666666671</v>
      </c>
      <c r="EN148" s="45">
        <v>371</v>
      </c>
      <c r="EO148" s="45">
        <v>9.459090909090909</v>
      </c>
      <c r="EP148" s="45">
        <v>37.31818181818182</v>
      </c>
      <c r="EQ148" s="45">
        <v>77.962121212121218</v>
      </c>
      <c r="ER148" s="45">
        <v>365</v>
      </c>
      <c r="FA148" s="45">
        <v>11</v>
      </c>
      <c r="FB148" s="45">
        <v>36.200000000000003</v>
      </c>
      <c r="FC148" s="45">
        <v>78.666666666666686</v>
      </c>
      <c r="FD148" s="45">
        <v>411</v>
      </c>
      <c r="FE148" s="45">
        <v>11</v>
      </c>
      <c r="FF148" s="45">
        <v>35</v>
      </c>
      <c r="FG148" s="45">
        <v>76.666666666666671</v>
      </c>
      <c r="FH148" s="45">
        <v>401</v>
      </c>
      <c r="FQ148" s="45">
        <v>16.3</v>
      </c>
      <c r="FR148" s="45">
        <v>31</v>
      </c>
      <c r="FS148" s="45">
        <v>78.833333333333343</v>
      </c>
      <c r="FT148" s="45">
        <v>461</v>
      </c>
      <c r="FU148" s="45">
        <v>14</v>
      </c>
      <c r="FV148" s="45">
        <v>30.8</v>
      </c>
      <c r="FW148" s="45">
        <v>74.666666666666671</v>
      </c>
      <c r="FX148" s="45">
        <v>456</v>
      </c>
      <c r="GG148" s="45">
        <v>12.8</v>
      </c>
      <c r="GH148" s="45">
        <v>15.8</v>
      </c>
      <c r="GI148" s="45">
        <v>47.666666666666671</v>
      </c>
      <c r="GJ148" s="45">
        <v>431</v>
      </c>
      <c r="GK148" s="45">
        <v>12</v>
      </c>
      <c r="GL148" s="45">
        <v>6.2545454545454549</v>
      </c>
      <c r="GM148" s="45">
        <v>30.424242424242426</v>
      </c>
      <c r="GN148" s="45">
        <v>432</v>
      </c>
      <c r="GO148" s="45">
        <v>22.934090909090912</v>
      </c>
      <c r="GP148" s="45">
        <v>26.477272727272727</v>
      </c>
      <c r="GQ148" s="45">
        <v>98.822727272727278</v>
      </c>
      <c r="GR148" s="45">
        <v>419</v>
      </c>
      <c r="GS148" s="45">
        <v>22</v>
      </c>
      <c r="GT148" s="45">
        <v>29.477272727272727</v>
      </c>
      <c r="GU148" s="45">
        <v>102.95454545454545</v>
      </c>
      <c r="GV148" s="45">
        <v>482</v>
      </c>
      <c r="JQ148" s="47">
        <f t="shared" si="43"/>
        <v>174.3931818181818</v>
      </c>
      <c r="JR148" s="47">
        <f t="shared" si="44"/>
        <v>411.7045454545455</v>
      </c>
      <c r="JS148" s="47">
        <f t="shared" si="45"/>
        <v>1100.0234848484849</v>
      </c>
      <c r="JT148" s="47">
        <f t="shared" si="45"/>
        <v>5545</v>
      </c>
    </row>
    <row r="149" spans="1:280" s="56" customFormat="1" ht="15.75" customHeight="1" x14ac:dyDescent="0.3">
      <c r="A149" s="49">
        <v>30</v>
      </c>
      <c r="B149" s="104" t="s">
        <v>148</v>
      </c>
      <c r="C149" s="66" t="s">
        <v>279</v>
      </c>
      <c r="D149" s="51"/>
      <c r="E149" s="51"/>
      <c r="F149" s="51"/>
      <c r="G149" s="52"/>
      <c r="H149" s="51"/>
      <c r="I149" s="51"/>
      <c r="J149" s="51"/>
      <c r="K149" s="52"/>
      <c r="L149" s="61"/>
      <c r="M149" s="61"/>
      <c r="N149" s="61"/>
      <c r="O149" s="61"/>
      <c r="P149" s="61"/>
      <c r="Q149" s="61"/>
      <c r="R149" s="53"/>
      <c r="S149" s="53"/>
      <c r="T149" s="53"/>
      <c r="U149" s="53"/>
      <c r="V149" s="53"/>
      <c r="W149" s="53"/>
      <c r="X149" s="106"/>
      <c r="Y149" s="106"/>
      <c r="Z149" s="106"/>
      <c r="AA149" s="106"/>
      <c r="AB149" s="106"/>
      <c r="AC149" s="106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107"/>
      <c r="CJ149" s="54"/>
      <c r="CK149" s="54"/>
      <c r="CL149" s="54"/>
      <c r="CM149" s="54"/>
      <c r="CN149" s="54"/>
      <c r="CO149" s="54"/>
      <c r="CP149" s="55"/>
      <c r="CQ149" s="54"/>
      <c r="CR149" s="54"/>
      <c r="CS149" s="55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O149" s="58"/>
      <c r="DS149" s="58"/>
      <c r="EK149" s="58"/>
      <c r="EL149" s="58"/>
      <c r="EM149" s="58"/>
      <c r="EN149" s="58"/>
      <c r="EO149" s="58"/>
      <c r="EP149" s="58"/>
      <c r="EQ149" s="58"/>
      <c r="ER149" s="58"/>
      <c r="FA149" s="58"/>
      <c r="FB149" s="58"/>
      <c r="FC149" s="58"/>
      <c r="FD149" s="58"/>
      <c r="FE149" s="58"/>
      <c r="FF149" s="58"/>
      <c r="FG149" s="58"/>
      <c r="FH149" s="58"/>
      <c r="FQ149" s="58"/>
      <c r="FR149" s="58"/>
      <c r="FS149" s="58"/>
      <c r="FT149" s="58"/>
      <c r="FU149" s="58"/>
      <c r="FV149" s="58"/>
      <c r="FW149" s="58"/>
      <c r="FX149" s="58"/>
      <c r="GO149" s="58"/>
      <c r="GP149" s="58"/>
      <c r="GQ149" s="58"/>
      <c r="GR149" s="58"/>
      <c r="GS149" s="58"/>
      <c r="GT149" s="58"/>
      <c r="GU149" s="58"/>
      <c r="GV149" s="58"/>
      <c r="JQ149" s="60">
        <f t="shared" si="43"/>
        <v>0</v>
      </c>
      <c r="JR149" s="60">
        <f t="shared" si="44"/>
        <v>0</v>
      </c>
      <c r="JS149" s="60">
        <f t="shared" si="45"/>
        <v>0</v>
      </c>
      <c r="JT149" s="60">
        <f t="shared" si="45"/>
        <v>0</v>
      </c>
    </row>
    <row r="150" spans="1:280" s="56" customFormat="1" ht="15.75" customHeight="1" x14ac:dyDescent="0.3">
      <c r="A150" s="49">
        <v>31</v>
      </c>
      <c r="B150" s="104" t="s">
        <v>148</v>
      </c>
      <c r="C150" s="66" t="s">
        <v>280</v>
      </c>
      <c r="D150" s="51"/>
      <c r="E150" s="51"/>
      <c r="F150" s="51"/>
      <c r="G150" s="52"/>
      <c r="H150" s="51"/>
      <c r="I150" s="51"/>
      <c r="J150" s="51"/>
      <c r="K150" s="52"/>
      <c r="L150" s="61"/>
      <c r="M150" s="61"/>
      <c r="N150" s="61"/>
      <c r="O150" s="61"/>
      <c r="P150" s="61"/>
      <c r="Q150" s="61"/>
      <c r="R150" s="53"/>
      <c r="S150" s="53"/>
      <c r="T150" s="53"/>
      <c r="U150" s="53"/>
      <c r="V150" s="53"/>
      <c r="W150" s="53"/>
      <c r="X150" s="106"/>
      <c r="Y150" s="106"/>
      <c r="Z150" s="106"/>
      <c r="AA150" s="106"/>
      <c r="AB150" s="106"/>
      <c r="AC150" s="106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107"/>
      <c r="CJ150" s="54"/>
      <c r="CK150" s="54"/>
      <c r="CL150" s="54"/>
      <c r="CM150" s="54"/>
      <c r="CN150" s="54"/>
      <c r="CO150" s="54"/>
      <c r="CP150" s="55"/>
      <c r="CQ150" s="54"/>
      <c r="CR150" s="54"/>
      <c r="CS150" s="55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O150" s="58"/>
      <c r="DS150" s="58"/>
      <c r="EK150" s="58"/>
      <c r="EL150" s="58"/>
      <c r="EM150" s="58"/>
      <c r="EN150" s="58"/>
      <c r="EO150" s="58"/>
      <c r="EP150" s="58"/>
      <c r="EQ150" s="58"/>
      <c r="ER150" s="58"/>
      <c r="FA150" s="58"/>
      <c r="FB150" s="58"/>
      <c r="FC150" s="58"/>
      <c r="FD150" s="58"/>
      <c r="FE150" s="58"/>
      <c r="FF150" s="58"/>
      <c r="FG150" s="58"/>
      <c r="FH150" s="58"/>
      <c r="FQ150" s="58"/>
      <c r="FR150" s="58"/>
      <c r="FS150" s="58"/>
      <c r="FT150" s="58"/>
      <c r="FU150" s="58"/>
      <c r="FV150" s="58"/>
      <c r="FW150" s="58"/>
      <c r="FX150" s="58"/>
      <c r="GO150" s="58"/>
      <c r="GP150" s="58"/>
      <c r="GQ150" s="58"/>
      <c r="GR150" s="58"/>
      <c r="GS150" s="58"/>
      <c r="GT150" s="58"/>
      <c r="GU150" s="58"/>
      <c r="GV150" s="58"/>
      <c r="JQ150" s="60">
        <f t="shared" si="43"/>
        <v>0</v>
      </c>
      <c r="JR150" s="60">
        <f t="shared" si="44"/>
        <v>0</v>
      </c>
      <c r="JS150" s="60">
        <f t="shared" si="45"/>
        <v>0</v>
      </c>
      <c r="JT150" s="60">
        <f t="shared" si="45"/>
        <v>0</v>
      </c>
    </row>
    <row r="151" spans="1:280" s="56" customFormat="1" ht="15.75" customHeight="1" x14ac:dyDescent="0.3">
      <c r="A151" s="49">
        <v>32</v>
      </c>
      <c r="B151" s="104" t="s">
        <v>148</v>
      </c>
      <c r="C151" s="66" t="s">
        <v>281</v>
      </c>
      <c r="D151" s="51"/>
      <c r="E151" s="51"/>
      <c r="F151" s="51"/>
      <c r="G151" s="52"/>
      <c r="H151" s="51"/>
      <c r="I151" s="51"/>
      <c r="J151" s="51"/>
      <c r="K151" s="52"/>
      <c r="L151" s="61"/>
      <c r="M151" s="61"/>
      <c r="N151" s="61"/>
      <c r="O151" s="61"/>
      <c r="P151" s="61"/>
      <c r="Q151" s="61"/>
      <c r="R151" s="53"/>
      <c r="S151" s="53"/>
      <c r="T151" s="53"/>
      <c r="U151" s="53"/>
      <c r="V151" s="53"/>
      <c r="W151" s="53"/>
      <c r="X151" s="106"/>
      <c r="Y151" s="106"/>
      <c r="Z151" s="106"/>
      <c r="AA151" s="106"/>
      <c r="AB151" s="106"/>
      <c r="AC151" s="106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107"/>
      <c r="CJ151" s="54"/>
      <c r="CK151" s="54"/>
      <c r="CL151" s="54"/>
      <c r="CM151" s="54"/>
      <c r="CN151" s="54"/>
      <c r="CO151" s="54"/>
      <c r="CP151" s="55"/>
      <c r="CQ151" s="54"/>
      <c r="CR151" s="54"/>
      <c r="CS151" s="55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O151" s="58"/>
      <c r="DS151" s="58"/>
      <c r="EK151" s="58"/>
      <c r="EL151" s="58"/>
      <c r="EM151" s="58"/>
      <c r="EN151" s="58"/>
      <c r="EO151" s="58"/>
      <c r="EP151" s="58"/>
      <c r="EQ151" s="58"/>
      <c r="ER151" s="58"/>
      <c r="FA151" s="58"/>
      <c r="FB151" s="58"/>
      <c r="FC151" s="58"/>
      <c r="FD151" s="58"/>
      <c r="FE151" s="58"/>
      <c r="FF151" s="58"/>
      <c r="FG151" s="58"/>
      <c r="FH151" s="58"/>
      <c r="FQ151" s="58"/>
      <c r="FR151" s="58"/>
      <c r="FS151" s="58"/>
      <c r="FT151" s="58"/>
      <c r="FU151" s="58"/>
      <c r="FV151" s="58"/>
      <c r="FW151" s="58"/>
      <c r="FX151" s="58"/>
      <c r="FY151" s="58">
        <v>12</v>
      </c>
      <c r="FZ151" s="58">
        <v>12</v>
      </c>
      <c r="GA151" s="58">
        <v>40</v>
      </c>
      <c r="GB151" s="58">
        <v>479</v>
      </c>
      <c r="GC151" s="58">
        <v>10</v>
      </c>
      <c r="GD151" s="58">
        <v>18</v>
      </c>
      <c r="GE151" s="58">
        <v>46.666666666666671</v>
      </c>
      <c r="GF151" s="58">
        <v>449</v>
      </c>
      <c r="GO151" s="58"/>
      <c r="GP151" s="58"/>
      <c r="GQ151" s="58"/>
      <c r="GR151" s="58"/>
      <c r="GS151" s="58"/>
      <c r="GT151" s="58"/>
      <c r="GU151" s="58"/>
      <c r="GV151" s="58"/>
      <c r="JQ151" s="60">
        <f t="shared" si="43"/>
        <v>22</v>
      </c>
      <c r="JR151" s="60">
        <f t="shared" si="44"/>
        <v>30</v>
      </c>
      <c r="JS151" s="60">
        <f t="shared" si="45"/>
        <v>86.666666666666671</v>
      </c>
      <c r="JT151" s="60">
        <f t="shared" si="45"/>
        <v>928</v>
      </c>
    </row>
    <row r="152" spans="1:280" s="27" customFormat="1" ht="15.75" customHeight="1" x14ac:dyDescent="0.3">
      <c r="A152" s="34">
        <v>33</v>
      </c>
      <c r="B152" s="101" t="s">
        <v>148</v>
      </c>
      <c r="C152" s="19" t="s">
        <v>282</v>
      </c>
      <c r="D152" s="36"/>
      <c r="E152" s="36"/>
      <c r="F152" s="36"/>
      <c r="G152" s="37"/>
      <c r="H152" s="36"/>
      <c r="I152" s="36"/>
      <c r="J152" s="36"/>
      <c r="K152" s="37"/>
      <c r="L152" s="65"/>
      <c r="M152" s="65"/>
      <c r="N152" s="65"/>
      <c r="O152" s="65"/>
      <c r="P152" s="65"/>
      <c r="Q152" s="65"/>
      <c r="R152" s="38"/>
      <c r="S152" s="38"/>
      <c r="T152" s="38"/>
      <c r="U152" s="38"/>
      <c r="V152" s="38"/>
      <c r="W152" s="38"/>
      <c r="X152" s="102"/>
      <c r="Y152" s="102"/>
      <c r="Z152" s="102"/>
      <c r="AA152" s="102"/>
      <c r="AB152" s="102"/>
      <c r="AC152" s="102"/>
      <c r="AD152" s="42"/>
      <c r="AE152" s="42"/>
      <c r="AF152" s="42"/>
      <c r="AG152" s="42"/>
      <c r="AH152" s="42"/>
      <c r="AI152" s="42"/>
      <c r="AJ152" s="40"/>
      <c r="AK152" s="40"/>
      <c r="AL152" s="40"/>
      <c r="AM152" s="40"/>
      <c r="AN152" s="40"/>
      <c r="AO152" s="40"/>
      <c r="AP152" s="41"/>
      <c r="AQ152" s="41"/>
      <c r="AR152" s="41"/>
      <c r="AS152" s="41"/>
      <c r="AT152" s="41"/>
      <c r="AU152" s="41"/>
      <c r="AV152" s="41"/>
      <c r="AW152" s="41"/>
      <c r="AX152" s="41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0"/>
      <c r="BL152" s="40"/>
      <c r="BM152" s="40"/>
      <c r="BN152" s="40"/>
      <c r="BO152" s="40"/>
      <c r="BP152" s="40"/>
      <c r="BQ152" s="42"/>
      <c r="BR152" s="42"/>
      <c r="BS152" s="42"/>
      <c r="BT152" s="42"/>
      <c r="BU152" s="42"/>
      <c r="BV152" s="42"/>
      <c r="BW152" s="40"/>
      <c r="BX152" s="40"/>
      <c r="BY152" s="40"/>
      <c r="BZ152" s="40"/>
      <c r="CA152" s="40"/>
      <c r="CB152" s="40"/>
      <c r="CC152" s="42"/>
      <c r="CD152" s="42"/>
      <c r="CE152" s="42"/>
      <c r="CF152" s="42"/>
      <c r="CG152" s="42"/>
      <c r="CH152" s="42"/>
      <c r="CI152" s="99"/>
      <c r="CJ152" s="42"/>
      <c r="CK152" s="42"/>
      <c r="CL152" s="42"/>
      <c r="CM152" s="42"/>
      <c r="CN152" s="42"/>
      <c r="CO152" s="40"/>
      <c r="CP152" s="82"/>
      <c r="CQ152" s="40"/>
      <c r="CR152" s="40"/>
      <c r="CS152" s="82"/>
      <c r="CT152" s="40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27">
        <v>14</v>
      </c>
      <c r="DN152" s="27">
        <v>27</v>
      </c>
      <c r="DO152" s="45">
        <v>68.333333333333343</v>
      </c>
      <c r="DP152" s="27">
        <v>357</v>
      </c>
      <c r="DQ152" s="27">
        <v>7.3</v>
      </c>
      <c r="DR152" s="27">
        <v>27</v>
      </c>
      <c r="DS152" s="45">
        <v>57.166666666666664</v>
      </c>
      <c r="DT152" s="27">
        <v>321</v>
      </c>
      <c r="DU152" s="44">
        <v>1.2</v>
      </c>
      <c r="DV152" s="44">
        <v>36.640909090909091</v>
      </c>
      <c r="DW152" s="45">
        <v>103.10227272727272</v>
      </c>
      <c r="DX152" s="45">
        <v>321</v>
      </c>
      <c r="DY152" s="44">
        <v>3.4</v>
      </c>
      <c r="DZ152" s="44">
        <v>38.68181818181818</v>
      </c>
      <c r="EA152" s="45">
        <v>111.20454545454544</v>
      </c>
      <c r="EB152" s="45">
        <v>332</v>
      </c>
      <c r="EK152" s="45">
        <v>7</v>
      </c>
      <c r="EL152" s="45">
        <v>30.2</v>
      </c>
      <c r="EM152" s="45">
        <v>62</v>
      </c>
      <c r="EN152" s="45">
        <v>351</v>
      </c>
      <c r="EO152" s="45">
        <v>8</v>
      </c>
      <c r="EP152" s="45">
        <v>29.918181818181818</v>
      </c>
      <c r="EQ152" s="45">
        <v>63.196969696969703</v>
      </c>
      <c r="ER152" s="45">
        <v>352</v>
      </c>
      <c r="FA152" s="45">
        <v>4.6909090909090914</v>
      </c>
      <c r="FB152" s="45">
        <v>28</v>
      </c>
      <c r="FC152" s="45">
        <v>54.484848484848492</v>
      </c>
      <c r="FD152" s="45">
        <v>321</v>
      </c>
      <c r="FE152" s="45">
        <v>3.1909090909090909</v>
      </c>
      <c r="FF152" s="45">
        <v>27</v>
      </c>
      <c r="FG152" s="45">
        <v>50.31818181818182</v>
      </c>
      <c r="FH152" s="45">
        <v>345</v>
      </c>
      <c r="FQ152" s="45">
        <v>9.3000000000000007</v>
      </c>
      <c r="FR152" s="45">
        <v>30.081818181818182</v>
      </c>
      <c r="FS152" s="45">
        <v>65.63636363636364</v>
      </c>
      <c r="FT152" s="45">
        <v>443</v>
      </c>
      <c r="FU152" s="45">
        <v>5.5181818181818185</v>
      </c>
      <c r="FV152" s="45">
        <v>17.113636363636363</v>
      </c>
      <c r="FW152" s="45">
        <v>37.719696969696969</v>
      </c>
      <c r="FX152" s="45">
        <v>402</v>
      </c>
      <c r="FY152" s="45"/>
      <c r="FZ152" s="45"/>
      <c r="GA152" s="45"/>
      <c r="GB152" s="45"/>
      <c r="GC152" s="45"/>
      <c r="GD152" s="45"/>
      <c r="GE152" s="45"/>
      <c r="GF152" s="45"/>
      <c r="GO152" s="45">
        <v>18</v>
      </c>
      <c r="GP152" s="45">
        <v>23</v>
      </c>
      <c r="GQ152" s="45">
        <v>102.5</v>
      </c>
      <c r="GR152" s="45">
        <v>425</v>
      </c>
      <c r="GS152" s="45">
        <v>21</v>
      </c>
      <c r="GT152" s="45">
        <v>19</v>
      </c>
      <c r="GU152" s="45">
        <v>100</v>
      </c>
      <c r="GV152" s="45">
        <v>428</v>
      </c>
      <c r="IS152" s="27">
        <v>37.33</v>
      </c>
      <c r="IU152" s="27">
        <v>78</v>
      </c>
      <c r="IV152" s="27">
        <v>470</v>
      </c>
      <c r="IW152" s="27">
        <v>37.33</v>
      </c>
      <c r="IX152" s="27">
        <v>78</v>
      </c>
      <c r="IZ152" s="27">
        <v>470</v>
      </c>
      <c r="JQ152" s="47">
        <f t="shared" si="43"/>
        <v>177.26</v>
      </c>
      <c r="JR152" s="47">
        <f t="shared" si="44"/>
        <v>411.63636363636363</v>
      </c>
      <c r="JS152" s="47">
        <f t="shared" si="45"/>
        <v>953.66287878787875</v>
      </c>
      <c r="JT152" s="47">
        <f t="shared" si="45"/>
        <v>5338</v>
      </c>
    </row>
    <row r="153" spans="1:280" s="56" customFormat="1" ht="15.75" customHeight="1" x14ac:dyDescent="0.3">
      <c r="A153" s="49">
        <v>34</v>
      </c>
      <c r="B153" s="104" t="s">
        <v>148</v>
      </c>
      <c r="C153" s="66" t="s">
        <v>283</v>
      </c>
      <c r="D153" s="51"/>
      <c r="E153" s="51"/>
      <c r="F153" s="51"/>
      <c r="G153" s="52"/>
      <c r="H153" s="51"/>
      <c r="I153" s="51"/>
      <c r="J153" s="51"/>
      <c r="K153" s="52"/>
      <c r="L153" s="61"/>
      <c r="M153" s="61"/>
      <c r="N153" s="61"/>
      <c r="O153" s="61"/>
      <c r="P153" s="61"/>
      <c r="Q153" s="61"/>
      <c r="R153" s="53"/>
      <c r="S153" s="53"/>
      <c r="T153" s="53"/>
      <c r="U153" s="53"/>
      <c r="V153" s="53"/>
      <c r="W153" s="53"/>
      <c r="X153" s="106"/>
      <c r="Y153" s="106"/>
      <c r="Z153" s="106"/>
      <c r="AA153" s="106"/>
      <c r="AB153" s="106"/>
      <c r="AC153" s="106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107"/>
      <c r="CJ153" s="54"/>
      <c r="CK153" s="54"/>
      <c r="CL153" s="54"/>
      <c r="CM153" s="54"/>
      <c r="CN153" s="54"/>
      <c r="CO153" s="54"/>
      <c r="CP153" s="55"/>
      <c r="CQ153" s="54"/>
      <c r="CR153" s="54"/>
      <c r="CS153" s="55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O153" s="58"/>
      <c r="DS153" s="58"/>
      <c r="EK153" s="58"/>
      <c r="EL153" s="58"/>
      <c r="EM153" s="58"/>
      <c r="EN153" s="58"/>
      <c r="EO153" s="58"/>
      <c r="EP153" s="58"/>
      <c r="EQ153" s="58"/>
      <c r="ER153" s="58"/>
      <c r="FA153" s="58"/>
      <c r="FB153" s="58"/>
      <c r="FC153" s="58"/>
      <c r="FD153" s="58"/>
      <c r="FE153" s="58"/>
      <c r="FF153" s="58"/>
      <c r="FG153" s="58"/>
      <c r="FH153" s="58"/>
      <c r="FQ153" s="58"/>
      <c r="FR153" s="58"/>
      <c r="FS153" s="58"/>
      <c r="FT153" s="58"/>
      <c r="FU153" s="58"/>
      <c r="FV153" s="58"/>
      <c r="FW153" s="58"/>
      <c r="FX153" s="58"/>
      <c r="FY153" s="58"/>
      <c r="FZ153" s="58"/>
      <c r="GA153" s="58"/>
      <c r="GB153" s="58"/>
      <c r="GC153" s="58"/>
      <c r="GD153" s="58"/>
      <c r="GE153" s="58"/>
      <c r="GF153" s="58"/>
      <c r="GO153" s="58"/>
      <c r="GP153" s="58"/>
      <c r="GQ153" s="58"/>
      <c r="GR153" s="58"/>
      <c r="GS153" s="58"/>
      <c r="GT153" s="58"/>
      <c r="GU153" s="58"/>
      <c r="GV153" s="58"/>
      <c r="JQ153" s="60">
        <f t="shared" si="43"/>
        <v>0</v>
      </c>
      <c r="JR153" s="60">
        <f t="shared" si="44"/>
        <v>0</v>
      </c>
      <c r="JS153" s="60">
        <f t="shared" si="45"/>
        <v>0</v>
      </c>
      <c r="JT153" s="60">
        <f t="shared" si="45"/>
        <v>0</v>
      </c>
    </row>
    <row r="154" spans="1:280" s="56" customFormat="1" ht="15.75" customHeight="1" x14ac:dyDescent="0.3">
      <c r="A154" s="49">
        <v>35</v>
      </c>
      <c r="B154" s="104" t="s">
        <v>148</v>
      </c>
      <c r="C154" s="66" t="s">
        <v>284</v>
      </c>
      <c r="D154" s="51"/>
      <c r="E154" s="51"/>
      <c r="F154" s="51"/>
      <c r="G154" s="52"/>
      <c r="H154" s="51"/>
      <c r="I154" s="51"/>
      <c r="J154" s="51"/>
      <c r="K154" s="52"/>
      <c r="L154" s="61"/>
      <c r="M154" s="61"/>
      <c r="N154" s="61"/>
      <c r="O154" s="61"/>
      <c r="P154" s="61"/>
      <c r="Q154" s="61"/>
      <c r="R154" s="53"/>
      <c r="S154" s="53"/>
      <c r="T154" s="53"/>
      <c r="U154" s="53"/>
      <c r="V154" s="53"/>
      <c r="W154" s="53"/>
      <c r="X154" s="106"/>
      <c r="Y154" s="106"/>
      <c r="Z154" s="106"/>
      <c r="AA154" s="106"/>
      <c r="AB154" s="106"/>
      <c r="AC154" s="106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107"/>
      <c r="CJ154" s="54"/>
      <c r="CK154" s="54"/>
      <c r="CL154" s="54"/>
      <c r="CM154" s="54"/>
      <c r="CN154" s="54"/>
      <c r="CO154" s="54"/>
      <c r="CP154" s="55"/>
      <c r="CQ154" s="54"/>
      <c r="CR154" s="54"/>
      <c r="CS154" s="55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O154" s="58"/>
      <c r="DS154" s="58"/>
      <c r="EK154" s="58"/>
      <c r="EL154" s="58"/>
      <c r="EM154" s="58"/>
      <c r="EN154" s="58"/>
      <c r="EO154" s="58"/>
      <c r="EP154" s="58"/>
      <c r="EQ154" s="58"/>
      <c r="ER154" s="58"/>
      <c r="FA154" s="58"/>
      <c r="FB154" s="58"/>
      <c r="FC154" s="58"/>
      <c r="FD154" s="58"/>
      <c r="FE154" s="58"/>
      <c r="FF154" s="58"/>
      <c r="FG154" s="58"/>
      <c r="FH154" s="58"/>
      <c r="FQ154" s="58"/>
      <c r="FR154" s="58"/>
      <c r="FS154" s="58"/>
      <c r="FT154" s="58"/>
      <c r="FU154" s="58"/>
      <c r="FV154" s="58"/>
      <c r="FW154" s="58"/>
      <c r="FX154" s="58"/>
      <c r="FY154" s="58">
        <v>6.5</v>
      </c>
      <c r="FZ154" s="58">
        <v>6.5</v>
      </c>
      <c r="GA154" s="58">
        <v>21.666666666666668</v>
      </c>
      <c r="GB154" s="58">
        <v>458</v>
      </c>
      <c r="GC154" s="58">
        <v>7.8</v>
      </c>
      <c r="GD154" s="58">
        <v>23.8</v>
      </c>
      <c r="GE154" s="58">
        <v>52.666666666666671</v>
      </c>
      <c r="GF154" s="58">
        <v>431</v>
      </c>
      <c r="GO154" s="58"/>
      <c r="GP154" s="58"/>
      <c r="GQ154" s="58"/>
      <c r="GR154" s="58"/>
      <c r="GS154" s="58"/>
      <c r="GT154" s="58"/>
      <c r="GU154" s="58"/>
      <c r="GV154" s="58"/>
      <c r="JQ154" s="60">
        <f t="shared" si="43"/>
        <v>14.3</v>
      </c>
      <c r="JR154" s="60">
        <f t="shared" si="44"/>
        <v>30.3</v>
      </c>
      <c r="JS154" s="60">
        <f t="shared" si="45"/>
        <v>74.333333333333343</v>
      </c>
      <c r="JT154" s="60">
        <f t="shared" si="45"/>
        <v>889</v>
      </c>
    </row>
    <row r="155" spans="1:280" s="56" customFormat="1" ht="15.5" customHeight="1" x14ac:dyDescent="0.3">
      <c r="A155" s="49">
        <v>36</v>
      </c>
      <c r="B155" s="104" t="s">
        <v>148</v>
      </c>
      <c r="C155" s="109" t="s">
        <v>285</v>
      </c>
      <c r="D155" s="51"/>
      <c r="E155" s="51"/>
      <c r="F155" s="51"/>
      <c r="G155" s="52"/>
      <c r="H155" s="51"/>
      <c r="I155" s="51"/>
      <c r="J155" s="51"/>
      <c r="K155" s="52"/>
      <c r="L155" s="61"/>
      <c r="M155" s="61"/>
      <c r="N155" s="61"/>
      <c r="O155" s="61"/>
      <c r="P155" s="61"/>
      <c r="Q155" s="61"/>
      <c r="R155" s="53"/>
      <c r="S155" s="53"/>
      <c r="T155" s="53"/>
      <c r="U155" s="53"/>
      <c r="V155" s="53"/>
      <c r="W155" s="53"/>
      <c r="X155" s="106"/>
      <c r="Y155" s="106"/>
      <c r="Z155" s="106"/>
      <c r="AA155" s="106"/>
      <c r="AB155" s="106"/>
      <c r="AC155" s="106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107"/>
      <c r="CJ155" s="54"/>
      <c r="CK155" s="54"/>
      <c r="CL155" s="54"/>
      <c r="CM155" s="54"/>
      <c r="CN155" s="54"/>
      <c r="CO155" s="54"/>
      <c r="CP155" s="55"/>
      <c r="CQ155" s="54"/>
      <c r="CR155" s="54"/>
      <c r="CS155" s="55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O155" s="58"/>
      <c r="DS155" s="58"/>
      <c r="EK155" s="58"/>
      <c r="EL155" s="58"/>
      <c r="EM155" s="58"/>
      <c r="EN155" s="58"/>
      <c r="EO155" s="58"/>
      <c r="EP155" s="58"/>
      <c r="EQ155" s="58"/>
      <c r="ER155" s="58"/>
      <c r="FA155" s="58"/>
      <c r="FB155" s="58"/>
      <c r="FC155" s="58"/>
      <c r="FD155" s="58"/>
      <c r="FE155" s="58"/>
      <c r="FF155" s="58"/>
      <c r="FG155" s="58"/>
      <c r="FH155" s="58"/>
      <c r="FQ155" s="58"/>
      <c r="FR155" s="58"/>
      <c r="FS155" s="58"/>
      <c r="FT155" s="58"/>
      <c r="FU155" s="58"/>
      <c r="FV155" s="58"/>
      <c r="FW155" s="58"/>
      <c r="FX155" s="58"/>
      <c r="FY155" s="58">
        <v>9.3000000000000007</v>
      </c>
      <c r="FZ155" s="58">
        <v>9.3000000000000007</v>
      </c>
      <c r="GA155" s="58">
        <v>31.000000000000004</v>
      </c>
      <c r="GB155" s="58">
        <v>454</v>
      </c>
      <c r="GC155" s="58">
        <v>10.5</v>
      </c>
      <c r="GD155" s="58">
        <v>26</v>
      </c>
      <c r="GE155" s="58">
        <v>60.833333333333336</v>
      </c>
      <c r="GF155" s="58">
        <v>422</v>
      </c>
      <c r="GO155" s="58"/>
      <c r="GP155" s="58"/>
      <c r="GQ155" s="58"/>
      <c r="GR155" s="58"/>
      <c r="GS155" s="58"/>
      <c r="GT155" s="58"/>
      <c r="GU155" s="58"/>
      <c r="GV155" s="58"/>
      <c r="JQ155" s="60">
        <f t="shared" si="43"/>
        <v>19.8</v>
      </c>
      <c r="JR155" s="60">
        <f t="shared" si="44"/>
        <v>35.299999999999997</v>
      </c>
      <c r="JS155" s="60">
        <f t="shared" si="45"/>
        <v>91.833333333333343</v>
      </c>
      <c r="JT155" s="60">
        <f t="shared" si="45"/>
        <v>876</v>
      </c>
    </row>
    <row r="156" spans="1:280" s="27" customFormat="1" ht="15.75" customHeight="1" x14ac:dyDescent="0.3">
      <c r="A156" s="34">
        <v>37</v>
      </c>
      <c r="B156" s="101" t="s">
        <v>148</v>
      </c>
      <c r="C156" s="19" t="s">
        <v>286</v>
      </c>
      <c r="D156" s="36"/>
      <c r="E156" s="36"/>
      <c r="F156" s="36"/>
      <c r="G156" s="37"/>
      <c r="H156" s="36"/>
      <c r="I156" s="36"/>
      <c r="J156" s="36"/>
      <c r="K156" s="37"/>
      <c r="L156" s="65"/>
      <c r="M156" s="65"/>
      <c r="N156" s="65"/>
      <c r="O156" s="65"/>
      <c r="P156" s="65"/>
      <c r="Q156" s="65"/>
      <c r="R156" s="38"/>
      <c r="S156" s="38"/>
      <c r="T156" s="38"/>
      <c r="U156" s="38"/>
      <c r="V156" s="38"/>
      <c r="W156" s="38"/>
      <c r="X156" s="102"/>
      <c r="Y156" s="102"/>
      <c r="Z156" s="102"/>
      <c r="AA156" s="102"/>
      <c r="AB156" s="102"/>
      <c r="AC156" s="102"/>
      <c r="AD156" s="42"/>
      <c r="AE156" s="42"/>
      <c r="AF156" s="42"/>
      <c r="AG156" s="42"/>
      <c r="AH156" s="42"/>
      <c r="AI156" s="42"/>
      <c r="AJ156" s="40"/>
      <c r="AK156" s="40"/>
      <c r="AL156" s="40"/>
      <c r="AM156" s="40"/>
      <c r="AN156" s="40"/>
      <c r="AO156" s="40"/>
      <c r="AP156" s="41"/>
      <c r="AQ156" s="41"/>
      <c r="AR156" s="41"/>
      <c r="AS156" s="41"/>
      <c r="AT156" s="41"/>
      <c r="AU156" s="41"/>
      <c r="AV156" s="41"/>
      <c r="AW156" s="41"/>
      <c r="AX156" s="41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0"/>
      <c r="BL156" s="40"/>
      <c r="BM156" s="40"/>
      <c r="BN156" s="40"/>
      <c r="BO156" s="40"/>
      <c r="BP156" s="40"/>
      <c r="BQ156" s="42"/>
      <c r="BR156" s="42"/>
      <c r="BS156" s="42"/>
      <c r="BT156" s="42"/>
      <c r="BU156" s="42"/>
      <c r="BV156" s="42"/>
      <c r="BW156" s="40"/>
      <c r="BX156" s="40"/>
      <c r="BY156" s="40"/>
      <c r="BZ156" s="40"/>
      <c r="CA156" s="40"/>
      <c r="CB156" s="40"/>
      <c r="CC156" s="42"/>
      <c r="CD156" s="42"/>
      <c r="CE156" s="42"/>
      <c r="CF156" s="42"/>
      <c r="CG156" s="42"/>
      <c r="CH156" s="42"/>
      <c r="CI156" s="99"/>
      <c r="CJ156" s="42"/>
      <c r="CK156" s="42"/>
      <c r="CL156" s="42"/>
      <c r="CM156" s="42"/>
      <c r="CN156" s="42"/>
      <c r="CO156" s="40"/>
      <c r="CP156" s="82"/>
      <c r="CQ156" s="40"/>
      <c r="CR156" s="40"/>
      <c r="CS156" s="82"/>
      <c r="CT156" s="40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27">
        <v>7.1</v>
      </c>
      <c r="DN156" s="27">
        <v>28</v>
      </c>
      <c r="DO156" s="45">
        <v>58.500000000000007</v>
      </c>
      <c r="DP156" s="27">
        <v>271</v>
      </c>
      <c r="DQ156" s="27">
        <v>4.2</v>
      </c>
      <c r="DR156" s="27">
        <v>26</v>
      </c>
      <c r="DS156" s="45">
        <v>50.333333333333336</v>
      </c>
      <c r="DT156" s="27">
        <v>232</v>
      </c>
      <c r="DU156" s="44"/>
      <c r="DV156" s="44">
        <v>32.4</v>
      </c>
      <c r="DW156" s="45">
        <v>80.999999999999986</v>
      </c>
      <c r="DX156" s="45">
        <v>267</v>
      </c>
      <c r="DY156" s="44">
        <v>2.5</v>
      </c>
      <c r="DZ156" s="44">
        <v>33.4</v>
      </c>
      <c r="EA156" s="45">
        <v>89.749999999999986</v>
      </c>
      <c r="EB156" s="45">
        <v>282</v>
      </c>
      <c r="EK156" s="45">
        <v>6</v>
      </c>
      <c r="EL156" s="45">
        <v>26</v>
      </c>
      <c r="EM156" s="45">
        <v>53.333333333333336</v>
      </c>
      <c r="EN156" s="45">
        <v>302</v>
      </c>
      <c r="EO156" s="45">
        <v>10.5</v>
      </c>
      <c r="EP156" s="45">
        <v>23.4</v>
      </c>
      <c r="EQ156" s="45">
        <v>56.5</v>
      </c>
      <c r="ER156" s="45">
        <v>311</v>
      </c>
      <c r="FA156" s="45">
        <v>6.2</v>
      </c>
      <c r="FB156" s="45">
        <v>29</v>
      </c>
      <c r="FC156" s="45">
        <v>58.666666666666671</v>
      </c>
      <c r="FD156" s="45">
        <v>302</v>
      </c>
      <c r="FE156" s="45">
        <v>5</v>
      </c>
      <c r="FF156" s="45">
        <v>27</v>
      </c>
      <c r="FG156" s="45">
        <v>53.333333333333336</v>
      </c>
      <c r="FH156" s="45">
        <v>311</v>
      </c>
      <c r="FQ156" s="45">
        <v>10.3</v>
      </c>
      <c r="FR156" s="45">
        <v>28.9</v>
      </c>
      <c r="FS156" s="45">
        <v>65.333333333333329</v>
      </c>
      <c r="FT156" s="45">
        <v>436</v>
      </c>
      <c r="FU156" s="45">
        <v>8</v>
      </c>
      <c r="FV156" s="45">
        <v>26</v>
      </c>
      <c r="FW156" s="45">
        <v>56.666666666666671</v>
      </c>
      <c r="FX156" s="45">
        <v>345</v>
      </c>
      <c r="FY156" s="45"/>
      <c r="FZ156" s="45"/>
      <c r="GA156" s="45"/>
      <c r="GB156" s="45"/>
      <c r="GC156" s="45"/>
      <c r="GD156" s="45"/>
      <c r="GE156" s="45"/>
      <c r="GF156" s="45"/>
      <c r="GG156" s="45">
        <v>19</v>
      </c>
      <c r="GH156" s="45">
        <v>25.6</v>
      </c>
      <c r="GI156" s="45">
        <v>74.333333333333343</v>
      </c>
      <c r="GJ156" s="45">
        <v>419</v>
      </c>
      <c r="GK156" s="45">
        <v>20</v>
      </c>
      <c r="GL156" s="45">
        <v>19.079545454545453</v>
      </c>
      <c r="GM156" s="45">
        <v>65.132575757575751</v>
      </c>
      <c r="GN156" s="45">
        <v>418</v>
      </c>
      <c r="GO156" s="45"/>
      <c r="GP156" s="45"/>
      <c r="GQ156" s="45"/>
      <c r="GR156" s="45"/>
      <c r="GS156" s="45"/>
      <c r="GT156" s="45"/>
      <c r="GU156" s="45"/>
      <c r="GV156" s="45"/>
      <c r="JQ156" s="47">
        <f t="shared" si="43"/>
        <v>98.8</v>
      </c>
      <c r="JR156" s="47">
        <f t="shared" si="44"/>
        <v>324.77954545454548</v>
      </c>
      <c r="JS156" s="47">
        <f t="shared" si="45"/>
        <v>762.88257575757575</v>
      </c>
      <c r="JT156" s="47">
        <f t="shared" si="45"/>
        <v>3896</v>
      </c>
    </row>
    <row r="157" spans="1:280" s="56" customFormat="1" ht="15.75" customHeight="1" x14ac:dyDescent="0.3">
      <c r="A157" s="49">
        <v>38</v>
      </c>
      <c r="B157" s="104" t="s">
        <v>148</v>
      </c>
      <c r="C157" s="66" t="s">
        <v>287</v>
      </c>
      <c r="D157" s="51"/>
      <c r="E157" s="51"/>
      <c r="F157" s="51"/>
      <c r="G157" s="52"/>
      <c r="H157" s="51"/>
      <c r="I157" s="51"/>
      <c r="J157" s="51"/>
      <c r="K157" s="52"/>
      <c r="L157" s="61"/>
      <c r="M157" s="61"/>
      <c r="N157" s="61"/>
      <c r="O157" s="61"/>
      <c r="P157" s="61"/>
      <c r="Q157" s="61"/>
      <c r="R157" s="53"/>
      <c r="S157" s="53"/>
      <c r="T157" s="53"/>
      <c r="U157" s="53"/>
      <c r="V157" s="53"/>
      <c r="W157" s="53"/>
      <c r="X157" s="106"/>
      <c r="Y157" s="106"/>
      <c r="Z157" s="106"/>
      <c r="AA157" s="106"/>
      <c r="AB157" s="106"/>
      <c r="AC157" s="106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107"/>
      <c r="CJ157" s="54"/>
      <c r="CK157" s="54"/>
      <c r="CL157" s="54"/>
      <c r="CM157" s="54"/>
      <c r="CN157" s="54"/>
      <c r="CO157" s="54"/>
      <c r="CP157" s="55"/>
      <c r="CQ157" s="54"/>
      <c r="CR157" s="54"/>
      <c r="CS157" s="55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O157" s="58"/>
      <c r="DS157" s="58"/>
      <c r="DU157" s="57">
        <v>2.4</v>
      </c>
      <c r="DV157" s="57">
        <v>12.5</v>
      </c>
      <c r="DW157" s="58"/>
      <c r="DX157" s="58"/>
      <c r="DY157" s="57">
        <v>1.2</v>
      </c>
      <c r="DZ157" s="57">
        <v>11.3</v>
      </c>
      <c r="EA157" s="58"/>
      <c r="EB157" s="58"/>
      <c r="EK157" s="58"/>
      <c r="EL157" s="58"/>
      <c r="EM157" s="58"/>
      <c r="EN157" s="58"/>
      <c r="EO157" s="58"/>
      <c r="EP157" s="58"/>
      <c r="EQ157" s="58"/>
      <c r="ER157" s="58"/>
      <c r="FA157" s="58"/>
      <c r="FB157" s="58"/>
      <c r="FC157" s="58"/>
      <c r="FD157" s="58"/>
      <c r="FE157" s="58"/>
      <c r="FF157" s="58"/>
      <c r="FG157" s="58"/>
      <c r="FH157" s="58"/>
      <c r="FQ157" s="58"/>
      <c r="FR157" s="58"/>
      <c r="FS157" s="58"/>
      <c r="FT157" s="58"/>
      <c r="FU157" s="58"/>
      <c r="FV157" s="58"/>
      <c r="FW157" s="58"/>
      <c r="FX157" s="58"/>
      <c r="FY157" s="58"/>
      <c r="FZ157" s="58"/>
      <c r="GA157" s="58"/>
      <c r="GB157" s="58"/>
      <c r="GC157" s="58"/>
      <c r="GD157" s="58"/>
      <c r="GE157" s="58"/>
      <c r="GF157" s="58"/>
      <c r="GO157" s="58">
        <v>21.6</v>
      </c>
      <c r="GP157" s="58">
        <v>15</v>
      </c>
      <c r="GQ157" s="58">
        <v>80.7</v>
      </c>
      <c r="GR157" s="58">
        <v>410</v>
      </c>
      <c r="GS157" s="58">
        <v>18</v>
      </c>
      <c r="GT157" s="58">
        <v>21</v>
      </c>
      <c r="GU157" s="58">
        <v>97.5</v>
      </c>
      <c r="GV157" s="58">
        <v>439</v>
      </c>
      <c r="JQ157" s="60">
        <f t="shared" si="43"/>
        <v>43.2</v>
      </c>
      <c r="JR157" s="60">
        <f t="shared" si="44"/>
        <v>59.8</v>
      </c>
      <c r="JS157" s="60">
        <f t="shared" si="45"/>
        <v>178.2</v>
      </c>
      <c r="JT157" s="60">
        <f t="shared" si="45"/>
        <v>849</v>
      </c>
    </row>
    <row r="158" spans="1:280" s="27" customFormat="1" ht="15.75" customHeight="1" x14ac:dyDescent="0.3">
      <c r="A158" s="34">
        <v>39</v>
      </c>
      <c r="B158" s="101" t="s">
        <v>148</v>
      </c>
      <c r="C158" s="19" t="s">
        <v>288</v>
      </c>
      <c r="D158" s="36"/>
      <c r="E158" s="36"/>
      <c r="F158" s="36"/>
      <c r="G158" s="37"/>
      <c r="H158" s="36"/>
      <c r="I158" s="36"/>
      <c r="J158" s="36"/>
      <c r="K158" s="37"/>
      <c r="L158" s="65"/>
      <c r="M158" s="65"/>
      <c r="N158" s="65"/>
      <c r="O158" s="65"/>
      <c r="P158" s="65"/>
      <c r="Q158" s="65"/>
      <c r="R158" s="38"/>
      <c r="S158" s="38"/>
      <c r="T158" s="38"/>
      <c r="U158" s="38"/>
      <c r="V158" s="38"/>
      <c r="W158" s="38"/>
      <c r="X158" s="102"/>
      <c r="Y158" s="102"/>
      <c r="Z158" s="102"/>
      <c r="AA158" s="102"/>
      <c r="AB158" s="102"/>
      <c r="AC158" s="102"/>
      <c r="AD158" s="42"/>
      <c r="AE158" s="42"/>
      <c r="AF158" s="42"/>
      <c r="AG158" s="42"/>
      <c r="AH158" s="42"/>
      <c r="AI158" s="42"/>
      <c r="AJ158" s="40"/>
      <c r="AK158" s="40"/>
      <c r="AL158" s="40"/>
      <c r="AM158" s="40"/>
      <c r="AN158" s="40"/>
      <c r="AO158" s="40"/>
      <c r="AP158" s="41"/>
      <c r="AQ158" s="41"/>
      <c r="AR158" s="41"/>
      <c r="AS158" s="41"/>
      <c r="AT158" s="41"/>
      <c r="AU158" s="41"/>
      <c r="AV158" s="41"/>
      <c r="AW158" s="41"/>
      <c r="AX158" s="41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0"/>
      <c r="BL158" s="40"/>
      <c r="BM158" s="40"/>
      <c r="BN158" s="40"/>
      <c r="BO158" s="40"/>
      <c r="BP158" s="40"/>
      <c r="BQ158" s="42"/>
      <c r="BR158" s="42"/>
      <c r="BS158" s="42"/>
      <c r="BT158" s="42"/>
      <c r="BU158" s="42"/>
      <c r="BV158" s="42"/>
      <c r="BW158" s="40"/>
      <c r="BX158" s="40"/>
      <c r="BY158" s="40"/>
      <c r="BZ158" s="40"/>
      <c r="CA158" s="40"/>
      <c r="CB158" s="40"/>
      <c r="CC158" s="42"/>
      <c r="CD158" s="42"/>
      <c r="CE158" s="42"/>
      <c r="CF158" s="42"/>
      <c r="CG158" s="42"/>
      <c r="CH158" s="42"/>
      <c r="CI158" s="99"/>
      <c r="CJ158" s="42"/>
      <c r="CK158" s="42"/>
      <c r="CL158" s="42"/>
      <c r="CM158" s="42"/>
      <c r="CN158" s="42"/>
      <c r="CO158" s="40"/>
      <c r="CP158" s="82"/>
      <c r="CQ158" s="40"/>
      <c r="CR158" s="40"/>
      <c r="CS158" s="82"/>
      <c r="CT158" s="40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27">
        <v>6.1</v>
      </c>
      <c r="DN158" s="27">
        <v>31</v>
      </c>
      <c r="DO158" s="45">
        <v>61.833333333333336</v>
      </c>
      <c r="DP158" s="27">
        <v>306</v>
      </c>
      <c r="DQ158" s="27">
        <v>9.1</v>
      </c>
      <c r="DR158" s="27">
        <v>26.8</v>
      </c>
      <c r="DS158" s="45">
        <v>59.833333333333336</v>
      </c>
      <c r="DT158" s="27">
        <v>331</v>
      </c>
      <c r="DU158" s="44">
        <v>7.2</v>
      </c>
      <c r="DV158" s="44">
        <v>41.709090909090911</v>
      </c>
      <c r="DW158" s="45">
        <v>130.27272727272728</v>
      </c>
      <c r="DX158" s="45">
        <v>361</v>
      </c>
      <c r="DY158" s="44">
        <v>3.2</v>
      </c>
      <c r="DZ158" s="44">
        <v>42.768181818181823</v>
      </c>
      <c r="EA158" s="45">
        <v>128.92045454545456</v>
      </c>
      <c r="EB158" s="45">
        <v>371</v>
      </c>
      <c r="EK158" s="45">
        <v>7</v>
      </c>
      <c r="EL158" s="45">
        <v>37</v>
      </c>
      <c r="EM158" s="45">
        <v>73.333333333333343</v>
      </c>
      <c r="EN158" s="45">
        <v>411</v>
      </c>
      <c r="EO158" s="45">
        <v>11</v>
      </c>
      <c r="EP158" s="45">
        <v>40</v>
      </c>
      <c r="EQ158" s="45">
        <v>85</v>
      </c>
      <c r="ER158" s="45">
        <v>420</v>
      </c>
      <c r="FA158" s="45">
        <v>8.1999999999999993</v>
      </c>
      <c r="FB158" s="45">
        <v>34</v>
      </c>
      <c r="FC158" s="45">
        <v>70.333333333333343</v>
      </c>
      <c r="FD158" s="45">
        <v>398</v>
      </c>
      <c r="FE158" s="45">
        <v>7</v>
      </c>
      <c r="FF158" s="45">
        <v>35</v>
      </c>
      <c r="FG158" s="45">
        <v>70</v>
      </c>
      <c r="FH158" s="45">
        <v>401</v>
      </c>
      <c r="FQ158" s="45">
        <v>14.913636363636364</v>
      </c>
      <c r="FR158" s="45">
        <v>24.484090909090909</v>
      </c>
      <c r="FS158" s="45">
        <v>65.662878787878796</v>
      </c>
      <c r="FT158" s="45">
        <v>486</v>
      </c>
      <c r="FU158" s="45">
        <v>16.518181818181816</v>
      </c>
      <c r="FV158" s="45">
        <v>24.818181818181817</v>
      </c>
      <c r="FW158" s="45">
        <v>68.893939393939391</v>
      </c>
      <c r="FX158" s="45">
        <v>464</v>
      </c>
      <c r="FY158" s="45">
        <v>12.3</v>
      </c>
      <c r="FZ158" s="45">
        <v>12.3</v>
      </c>
      <c r="GA158" s="45">
        <v>41.000000000000007</v>
      </c>
      <c r="GB158" s="45">
        <v>449</v>
      </c>
      <c r="GC158" s="45">
        <v>8.4</v>
      </c>
      <c r="GD158" s="45">
        <v>27.3</v>
      </c>
      <c r="GE158" s="45">
        <v>59.5</v>
      </c>
      <c r="GF158" s="45">
        <v>423</v>
      </c>
      <c r="GO158" s="45"/>
      <c r="GP158" s="45"/>
      <c r="GQ158" s="45"/>
      <c r="GR158" s="45"/>
      <c r="GS158" s="45"/>
      <c r="GT158" s="45"/>
      <c r="GU158" s="45"/>
      <c r="GV158" s="45"/>
      <c r="JQ158" s="47">
        <f t="shared" si="43"/>
        <v>110.93181818181819</v>
      </c>
      <c r="JR158" s="47">
        <f t="shared" si="44"/>
        <v>377.17954545454546</v>
      </c>
      <c r="JS158" s="47">
        <f t="shared" si="45"/>
        <v>914.58333333333337</v>
      </c>
      <c r="JT158" s="47">
        <f t="shared" si="45"/>
        <v>4821</v>
      </c>
    </row>
    <row r="159" spans="1:280" s="27" customFormat="1" ht="15.75" customHeight="1" x14ac:dyDescent="0.3">
      <c r="A159" s="34">
        <v>40</v>
      </c>
      <c r="B159" s="101" t="s">
        <v>148</v>
      </c>
      <c r="C159" s="19" t="s">
        <v>289</v>
      </c>
      <c r="D159" s="36"/>
      <c r="E159" s="36"/>
      <c r="F159" s="36"/>
      <c r="G159" s="37"/>
      <c r="H159" s="36"/>
      <c r="I159" s="36"/>
      <c r="J159" s="36"/>
      <c r="K159" s="37"/>
      <c r="L159" s="65"/>
      <c r="M159" s="65"/>
      <c r="N159" s="65"/>
      <c r="O159" s="65"/>
      <c r="P159" s="65"/>
      <c r="Q159" s="65"/>
      <c r="R159" s="38"/>
      <c r="S159" s="38"/>
      <c r="T159" s="38"/>
      <c r="U159" s="38"/>
      <c r="V159" s="38"/>
      <c r="W159" s="38"/>
      <c r="X159" s="102"/>
      <c r="Y159" s="102"/>
      <c r="Z159" s="102"/>
      <c r="AA159" s="102"/>
      <c r="AB159" s="102"/>
      <c r="AC159" s="102"/>
      <c r="AD159" s="42"/>
      <c r="AE159" s="42"/>
      <c r="AF159" s="42"/>
      <c r="AG159" s="42"/>
      <c r="AH159" s="42"/>
      <c r="AI159" s="42"/>
      <c r="AJ159" s="40"/>
      <c r="AK159" s="40"/>
      <c r="AL159" s="40"/>
      <c r="AM159" s="40"/>
      <c r="AN159" s="40"/>
      <c r="AO159" s="40"/>
      <c r="AP159" s="41"/>
      <c r="AQ159" s="41"/>
      <c r="AR159" s="41"/>
      <c r="AS159" s="41"/>
      <c r="AT159" s="41"/>
      <c r="AU159" s="41"/>
      <c r="AV159" s="41"/>
      <c r="AW159" s="41"/>
      <c r="AX159" s="41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0"/>
      <c r="BL159" s="40"/>
      <c r="BM159" s="40"/>
      <c r="BN159" s="40"/>
      <c r="BO159" s="40"/>
      <c r="BP159" s="40"/>
      <c r="BQ159" s="42"/>
      <c r="BR159" s="42"/>
      <c r="BS159" s="42"/>
      <c r="BT159" s="42"/>
      <c r="BU159" s="42"/>
      <c r="BV159" s="42"/>
      <c r="BW159" s="40"/>
      <c r="BX159" s="40"/>
      <c r="BY159" s="40"/>
      <c r="BZ159" s="40"/>
      <c r="CA159" s="40"/>
      <c r="CB159" s="40"/>
      <c r="CC159" s="42"/>
      <c r="CD159" s="42"/>
      <c r="CE159" s="42"/>
      <c r="CF159" s="42"/>
      <c r="CG159" s="42"/>
      <c r="CH159" s="42"/>
      <c r="CI159" s="99"/>
      <c r="CJ159" s="42"/>
      <c r="CK159" s="42"/>
      <c r="CL159" s="42"/>
      <c r="CM159" s="42"/>
      <c r="CN159" s="42"/>
      <c r="CO159" s="40"/>
      <c r="CP159" s="82"/>
      <c r="CQ159" s="40"/>
      <c r="CR159" s="40"/>
      <c r="CS159" s="82"/>
      <c r="CT159" s="40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27">
        <v>5.2</v>
      </c>
      <c r="DN159" s="27">
        <v>34</v>
      </c>
      <c r="DO159" s="45">
        <v>65.333333333333343</v>
      </c>
      <c r="DP159" s="27">
        <v>331</v>
      </c>
      <c r="DQ159" s="27">
        <v>8.3000000000000007</v>
      </c>
      <c r="DR159" s="27">
        <v>23.2</v>
      </c>
      <c r="DS159" s="45">
        <v>52.5</v>
      </c>
      <c r="DT159" s="27">
        <v>231</v>
      </c>
      <c r="DU159" s="44">
        <v>8.1999999999999993</v>
      </c>
      <c r="DV159" s="44">
        <v>38.1</v>
      </c>
      <c r="DW159" s="45">
        <v>115.75</v>
      </c>
      <c r="DX159" s="45">
        <v>331</v>
      </c>
      <c r="DY159" s="44">
        <v>4.2</v>
      </c>
      <c r="DZ159" s="44">
        <v>35.6</v>
      </c>
      <c r="EA159" s="45">
        <v>99.5</v>
      </c>
      <c r="EB159" s="45">
        <v>287</v>
      </c>
      <c r="EK159" s="45">
        <v>5.6</v>
      </c>
      <c r="EL159" s="45">
        <v>40</v>
      </c>
      <c r="EM159" s="45">
        <v>76</v>
      </c>
      <c r="EN159" s="45">
        <v>323</v>
      </c>
      <c r="EO159" s="45">
        <v>9</v>
      </c>
      <c r="EP159" s="45">
        <v>41.1</v>
      </c>
      <c r="EQ159" s="45">
        <v>83.5</v>
      </c>
      <c r="ER159" s="45">
        <v>335</v>
      </c>
      <c r="FA159" s="45">
        <v>11.318181818181818</v>
      </c>
      <c r="FB159" s="45">
        <v>39.577272727272728</v>
      </c>
      <c r="FC159" s="45">
        <v>84.825757575757578</v>
      </c>
      <c r="FD159" s="45">
        <v>441</v>
      </c>
      <c r="FE159" s="45">
        <v>10.318181818181818</v>
      </c>
      <c r="FF159" s="45">
        <v>38.377272727272725</v>
      </c>
      <c r="FG159" s="45">
        <v>81.159090909090907</v>
      </c>
      <c r="FH159" s="45">
        <v>442</v>
      </c>
      <c r="FQ159" s="45">
        <v>18.3</v>
      </c>
      <c r="FR159" s="45">
        <v>27</v>
      </c>
      <c r="FS159" s="45">
        <v>75.5</v>
      </c>
      <c r="FT159" s="45">
        <v>444</v>
      </c>
      <c r="FU159" s="45">
        <v>22</v>
      </c>
      <c r="FV159" s="45">
        <v>25</v>
      </c>
      <c r="FW159" s="45">
        <v>78.333333333333343</v>
      </c>
      <c r="FX159" s="45">
        <v>455</v>
      </c>
      <c r="FY159" s="45"/>
      <c r="FZ159" s="45"/>
      <c r="GA159" s="45"/>
      <c r="GB159" s="45"/>
      <c r="GC159" s="45"/>
      <c r="GD159" s="45"/>
      <c r="GE159" s="45"/>
      <c r="GF159" s="45"/>
      <c r="GO159" s="45"/>
      <c r="GP159" s="45"/>
      <c r="GQ159" s="45"/>
      <c r="GR159" s="45"/>
      <c r="GS159" s="45"/>
      <c r="GT159" s="45"/>
      <c r="GU159" s="45"/>
      <c r="GV159" s="45"/>
      <c r="GW159" s="44">
        <v>19</v>
      </c>
      <c r="GX159" s="44">
        <v>23</v>
      </c>
      <c r="GY159" s="44">
        <v>60.000000000000007</v>
      </c>
      <c r="GZ159" s="44">
        <v>445</v>
      </c>
      <c r="HA159" s="44">
        <v>18</v>
      </c>
      <c r="HB159" s="44">
        <v>23</v>
      </c>
      <c r="HC159" s="44">
        <v>82</v>
      </c>
      <c r="HD159" s="44">
        <v>447</v>
      </c>
      <c r="IZ159" s="27">
        <v>18.36</v>
      </c>
      <c r="JA159" s="27">
        <v>28</v>
      </c>
      <c r="JC159" s="27">
        <f>55+56</f>
        <v>111</v>
      </c>
      <c r="JD159" s="27">
        <v>570</v>
      </c>
      <c r="JE159" s="27">
        <v>23.39</v>
      </c>
      <c r="JF159" s="27">
        <v>22</v>
      </c>
      <c r="JG159" s="27">
        <f>59+44</f>
        <v>103</v>
      </c>
      <c r="JH159" s="27">
        <v>552</v>
      </c>
      <c r="JQ159" s="47">
        <f t="shared" si="43"/>
        <v>190.82636363636362</v>
      </c>
      <c r="JR159" s="47">
        <f t="shared" si="44"/>
        <v>387.95454545454544</v>
      </c>
      <c r="JS159" s="47">
        <f t="shared" si="45"/>
        <v>1168.4015151515152</v>
      </c>
      <c r="JT159" s="47">
        <f t="shared" si="45"/>
        <v>5652.36</v>
      </c>
    </row>
    <row r="160" spans="1:280" s="27" customFormat="1" ht="15.75" customHeight="1" x14ac:dyDescent="0.3">
      <c r="A160" s="34">
        <v>41</v>
      </c>
      <c r="B160" s="101" t="s">
        <v>148</v>
      </c>
      <c r="C160" s="110" t="s">
        <v>290</v>
      </c>
      <c r="D160" s="36"/>
      <c r="E160" s="36"/>
      <c r="F160" s="36"/>
      <c r="G160" s="37"/>
      <c r="H160" s="36"/>
      <c r="I160" s="36"/>
      <c r="J160" s="36"/>
      <c r="K160" s="37"/>
      <c r="L160" s="65"/>
      <c r="M160" s="65"/>
      <c r="N160" s="65"/>
      <c r="O160" s="65"/>
      <c r="P160" s="65"/>
      <c r="Q160" s="65"/>
      <c r="R160" s="38"/>
      <c r="S160" s="38"/>
      <c r="T160" s="38"/>
      <c r="U160" s="38"/>
      <c r="V160" s="38"/>
      <c r="W160" s="38"/>
      <c r="X160" s="102"/>
      <c r="Y160" s="102"/>
      <c r="Z160" s="102"/>
      <c r="AA160" s="102"/>
      <c r="AB160" s="102"/>
      <c r="AC160" s="102"/>
      <c r="AD160" s="42"/>
      <c r="AE160" s="42"/>
      <c r="AF160" s="42"/>
      <c r="AG160" s="42"/>
      <c r="AH160" s="42"/>
      <c r="AI160" s="42"/>
      <c r="AJ160" s="40"/>
      <c r="AK160" s="40"/>
      <c r="AL160" s="40"/>
      <c r="AM160" s="40"/>
      <c r="AN160" s="40"/>
      <c r="AO160" s="40"/>
      <c r="AP160" s="41"/>
      <c r="AQ160" s="41"/>
      <c r="AR160" s="41"/>
      <c r="AS160" s="41"/>
      <c r="AT160" s="41"/>
      <c r="AU160" s="41"/>
      <c r="AV160" s="41"/>
      <c r="AW160" s="41"/>
      <c r="AX160" s="41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0"/>
      <c r="BL160" s="40"/>
      <c r="BM160" s="40"/>
      <c r="BN160" s="40"/>
      <c r="BO160" s="40"/>
      <c r="BP160" s="40"/>
      <c r="BQ160" s="42"/>
      <c r="BR160" s="42"/>
      <c r="BS160" s="42"/>
      <c r="BT160" s="42"/>
      <c r="BU160" s="42"/>
      <c r="BV160" s="42"/>
      <c r="BW160" s="40"/>
      <c r="BX160" s="40"/>
      <c r="BY160" s="40"/>
      <c r="BZ160" s="40"/>
      <c r="CA160" s="40"/>
      <c r="CB160" s="40"/>
      <c r="CC160" s="42"/>
      <c r="CD160" s="42"/>
      <c r="CE160" s="42"/>
      <c r="CF160" s="42"/>
      <c r="CG160" s="42"/>
      <c r="CH160" s="42"/>
      <c r="CI160" s="99"/>
      <c r="CJ160" s="42"/>
      <c r="CK160" s="42"/>
      <c r="CL160" s="42"/>
      <c r="CM160" s="42"/>
      <c r="CN160" s="42"/>
      <c r="CO160" s="40"/>
      <c r="CP160" s="82"/>
      <c r="CQ160" s="40"/>
      <c r="CR160" s="40"/>
      <c r="CS160" s="82"/>
      <c r="CT160" s="40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27">
        <v>6.2</v>
      </c>
      <c r="DN160" s="27">
        <v>28</v>
      </c>
      <c r="DO160" s="45">
        <v>57.000000000000007</v>
      </c>
      <c r="DP160" s="27">
        <v>264</v>
      </c>
      <c r="DQ160" s="27">
        <v>4.5</v>
      </c>
      <c r="DR160" s="27">
        <v>28.3</v>
      </c>
      <c r="DS160" s="45">
        <v>54.666666666666671</v>
      </c>
      <c r="DT160" s="27">
        <v>262</v>
      </c>
      <c r="DU160" s="44">
        <v>5.2</v>
      </c>
      <c r="DV160" s="44">
        <v>32.156818181818181</v>
      </c>
      <c r="DW160" s="45">
        <v>102.14204545454545</v>
      </c>
      <c r="DX160" s="45">
        <v>274</v>
      </c>
      <c r="DY160" s="44">
        <v>2.2999999999999998</v>
      </c>
      <c r="DZ160" s="44">
        <v>32.92045454545454</v>
      </c>
      <c r="EA160" s="45">
        <v>97.801136363636346</v>
      </c>
      <c r="EB160" s="45">
        <v>232</v>
      </c>
      <c r="EK160" s="45">
        <v>6.1</v>
      </c>
      <c r="EL160" s="45">
        <v>28</v>
      </c>
      <c r="EM160" s="45">
        <v>56.833333333333336</v>
      </c>
      <c r="EN160" s="45">
        <v>321</v>
      </c>
      <c r="EO160" s="45">
        <v>17.5</v>
      </c>
      <c r="EP160" s="45">
        <v>22.2</v>
      </c>
      <c r="EQ160" s="45">
        <v>66.166666666666671</v>
      </c>
      <c r="ER160" s="45">
        <v>362</v>
      </c>
      <c r="FA160" s="45">
        <v>8.1999999999999993</v>
      </c>
      <c r="FB160" s="45">
        <v>24.1</v>
      </c>
      <c r="FC160" s="45">
        <v>53.833333333333336</v>
      </c>
      <c r="FD160" s="45">
        <v>341</v>
      </c>
      <c r="FE160" s="45">
        <v>7.5</v>
      </c>
      <c r="FF160" s="45">
        <v>23</v>
      </c>
      <c r="FG160" s="45">
        <v>50.833333333333336</v>
      </c>
      <c r="FH160" s="45">
        <v>345</v>
      </c>
      <c r="FQ160" s="45">
        <v>10</v>
      </c>
      <c r="FR160" s="45">
        <v>28</v>
      </c>
      <c r="FS160" s="45">
        <v>63.333333333333343</v>
      </c>
      <c r="FT160" s="45">
        <v>466</v>
      </c>
      <c r="FU160" s="45">
        <v>8.5</v>
      </c>
      <c r="FV160" s="45">
        <v>28</v>
      </c>
      <c r="FW160" s="45">
        <v>60.833333333333343</v>
      </c>
      <c r="FX160" s="45">
        <v>476</v>
      </c>
      <c r="FY160" s="45"/>
      <c r="FZ160" s="45"/>
      <c r="GA160" s="45"/>
      <c r="GB160" s="45"/>
      <c r="GC160" s="45"/>
      <c r="GD160" s="45"/>
      <c r="GE160" s="45"/>
      <c r="GF160" s="45"/>
      <c r="GO160" s="45"/>
      <c r="GP160" s="45"/>
      <c r="GQ160" s="45"/>
      <c r="GR160" s="45"/>
      <c r="GS160" s="45"/>
      <c r="GT160" s="45"/>
      <c r="GU160" s="45"/>
      <c r="GV160" s="45"/>
      <c r="GW160" s="44">
        <v>21</v>
      </c>
      <c r="GX160" s="44">
        <v>23</v>
      </c>
      <c r="GY160" s="44">
        <v>62.857142857142861</v>
      </c>
      <c r="GZ160" s="44">
        <v>419</v>
      </c>
      <c r="HA160" s="44">
        <v>20.2</v>
      </c>
      <c r="HB160" s="44">
        <v>23</v>
      </c>
      <c r="HC160" s="44">
        <v>86.4</v>
      </c>
      <c r="HD160" s="44">
        <v>420</v>
      </c>
      <c r="JQ160" s="47">
        <f t="shared" si="43"/>
        <v>117.2</v>
      </c>
      <c r="JR160" s="47">
        <f t="shared" si="44"/>
        <v>320.67727272727268</v>
      </c>
      <c r="JS160" s="47">
        <f t="shared" si="45"/>
        <v>812.70032467532474</v>
      </c>
      <c r="JT160" s="47">
        <f t="shared" si="45"/>
        <v>4182</v>
      </c>
    </row>
    <row r="161" spans="1:280" s="56" customFormat="1" ht="15.75" customHeight="1" x14ac:dyDescent="0.3">
      <c r="A161" s="49">
        <v>42</v>
      </c>
      <c r="B161" s="104" t="s">
        <v>148</v>
      </c>
      <c r="C161" s="111" t="s">
        <v>291</v>
      </c>
      <c r="D161" s="51"/>
      <c r="E161" s="51"/>
      <c r="F161" s="51"/>
      <c r="G161" s="52"/>
      <c r="H161" s="51"/>
      <c r="I161" s="51"/>
      <c r="J161" s="51"/>
      <c r="K161" s="52"/>
      <c r="L161" s="61"/>
      <c r="M161" s="61"/>
      <c r="N161" s="61"/>
      <c r="O161" s="61"/>
      <c r="P161" s="61"/>
      <c r="Q161" s="61"/>
      <c r="R161" s="53"/>
      <c r="S161" s="53"/>
      <c r="T161" s="53"/>
      <c r="U161" s="53"/>
      <c r="V161" s="53"/>
      <c r="W161" s="53"/>
      <c r="X161" s="106"/>
      <c r="Y161" s="106"/>
      <c r="Z161" s="106"/>
      <c r="AA161" s="106"/>
      <c r="AB161" s="106"/>
      <c r="AC161" s="106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107"/>
      <c r="CJ161" s="54"/>
      <c r="CK161" s="54"/>
      <c r="CL161" s="54"/>
      <c r="CM161" s="54"/>
      <c r="CN161" s="54"/>
      <c r="CO161" s="54"/>
      <c r="CP161" s="55"/>
      <c r="CQ161" s="54"/>
      <c r="CR161" s="54"/>
      <c r="CS161" s="55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O161" s="58"/>
      <c r="DS161" s="58"/>
      <c r="DU161" s="57"/>
      <c r="DV161" s="57">
        <v>11.2</v>
      </c>
      <c r="DW161" s="58"/>
      <c r="DX161" s="58"/>
      <c r="DY161" s="57"/>
      <c r="DZ161" s="57">
        <v>10</v>
      </c>
      <c r="EA161" s="58"/>
      <c r="EB161" s="58"/>
      <c r="EK161" s="58"/>
      <c r="EL161" s="58"/>
      <c r="EM161" s="58"/>
      <c r="EN161" s="58"/>
      <c r="EO161" s="58"/>
      <c r="EP161" s="58"/>
      <c r="EQ161" s="58"/>
      <c r="ER161" s="58"/>
      <c r="FA161" s="58"/>
      <c r="FB161" s="58"/>
      <c r="FC161" s="58"/>
      <c r="FD161" s="58"/>
      <c r="FE161" s="58"/>
      <c r="FF161" s="58"/>
      <c r="FG161" s="58"/>
      <c r="FH161" s="58"/>
      <c r="FQ161" s="58"/>
      <c r="FR161" s="58"/>
      <c r="FS161" s="58"/>
      <c r="FT161" s="58"/>
      <c r="FU161" s="58"/>
      <c r="FV161" s="58"/>
      <c r="FW161" s="58"/>
      <c r="FX161" s="58"/>
      <c r="FY161" s="58">
        <v>12.3</v>
      </c>
      <c r="FZ161" s="58">
        <v>12.3</v>
      </c>
      <c r="GA161" s="58">
        <v>41.000000000000007</v>
      </c>
      <c r="GB161" s="58">
        <v>449</v>
      </c>
      <c r="GC161" s="58">
        <v>8.4</v>
      </c>
      <c r="GD161" s="58">
        <v>27.3</v>
      </c>
      <c r="GE161" s="58">
        <v>59.5</v>
      </c>
      <c r="GF161" s="58">
        <v>423</v>
      </c>
      <c r="GO161" s="58"/>
      <c r="GP161" s="58"/>
      <c r="GQ161" s="58"/>
      <c r="GR161" s="58"/>
      <c r="GS161" s="58"/>
      <c r="GT161" s="58"/>
      <c r="GU161" s="58"/>
      <c r="GV161" s="58"/>
      <c r="GW161" s="57"/>
      <c r="GX161" s="57"/>
      <c r="GY161" s="57"/>
      <c r="GZ161" s="57"/>
      <c r="HA161" s="57"/>
      <c r="HB161" s="57"/>
      <c r="HC161" s="57"/>
      <c r="HD161" s="57"/>
      <c r="JQ161" s="60">
        <f t="shared" si="43"/>
        <v>20.700000000000003</v>
      </c>
      <c r="JR161" s="60">
        <f t="shared" si="44"/>
        <v>60.8</v>
      </c>
      <c r="JS161" s="60">
        <f t="shared" si="45"/>
        <v>100.5</v>
      </c>
      <c r="JT161" s="60">
        <f t="shared" si="45"/>
        <v>872</v>
      </c>
    </row>
    <row r="162" spans="1:280" s="27" customFormat="1" ht="15.75" customHeight="1" x14ac:dyDescent="0.3">
      <c r="A162" s="34">
        <v>43</v>
      </c>
      <c r="B162" s="101" t="s">
        <v>148</v>
      </c>
      <c r="C162" s="103" t="s">
        <v>292</v>
      </c>
      <c r="D162" s="36"/>
      <c r="E162" s="36"/>
      <c r="F162" s="36"/>
      <c r="G162" s="37"/>
      <c r="H162" s="36"/>
      <c r="I162" s="36"/>
      <c r="J162" s="36"/>
      <c r="K162" s="37"/>
      <c r="L162" s="65"/>
      <c r="M162" s="65"/>
      <c r="N162" s="65"/>
      <c r="O162" s="65"/>
      <c r="P162" s="65"/>
      <c r="Q162" s="65"/>
      <c r="R162" s="38"/>
      <c r="S162" s="38"/>
      <c r="T162" s="38"/>
      <c r="U162" s="38"/>
      <c r="V162" s="38"/>
      <c r="W162" s="38"/>
      <c r="X162" s="102"/>
      <c r="Y162" s="102"/>
      <c r="Z162" s="102"/>
      <c r="AA162" s="102"/>
      <c r="AB162" s="102"/>
      <c r="AC162" s="102"/>
      <c r="AD162" s="42"/>
      <c r="AE162" s="42"/>
      <c r="AF162" s="42"/>
      <c r="AG162" s="42"/>
      <c r="AH162" s="42"/>
      <c r="AI162" s="42"/>
      <c r="AJ162" s="40"/>
      <c r="AK162" s="40"/>
      <c r="AL162" s="40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1"/>
      <c r="AX162" s="41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0"/>
      <c r="BL162" s="40"/>
      <c r="BM162" s="40"/>
      <c r="BN162" s="40"/>
      <c r="BO162" s="40"/>
      <c r="BP162" s="40"/>
      <c r="BQ162" s="42"/>
      <c r="BR162" s="42"/>
      <c r="BS162" s="42"/>
      <c r="BT162" s="42"/>
      <c r="BU162" s="42"/>
      <c r="BV162" s="42"/>
      <c r="BW162" s="40"/>
      <c r="BX162" s="40"/>
      <c r="BY162" s="40"/>
      <c r="BZ162" s="40"/>
      <c r="CA162" s="40"/>
      <c r="CB162" s="40"/>
      <c r="CC162" s="42"/>
      <c r="CD162" s="42"/>
      <c r="CE162" s="42"/>
      <c r="CF162" s="42"/>
      <c r="CG162" s="42"/>
      <c r="CH162" s="42"/>
      <c r="CI162" s="99"/>
      <c r="CJ162" s="42"/>
      <c r="CK162" s="42"/>
      <c r="CL162" s="42"/>
      <c r="CM162" s="42"/>
      <c r="CN162" s="42"/>
      <c r="CO162" s="40"/>
      <c r="CP162" s="82"/>
      <c r="CQ162" s="40"/>
      <c r="CR162" s="40"/>
      <c r="CS162" s="82"/>
      <c r="CT162" s="40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M162" s="27">
        <v>8.3000000000000007</v>
      </c>
      <c r="DN162" s="27">
        <v>27.2</v>
      </c>
      <c r="DO162" s="45">
        <v>59.166666666666671</v>
      </c>
      <c r="DP162" s="27">
        <v>311</v>
      </c>
      <c r="DQ162" s="27">
        <v>6.5</v>
      </c>
      <c r="DR162" s="27">
        <v>30.1</v>
      </c>
      <c r="DS162" s="45">
        <v>61.000000000000007</v>
      </c>
      <c r="DT162" s="27">
        <v>269</v>
      </c>
      <c r="DU162" s="44"/>
      <c r="DV162" s="44">
        <v>28.334090909090911</v>
      </c>
      <c r="DW162" s="45">
        <v>76.08522727272728</v>
      </c>
      <c r="DX162" s="45">
        <v>227</v>
      </c>
      <c r="DY162" s="44">
        <v>1.2</v>
      </c>
      <c r="DZ162" s="44">
        <v>31.629545454545454</v>
      </c>
      <c r="EA162" s="45">
        <v>88.823863636363626</v>
      </c>
      <c r="EB162" s="45">
        <v>267</v>
      </c>
      <c r="EK162" s="45">
        <v>11.534090909090908</v>
      </c>
      <c r="EL162" s="45">
        <v>27</v>
      </c>
      <c r="EM162" s="45">
        <v>64.223484848484844</v>
      </c>
      <c r="EN162" s="45">
        <v>302</v>
      </c>
      <c r="EO162" s="45">
        <v>15.8</v>
      </c>
      <c r="EP162" s="45">
        <v>24.4</v>
      </c>
      <c r="EQ162" s="45">
        <v>67</v>
      </c>
      <c r="ER162" s="45">
        <v>321</v>
      </c>
      <c r="FA162" s="45">
        <v>6.1</v>
      </c>
      <c r="FB162" s="45">
        <v>30.259090909090911</v>
      </c>
      <c r="FC162" s="45">
        <v>60.598484848484851</v>
      </c>
      <c r="FD162" s="45">
        <v>312</v>
      </c>
      <c r="FE162" s="45">
        <v>5.5</v>
      </c>
      <c r="FF162" s="45">
        <v>30.15909090909091</v>
      </c>
      <c r="FG162" s="45">
        <v>59.431818181818187</v>
      </c>
      <c r="FH162" s="45">
        <v>312</v>
      </c>
      <c r="FQ162" s="45">
        <v>4.5</v>
      </c>
      <c r="FR162" s="45">
        <v>32.859090909090909</v>
      </c>
      <c r="FS162" s="45">
        <v>62.265151515151516</v>
      </c>
      <c r="FT162" s="45">
        <v>492</v>
      </c>
      <c r="FU162" s="45">
        <v>1.5</v>
      </c>
      <c r="FV162" s="45">
        <v>32.509090909090908</v>
      </c>
      <c r="FW162" s="45">
        <v>56.68181818181818</v>
      </c>
      <c r="FX162" s="45">
        <v>485</v>
      </c>
      <c r="FY162" s="45">
        <v>7.209090909090909</v>
      </c>
      <c r="FZ162" s="45">
        <v>7.7181818181818178</v>
      </c>
      <c r="GA162" s="45">
        <v>24.878787878787879</v>
      </c>
      <c r="GB162" s="45">
        <v>437</v>
      </c>
      <c r="GC162" s="45">
        <v>4.7159090909090908</v>
      </c>
      <c r="GD162" s="45">
        <v>26</v>
      </c>
      <c r="GE162" s="45">
        <v>51.19318181818182</v>
      </c>
      <c r="GF162" s="45">
        <v>421</v>
      </c>
      <c r="GO162" s="45"/>
      <c r="GP162" s="45"/>
      <c r="GQ162" s="45"/>
      <c r="GR162" s="45"/>
      <c r="GS162" s="45"/>
      <c r="GT162" s="45"/>
      <c r="GU162" s="45"/>
      <c r="GV162" s="45"/>
      <c r="GW162" s="44">
        <v>13.611363636363636</v>
      </c>
      <c r="GX162" s="44">
        <v>21.663636363636364</v>
      </c>
      <c r="GY162" s="44">
        <v>50.392857142857146</v>
      </c>
      <c r="GZ162" s="44">
        <v>423</v>
      </c>
      <c r="HA162" s="44">
        <v>16.2</v>
      </c>
      <c r="HB162" s="44">
        <v>19.838636363636365</v>
      </c>
      <c r="HC162" s="44">
        <v>72.077272727272728</v>
      </c>
      <c r="HD162" s="44">
        <v>419</v>
      </c>
      <c r="JQ162" s="47">
        <f t="shared" si="43"/>
        <v>102.67045454545455</v>
      </c>
      <c r="JR162" s="47">
        <f t="shared" si="44"/>
        <v>369.6704545454545</v>
      </c>
      <c r="JS162" s="47">
        <f t="shared" si="45"/>
        <v>853.81861471861475</v>
      </c>
      <c r="JT162" s="47">
        <f t="shared" si="45"/>
        <v>4998</v>
      </c>
    </row>
    <row r="163" spans="1:280" s="56" customFormat="1" ht="15.75" customHeight="1" x14ac:dyDescent="0.3">
      <c r="A163" s="49">
        <v>44</v>
      </c>
      <c r="B163" s="104" t="s">
        <v>148</v>
      </c>
      <c r="C163" s="105" t="s">
        <v>293</v>
      </c>
      <c r="D163" s="51"/>
      <c r="E163" s="51"/>
      <c r="F163" s="51"/>
      <c r="G163" s="52"/>
      <c r="H163" s="51"/>
      <c r="I163" s="51"/>
      <c r="J163" s="51"/>
      <c r="K163" s="52"/>
      <c r="L163" s="61"/>
      <c r="M163" s="61"/>
      <c r="N163" s="61"/>
      <c r="O163" s="61"/>
      <c r="P163" s="61"/>
      <c r="Q163" s="61"/>
      <c r="R163" s="53"/>
      <c r="S163" s="53"/>
      <c r="T163" s="53"/>
      <c r="U163" s="53"/>
      <c r="V163" s="53"/>
      <c r="W163" s="53"/>
      <c r="X163" s="106"/>
      <c r="Y163" s="106"/>
      <c r="Z163" s="106"/>
      <c r="AA163" s="106"/>
      <c r="AB163" s="106"/>
      <c r="AC163" s="106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107"/>
      <c r="CJ163" s="54"/>
      <c r="CK163" s="54"/>
      <c r="CL163" s="54"/>
      <c r="CM163" s="54"/>
      <c r="CN163" s="54"/>
      <c r="CO163" s="54"/>
      <c r="CP163" s="55"/>
      <c r="CQ163" s="54"/>
      <c r="CR163" s="54"/>
      <c r="CS163" s="55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O163" s="58"/>
      <c r="DS163" s="58"/>
      <c r="FY163" s="58"/>
      <c r="FZ163" s="58"/>
      <c r="GA163" s="58"/>
      <c r="GB163" s="58"/>
      <c r="GC163" s="58"/>
      <c r="GD163" s="58"/>
      <c r="GE163" s="58"/>
      <c r="GF163" s="58"/>
      <c r="GO163" s="58">
        <v>21</v>
      </c>
      <c r="GP163" s="58">
        <v>15</v>
      </c>
      <c r="GQ163" s="58">
        <v>79.5</v>
      </c>
      <c r="GR163" s="58">
        <v>425</v>
      </c>
      <c r="GS163" s="58">
        <v>28</v>
      </c>
      <c r="GT163" s="58">
        <v>20</v>
      </c>
      <c r="GU163" s="58">
        <v>96.666666666666671</v>
      </c>
      <c r="GV163" s="58">
        <v>451</v>
      </c>
      <c r="JQ163" s="60">
        <f t="shared" si="43"/>
        <v>49</v>
      </c>
      <c r="JR163" s="60">
        <f t="shared" si="44"/>
        <v>35</v>
      </c>
      <c r="JS163" s="60">
        <f t="shared" si="45"/>
        <v>176.16666666666669</v>
      </c>
      <c r="JT163" s="60">
        <f t="shared" si="45"/>
        <v>876</v>
      </c>
    </row>
    <row r="164" spans="1:280" s="56" customFormat="1" ht="15.75" customHeight="1" x14ac:dyDescent="0.3">
      <c r="A164" s="49">
        <v>45</v>
      </c>
      <c r="B164" s="104" t="s">
        <v>148</v>
      </c>
      <c r="C164" s="105" t="s">
        <v>294</v>
      </c>
      <c r="D164" s="51"/>
      <c r="E164" s="51"/>
      <c r="F164" s="51"/>
      <c r="G164" s="52"/>
      <c r="H164" s="51"/>
      <c r="I164" s="51"/>
      <c r="J164" s="51"/>
      <c r="K164" s="52"/>
      <c r="L164" s="61"/>
      <c r="M164" s="61"/>
      <c r="N164" s="61"/>
      <c r="O164" s="61"/>
      <c r="P164" s="61"/>
      <c r="Q164" s="61"/>
      <c r="R164" s="53"/>
      <c r="S164" s="53"/>
      <c r="T164" s="53"/>
      <c r="U164" s="53"/>
      <c r="V164" s="53"/>
      <c r="W164" s="53"/>
      <c r="X164" s="106"/>
      <c r="Y164" s="106"/>
      <c r="Z164" s="106"/>
      <c r="AA164" s="106"/>
      <c r="AB164" s="106"/>
      <c r="AC164" s="106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107"/>
      <c r="CJ164" s="54"/>
      <c r="CK164" s="54"/>
      <c r="CL164" s="54"/>
      <c r="CM164" s="54"/>
      <c r="CN164" s="54"/>
      <c r="CO164" s="54"/>
      <c r="CP164" s="55"/>
      <c r="CQ164" s="54"/>
      <c r="CR164" s="54"/>
      <c r="CS164" s="55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O164" s="58"/>
      <c r="DS164" s="58"/>
      <c r="FY164" s="58"/>
      <c r="FZ164" s="58"/>
      <c r="GA164" s="58"/>
      <c r="GB164" s="58"/>
      <c r="GC164" s="58"/>
      <c r="GD164" s="58"/>
      <c r="GE164" s="58"/>
      <c r="GF164" s="58"/>
      <c r="GG164" s="58">
        <v>22.2</v>
      </c>
      <c r="GH164" s="58">
        <v>31</v>
      </c>
      <c r="GI164" s="58">
        <v>88.666666666666671</v>
      </c>
      <c r="GJ164" s="58">
        <v>464</v>
      </c>
      <c r="GK164" s="58">
        <v>23</v>
      </c>
      <c r="GL164" s="58">
        <v>22</v>
      </c>
      <c r="GM164" s="58">
        <v>75</v>
      </c>
      <c r="GN164" s="58">
        <v>423</v>
      </c>
      <c r="JQ164" s="60">
        <f t="shared" si="43"/>
        <v>45.2</v>
      </c>
      <c r="JR164" s="60">
        <f t="shared" si="44"/>
        <v>53</v>
      </c>
      <c r="JS164" s="60">
        <f t="shared" si="45"/>
        <v>163.66666666666669</v>
      </c>
      <c r="JT164" s="60">
        <f t="shared" si="45"/>
        <v>887</v>
      </c>
    </row>
    <row r="165" spans="1:280" s="56" customFormat="1" ht="15.75" customHeight="1" x14ac:dyDescent="0.3">
      <c r="A165" s="49">
        <v>46</v>
      </c>
      <c r="B165" s="104" t="s">
        <v>148</v>
      </c>
      <c r="C165" s="105" t="s">
        <v>295</v>
      </c>
      <c r="D165" s="51"/>
      <c r="E165" s="51"/>
      <c r="F165" s="51"/>
      <c r="G165" s="52"/>
      <c r="H165" s="51"/>
      <c r="I165" s="51"/>
      <c r="J165" s="51"/>
      <c r="K165" s="52"/>
      <c r="L165" s="61"/>
      <c r="M165" s="61"/>
      <c r="N165" s="61"/>
      <c r="O165" s="61"/>
      <c r="P165" s="61"/>
      <c r="Q165" s="61"/>
      <c r="R165" s="53"/>
      <c r="S165" s="53"/>
      <c r="T165" s="53"/>
      <c r="U165" s="53"/>
      <c r="V165" s="53"/>
      <c r="W165" s="53"/>
      <c r="X165" s="106"/>
      <c r="Y165" s="106"/>
      <c r="Z165" s="106"/>
      <c r="AA165" s="106"/>
      <c r="AB165" s="106"/>
      <c r="AC165" s="106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107"/>
      <c r="CJ165" s="54"/>
      <c r="CK165" s="54"/>
      <c r="CL165" s="54"/>
      <c r="CM165" s="54"/>
      <c r="CN165" s="54"/>
      <c r="CO165" s="54"/>
      <c r="CP165" s="55"/>
      <c r="CQ165" s="54"/>
      <c r="CR165" s="54"/>
      <c r="CS165" s="55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O165" s="58"/>
      <c r="DS165" s="58"/>
      <c r="FY165" s="58">
        <v>6.5</v>
      </c>
      <c r="FZ165" s="58">
        <v>6.5</v>
      </c>
      <c r="GA165" s="58">
        <v>21.666666666666668</v>
      </c>
      <c r="GB165" s="58">
        <v>453</v>
      </c>
      <c r="GC165" s="58">
        <v>13</v>
      </c>
      <c r="GD165" s="58">
        <v>25</v>
      </c>
      <c r="GE165" s="58">
        <v>63.333333333333343</v>
      </c>
      <c r="GF165" s="58">
        <v>423</v>
      </c>
      <c r="GG165" s="58"/>
      <c r="GH165" s="58"/>
      <c r="GI165" s="58"/>
      <c r="GJ165" s="58"/>
      <c r="GK165" s="58"/>
      <c r="GL165" s="58"/>
      <c r="GM165" s="58"/>
      <c r="GN165" s="58"/>
      <c r="JQ165" s="60">
        <f t="shared" si="43"/>
        <v>19.5</v>
      </c>
      <c r="JR165" s="60">
        <f t="shared" si="44"/>
        <v>31.5</v>
      </c>
      <c r="JS165" s="60">
        <f t="shared" si="45"/>
        <v>85.000000000000014</v>
      </c>
      <c r="JT165" s="60">
        <f t="shared" si="45"/>
        <v>876</v>
      </c>
    </row>
    <row r="166" spans="1:280" s="56" customFormat="1" ht="15.75" customHeight="1" x14ac:dyDescent="0.3">
      <c r="A166" s="49">
        <v>47</v>
      </c>
      <c r="B166" s="104" t="s">
        <v>148</v>
      </c>
      <c r="C166" s="105" t="s">
        <v>296</v>
      </c>
      <c r="D166" s="51"/>
      <c r="E166" s="51"/>
      <c r="F166" s="51"/>
      <c r="G166" s="52"/>
      <c r="H166" s="51"/>
      <c r="I166" s="51"/>
      <c r="J166" s="51"/>
      <c r="K166" s="52"/>
      <c r="L166" s="61"/>
      <c r="M166" s="61"/>
      <c r="N166" s="61"/>
      <c r="O166" s="61"/>
      <c r="P166" s="61"/>
      <c r="Q166" s="61"/>
      <c r="R166" s="53"/>
      <c r="S166" s="53"/>
      <c r="T166" s="53"/>
      <c r="U166" s="53"/>
      <c r="V166" s="53"/>
      <c r="W166" s="53"/>
      <c r="X166" s="106"/>
      <c r="Y166" s="106"/>
      <c r="Z166" s="106"/>
      <c r="AA166" s="106"/>
      <c r="AB166" s="106"/>
      <c r="AC166" s="106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107"/>
      <c r="CJ166" s="54"/>
      <c r="CK166" s="54"/>
      <c r="CL166" s="54"/>
      <c r="CM166" s="54"/>
      <c r="CN166" s="54"/>
      <c r="CO166" s="54"/>
      <c r="CP166" s="55"/>
      <c r="CQ166" s="54"/>
      <c r="CR166" s="54"/>
      <c r="CS166" s="55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O166" s="58"/>
      <c r="DS166" s="58"/>
      <c r="FY166" s="58">
        <v>3.4</v>
      </c>
      <c r="FZ166" s="58">
        <v>3.4</v>
      </c>
      <c r="GA166" s="58">
        <v>11.333333333333334</v>
      </c>
      <c r="GB166" s="58">
        <v>417</v>
      </c>
      <c r="GC166" s="58">
        <v>5.4</v>
      </c>
      <c r="GD166" s="58">
        <v>20.3</v>
      </c>
      <c r="GE166" s="58">
        <v>42.833333333333336</v>
      </c>
      <c r="GF166" s="58">
        <v>440</v>
      </c>
      <c r="GG166" s="58"/>
      <c r="GH166" s="58"/>
      <c r="GI166" s="58"/>
      <c r="GJ166" s="58"/>
      <c r="GK166" s="58"/>
      <c r="GL166" s="58"/>
      <c r="GM166" s="58"/>
      <c r="GN166" s="58"/>
      <c r="JQ166" s="60">
        <f t="shared" si="43"/>
        <v>8.8000000000000007</v>
      </c>
      <c r="JR166" s="60">
        <f t="shared" si="44"/>
        <v>23.7</v>
      </c>
      <c r="JS166" s="60">
        <f t="shared" si="45"/>
        <v>54.166666666666671</v>
      </c>
      <c r="JT166" s="60">
        <f t="shared" si="45"/>
        <v>857</v>
      </c>
    </row>
    <row r="167" spans="1:280" s="56" customFormat="1" ht="15.75" customHeight="1" x14ac:dyDescent="0.3">
      <c r="A167" s="49">
        <v>48</v>
      </c>
      <c r="B167" s="104" t="s">
        <v>148</v>
      </c>
      <c r="C167" s="105" t="s">
        <v>297</v>
      </c>
      <c r="D167" s="51"/>
      <c r="E167" s="51"/>
      <c r="F167" s="51"/>
      <c r="G167" s="52"/>
      <c r="H167" s="51"/>
      <c r="I167" s="51"/>
      <c r="J167" s="51"/>
      <c r="K167" s="52"/>
      <c r="L167" s="61"/>
      <c r="M167" s="61"/>
      <c r="N167" s="61"/>
      <c r="O167" s="61"/>
      <c r="P167" s="61"/>
      <c r="Q167" s="61"/>
      <c r="R167" s="53"/>
      <c r="S167" s="53"/>
      <c r="T167" s="53"/>
      <c r="U167" s="53"/>
      <c r="V167" s="53"/>
      <c r="W167" s="53"/>
      <c r="X167" s="106"/>
      <c r="Y167" s="106"/>
      <c r="Z167" s="106"/>
      <c r="AA167" s="106"/>
      <c r="AB167" s="106"/>
      <c r="AC167" s="106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107"/>
      <c r="CJ167" s="54"/>
      <c r="CK167" s="54"/>
      <c r="CL167" s="54"/>
      <c r="CM167" s="54"/>
      <c r="CN167" s="54"/>
      <c r="CO167" s="54"/>
      <c r="CP167" s="55"/>
      <c r="CQ167" s="54"/>
      <c r="CR167" s="54"/>
      <c r="CS167" s="55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O167" s="58"/>
      <c r="DS167" s="58"/>
      <c r="GG167" s="58"/>
      <c r="GH167" s="58"/>
      <c r="GI167" s="58"/>
      <c r="GJ167" s="58"/>
      <c r="GK167" s="58"/>
      <c r="GL167" s="58"/>
      <c r="GM167" s="58"/>
      <c r="GN167" s="58"/>
      <c r="JQ167" s="60">
        <f t="shared" si="43"/>
        <v>0</v>
      </c>
      <c r="JR167" s="60">
        <f t="shared" si="44"/>
        <v>0</v>
      </c>
      <c r="JS167" s="60">
        <f t="shared" si="45"/>
        <v>0</v>
      </c>
      <c r="JT167" s="60">
        <f t="shared" si="45"/>
        <v>0</v>
      </c>
    </row>
    <row r="168" spans="1:280" s="56" customFormat="1" ht="15.75" customHeight="1" x14ac:dyDescent="0.3">
      <c r="A168" s="49">
        <v>49</v>
      </c>
      <c r="B168" s="104" t="s">
        <v>148</v>
      </c>
      <c r="C168" s="105" t="s">
        <v>298</v>
      </c>
      <c r="D168" s="51"/>
      <c r="E168" s="51"/>
      <c r="F168" s="51"/>
      <c r="G168" s="52"/>
      <c r="H168" s="51"/>
      <c r="I168" s="51"/>
      <c r="J168" s="51"/>
      <c r="K168" s="52"/>
      <c r="L168" s="61"/>
      <c r="M168" s="61"/>
      <c r="N168" s="61"/>
      <c r="O168" s="61"/>
      <c r="P168" s="61"/>
      <c r="Q168" s="61"/>
      <c r="R168" s="53"/>
      <c r="S168" s="53"/>
      <c r="T168" s="53"/>
      <c r="U168" s="53"/>
      <c r="V168" s="53"/>
      <c r="W168" s="53"/>
      <c r="X168" s="106"/>
      <c r="Y168" s="106"/>
      <c r="Z168" s="106"/>
      <c r="AA168" s="106"/>
      <c r="AB168" s="106"/>
      <c r="AC168" s="106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107"/>
      <c r="CJ168" s="54"/>
      <c r="CK168" s="54"/>
      <c r="CL168" s="54"/>
      <c r="CM168" s="54"/>
      <c r="CN168" s="54"/>
      <c r="CO168" s="54"/>
      <c r="CP168" s="55"/>
      <c r="CQ168" s="54"/>
      <c r="CR168" s="54"/>
      <c r="CS168" s="55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O168" s="58"/>
      <c r="DS168" s="58"/>
      <c r="GG168" s="58">
        <v>17</v>
      </c>
      <c r="GH168" s="58">
        <v>25.318181818181817</v>
      </c>
      <c r="GI168" s="58">
        <v>67.284382284382275</v>
      </c>
      <c r="GJ168" s="58">
        <v>423</v>
      </c>
      <c r="GK168" s="58">
        <v>19</v>
      </c>
      <c r="GL168" s="58">
        <v>25.190909090909091</v>
      </c>
      <c r="GM168" s="58">
        <v>70.421911421911418</v>
      </c>
      <c r="GN168" s="58">
        <v>448</v>
      </c>
      <c r="JQ168" s="60">
        <f t="shared" si="43"/>
        <v>36</v>
      </c>
      <c r="JR168" s="60">
        <f t="shared" si="44"/>
        <v>50.509090909090908</v>
      </c>
      <c r="JS168" s="60">
        <f t="shared" si="45"/>
        <v>137.70629370629371</v>
      </c>
      <c r="JT168" s="60">
        <f t="shared" si="45"/>
        <v>871</v>
      </c>
    </row>
    <row r="169" spans="1:280" s="56" customFormat="1" ht="15.75" customHeight="1" x14ac:dyDescent="0.3">
      <c r="A169" s="49">
        <v>50</v>
      </c>
      <c r="B169" s="104" t="s">
        <v>148</v>
      </c>
      <c r="C169" s="105" t="s">
        <v>299</v>
      </c>
      <c r="D169" s="51"/>
      <c r="E169" s="51"/>
      <c r="F169" s="51"/>
      <c r="G169" s="52"/>
      <c r="H169" s="51"/>
      <c r="I169" s="51"/>
      <c r="J169" s="51"/>
      <c r="K169" s="52"/>
      <c r="L169" s="61"/>
      <c r="M169" s="61"/>
      <c r="N169" s="61"/>
      <c r="O169" s="61"/>
      <c r="P169" s="61"/>
      <c r="Q169" s="61"/>
      <c r="R169" s="53"/>
      <c r="S169" s="53"/>
      <c r="T169" s="53"/>
      <c r="U169" s="53"/>
      <c r="V169" s="53"/>
      <c r="W169" s="53"/>
      <c r="X169" s="106"/>
      <c r="Y169" s="106"/>
      <c r="Z169" s="106"/>
      <c r="AA169" s="106"/>
      <c r="AB169" s="106"/>
      <c r="AC169" s="106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107"/>
      <c r="CJ169" s="54"/>
      <c r="CK169" s="54"/>
      <c r="CL169" s="54"/>
      <c r="CM169" s="54"/>
      <c r="CN169" s="54"/>
      <c r="CO169" s="54"/>
      <c r="CP169" s="55"/>
      <c r="CQ169" s="54"/>
      <c r="CR169" s="54"/>
      <c r="CS169" s="55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O169" s="58"/>
      <c r="DS169" s="58"/>
      <c r="GG169" s="58"/>
      <c r="GH169" s="58"/>
      <c r="GI169" s="58"/>
      <c r="GJ169" s="58"/>
      <c r="GK169" s="58"/>
      <c r="GL169" s="58"/>
      <c r="GM169" s="58"/>
      <c r="GN169" s="58"/>
      <c r="JQ169" s="60">
        <f t="shared" si="43"/>
        <v>0</v>
      </c>
      <c r="JR169" s="60">
        <f t="shared" si="44"/>
        <v>0</v>
      </c>
      <c r="JS169" s="60">
        <f t="shared" si="45"/>
        <v>0</v>
      </c>
      <c r="JT169" s="60">
        <f t="shared" si="45"/>
        <v>0</v>
      </c>
    </row>
    <row r="170" spans="1:280" s="56" customFormat="1" ht="15.75" customHeight="1" x14ac:dyDescent="0.3">
      <c r="A170" s="49">
        <v>51</v>
      </c>
      <c r="B170" s="104" t="s">
        <v>148</v>
      </c>
      <c r="C170" s="105" t="s">
        <v>300</v>
      </c>
      <c r="D170" s="51"/>
      <c r="E170" s="51"/>
      <c r="F170" s="51"/>
      <c r="G170" s="52"/>
      <c r="H170" s="51"/>
      <c r="I170" s="51"/>
      <c r="J170" s="51"/>
      <c r="K170" s="52"/>
      <c r="L170" s="61"/>
      <c r="M170" s="61"/>
      <c r="N170" s="61"/>
      <c r="O170" s="61"/>
      <c r="P170" s="61"/>
      <c r="Q170" s="61"/>
      <c r="R170" s="53"/>
      <c r="S170" s="53"/>
      <c r="T170" s="53"/>
      <c r="U170" s="53"/>
      <c r="V170" s="53"/>
      <c r="W170" s="53"/>
      <c r="X170" s="106"/>
      <c r="Y170" s="106"/>
      <c r="Z170" s="106"/>
      <c r="AA170" s="106"/>
      <c r="AB170" s="106"/>
      <c r="AC170" s="106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107"/>
      <c r="CJ170" s="54"/>
      <c r="CK170" s="54"/>
      <c r="CL170" s="54"/>
      <c r="CM170" s="54"/>
      <c r="CN170" s="54"/>
      <c r="CO170" s="54"/>
      <c r="CP170" s="55"/>
      <c r="CQ170" s="54"/>
      <c r="CR170" s="54"/>
      <c r="CS170" s="55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O170" s="58"/>
      <c r="DS170" s="58"/>
      <c r="GG170" s="58"/>
      <c r="GH170" s="58"/>
      <c r="GI170" s="58"/>
      <c r="GJ170" s="58"/>
      <c r="GK170" s="58"/>
      <c r="GL170" s="58"/>
      <c r="GM170" s="58"/>
      <c r="GN170" s="58"/>
      <c r="GW170" s="57">
        <v>10</v>
      </c>
      <c r="GX170" s="57">
        <v>15</v>
      </c>
      <c r="GY170" s="57">
        <v>35.714285714285715</v>
      </c>
      <c r="GZ170" s="57">
        <v>292</v>
      </c>
      <c r="HA170" s="57">
        <v>10</v>
      </c>
      <c r="HB170" s="57">
        <v>15</v>
      </c>
      <c r="HC170" s="57">
        <v>50</v>
      </c>
      <c r="HD170" s="57">
        <v>268</v>
      </c>
      <c r="JQ170" s="60">
        <f t="shared" si="43"/>
        <v>20</v>
      </c>
      <c r="JR170" s="60">
        <f t="shared" si="44"/>
        <v>30</v>
      </c>
      <c r="JS170" s="60">
        <f t="shared" si="45"/>
        <v>85.714285714285722</v>
      </c>
      <c r="JT170" s="60">
        <f t="shared" si="45"/>
        <v>560</v>
      </c>
    </row>
    <row r="171" spans="1:280" s="56" customFormat="1" ht="15.75" customHeight="1" x14ac:dyDescent="0.3">
      <c r="A171" s="49">
        <v>52</v>
      </c>
      <c r="B171" s="104" t="s">
        <v>148</v>
      </c>
      <c r="C171" s="105" t="s">
        <v>301</v>
      </c>
      <c r="D171" s="51"/>
      <c r="E171" s="51"/>
      <c r="F171" s="51"/>
      <c r="G171" s="52"/>
      <c r="H171" s="51"/>
      <c r="I171" s="51"/>
      <c r="J171" s="51"/>
      <c r="K171" s="52"/>
      <c r="L171" s="61"/>
      <c r="M171" s="61"/>
      <c r="N171" s="61"/>
      <c r="O171" s="61"/>
      <c r="P171" s="61"/>
      <c r="Q171" s="61"/>
      <c r="R171" s="53"/>
      <c r="S171" s="53"/>
      <c r="T171" s="53"/>
      <c r="U171" s="53"/>
      <c r="V171" s="53"/>
      <c r="W171" s="53"/>
      <c r="X171" s="106"/>
      <c r="Y171" s="106"/>
      <c r="Z171" s="106"/>
      <c r="AA171" s="106"/>
      <c r="AB171" s="106"/>
      <c r="AC171" s="106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107"/>
      <c r="CJ171" s="54"/>
      <c r="CK171" s="54"/>
      <c r="CL171" s="54"/>
      <c r="CM171" s="54"/>
      <c r="CN171" s="54"/>
      <c r="CO171" s="54"/>
      <c r="CP171" s="55"/>
      <c r="CQ171" s="54"/>
      <c r="CR171" s="54"/>
      <c r="CS171" s="55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O171" s="58"/>
      <c r="DS171" s="58"/>
      <c r="GG171" s="58">
        <v>17.018181818181816</v>
      </c>
      <c r="GH171" s="58">
        <v>35.200000000000003</v>
      </c>
      <c r="GI171" s="58">
        <v>87.030303030303031</v>
      </c>
      <c r="GJ171" s="58">
        <v>481</v>
      </c>
      <c r="GK171" s="58">
        <v>21</v>
      </c>
      <c r="GL171" s="58">
        <v>21.229545454545455</v>
      </c>
      <c r="GM171" s="58">
        <v>70.382575757575751</v>
      </c>
      <c r="GN171" s="58">
        <v>415</v>
      </c>
      <c r="GW171" s="57"/>
      <c r="GX171" s="57"/>
      <c r="GY171" s="57"/>
      <c r="GZ171" s="57"/>
      <c r="HA171" s="57"/>
      <c r="HB171" s="57"/>
      <c r="HC171" s="57"/>
      <c r="HD171" s="57"/>
      <c r="JQ171" s="60">
        <f t="shared" si="43"/>
        <v>38.018181818181816</v>
      </c>
      <c r="JR171" s="60">
        <f t="shared" si="44"/>
        <v>56.429545454545462</v>
      </c>
      <c r="JS171" s="60">
        <f t="shared" si="45"/>
        <v>157.41287878787878</v>
      </c>
      <c r="JT171" s="60">
        <f t="shared" si="45"/>
        <v>896</v>
      </c>
    </row>
    <row r="172" spans="1:280" s="56" customFormat="1" ht="15.75" customHeight="1" x14ac:dyDescent="0.3">
      <c r="A172" s="49">
        <v>53</v>
      </c>
      <c r="B172" s="104" t="s">
        <v>148</v>
      </c>
      <c r="C172" s="105" t="s">
        <v>302</v>
      </c>
      <c r="D172" s="51"/>
      <c r="E172" s="51"/>
      <c r="F172" s="51"/>
      <c r="G172" s="52"/>
      <c r="H172" s="51"/>
      <c r="I172" s="51"/>
      <c r="J172" s="51"/>
      <c r="K172" s="52"/>
      <c r="L172" s="61"/>
      <c r="M172" s="61"/>
      <c r="N172" s="61"/>
      <c r="O172" s="61"/>
      <c r="P172" s="61"/>
      <c r="Q172" s="61"/>
      <c r="R172" s="53"/>
      <c r="S172" s="53"/>
      <c r="T172" s="53"/>
      <c r="U172" s="53"/>
      <c r="V172" s="53"/>
      <c r="W172" s="53"/>
      <c r="X172" s="106"/>
      <c r="Y172" s="106"/>
      <c r="Z172" s="106"/>
      <c r="AA172" s="106"/>
      <c r="AB172" s="106"/>
      <c r="AC172" s="106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107"/>
      <c r="CJ172" s="54"/>
      <c r="CK172" s="54"/>
      <c r="CL172" s="54"/>
      <c r="CM172" s="54"/>
      <c r="CN172" s="54"/>
      <c r="CO172" s="54"/>
      <c r="CP172" s="55"/>
      <c r="CQ172" s="54"/>
      <c r="CR172" s="54"/>
      <c r="CS172" s="55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O172" s="58"/>
      <c r="DS172" s="58"/>
      <c r="GG172" s="58"/>
      <c r="GH172" s="58"/>
      <c r="GI172" s="58"/>
      <c r="GJ172" s="58"/>
      <c r="GK172" s="58"/>
      <c r="GL172" s="58"/>
      <c r="GM172" s="58"/>
      <c r="GN172" s="58"/>
      <c r="GW172" s="57"/>
      <c r="GX172" s="57"/>
      <c r="GY172" s="57"/>
      <c r="GZ172" s="57"/>
      <c r="HA172" s="57"/>
      <c r="HB172" s="57"/>
      <c r="HC172" s="57"/>
      <c r="HD172" s="57"/>
      <c r="JQ172" s="60">
        <f t="shared" si="43"/>
        <v>0</v>
      </c>
      <c r="JR172" s="60">
        <f t="shared" si="44"/>
        <v>0</v>
      </c>
      <c r="JS172" s="60">
        <f t="shared" si="45"/>
        <v>0</v>
      </c>
      <c r="JT172" s="60">
        <f t="shared" si="45"/>
        <v>0</v>
      </c>
    </row>
    <row r="173" spans="1:280" s="56" customFormat="1" ht="15.75" customHeight="1" x14ac:dyDescent="0.3">
      <c r="A173" s="49">
        <v>54</v>
      </c>
      <c r="B173" s="104" t="s">
        <v>148</v>
      </c>
      <c r="C173" s="105" t="s">
        <v>303</v>
      </c>
      <c r="D173" s="51"/>
      <c r="E173" s="51"/>
      <c r="F173" s="51"/>
      <c r="G173" s="52"/>
      <c r="H173" s="51"/>
      <c r="I173" s="51"/>
      <c r="J173" s="51"/>
      <c r="K173" s="52"/>
      <c r="L173" s="61"/>
      <c r="M173" s="61"/>
      <c r="N173" s="61"/>
      <c r="O173" s="61"/>
      <c r="P173" s="61"/>
      <c r="Q173" s="61"/>
      <c r="R173" s="53"/>
      <c r="S173" s="53"/>
      <c r="T173" s="53"/>
      <c r="U173" s="53"/>
      <c r="V173" s="53"/>
      <c r="W173" s="53"/>
      <c r="X173" s="106"/>
      <c r="Y173" s="106"/>
      <c r="Z173" s="106"/>
      <c r="AA173" s="106"/>
      <c r="AB173" s="106"/>
      <c r="AC173" s="106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107"/>
      <c r="CJ173" s="54"/>
      <c r="CK173" s="54"/>
      <c r="CL173" s="54"/>
      <c r="CM173" s="54"/>
      <c r="CN173" s="54"/>
      <c r="CO173" s="54"/>
      <c r="CP173" s="55"/>
      <c r="CQ173" s="54"/>
      <c r="CR173" s="54"/>
      <c r="CS173" s="55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O173" s="58"/>
      <c r="DS173" s="58"/>
      <c r="GG173" s="58"/>
      <c r="GH173" s="58"/>
      <c r="GI173" s="58"/>
      <c r="GJ173" s="58"/>
      <c r="GK173" s="58"/>
      <c r="GL173" s="58"/>
      <c r="GM173" s="58"/>
      <c r="GN173" s="58"/>
      <c r="GW173" s="57">
        <v>16.690909090909091</v>
      </c>
      <c r="GX173" s="57">
        <v>16.111363636363638</v>
      </c>
      <c r="GY173" s="57">
        <v>46.860389610389618</v>
      </c>
      <c r="GZ173" s="57">
        <v>412</v>
      </c>
      <c r="HA173" s="57">
        <v>16.71136363636364</v>
      </c>
      <c r="HB173" s="57">
        <v>20.71136363636364</v>
      </c>
      <c r="HC173" s="57">
        <v>74.845454545454558</v>
      </c>
      <c r="HD173" s="57">
        <v>415</v>
      </c>
      <c r="JQ173" s="60">
        <f t="shared" si="43"/>
        <v>33.402272727272731</v>
      </c>
      <c r="JR173" s="60">
        <f t="shared" si="44"/>
        <v>36.822727272727278</v>
      </c>
      <c r="JS173" s="60">
        <f t="shared" si="45"/>
        <v>121.70584415584418</v>
      </c>
      <c r="JT173" s="60">
        <f t="shared" si="45"/>
        <v>827</v>
      </c>
    </row>
    <row r="174" spans="1:280" s="56" customFormat="1" ht="15.75" customHeight="1" x14ac:dyDescent="0.3">
      <c r="A174" s="49">
        <v>55</v>
      </c>
      <c r="B174" s="104" t="s">
        <v>148</v>
      </c>
      <c r="C174" s="105" t="s">
        <v>304</v>
      </c>
      <c r="D174" s="51"/>
      <c r="E174" s="51"/>
      <c r="F174" s="51"/>
      <c r="G174" s="52"/>
      <c r="H174" s="51"/>
      <c r="I174" s="51"/>
      <c r="J174" s="51"/>
      <c r="K174" s="52"/>
      <c r="L174" s="61"/>
      <c r="M174" s="61"/>
      <c r="N174" s="61"/>
      <c r="O174" s="61"/>
      <c r="P174" s="61"/>
      <c r="Q174" s="61"/>
      <c r="R174" s="53"/>
      <c r="S174" s="53"/>
      <c r="T174" s="53"/>
      <c r="U174" s="53"/>
      <c r="V174" s="53"/>
      <c r="W174" s="53"/>
      <c r="X174" s="106"/>
      <c r="Y174" s="106"/>
      <c r="Z174" s="106"/>
      <c r="AA174" s="106"/>
      <c r="AB174" s="106"/>
      <c r="AC174" s="106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107"/>
      <c r="CJ174" s="54"/>
      <c r="CK174" s="54"/>
      <c r="CL174" s="54"/>
      <c r="CM174" s="54"/>
      <c r="CN174" s="54"/>
      <c r="CO174" s="54"/>
      <c r="CP174" s="55"/>
      <c r="CQ174" s="54"/>
      <c r="CR174" s="54"/>
      <c r="CS174" s="55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O174" s="58"/>
      <c r="DS174" s="58"/>
      <c r="GG174" s="58"/>
      <c r="GH174" s="58"/>
      <c r="GI174" s="58"/>
      <c r="GJ174" s="58"/>
      <c r="GK174" s="58"/>
      <c r="GL174" s="58"/>
      <c r="GM174" s="58"/>
      <c r="GN174" s="58"/>
      <c r="GW174" s="57">
        <v>19.7</v>
      </c>
      <c r="GX174" s="57">
        <v>21.8</v>
      </c>
      <c r="GY174" s="57">
        <v>59.285714285714292</v>
      </c>
      <c r="GZ174" s="57">
        <v>426</v>
      </c>
      <c r="HA174" s="57">
        <v>13.5</v>
      </c>
      <c r="HB174" s="57">
        <v>18</v>
      </c>
      <c r="HC174" s="57">
        <v>63</v>
      </c>
      <c r="HD174" s="57">
        <v>359</v>
      </c>
      <c r="JQ174" s="60">
        <f t="shared" si="43"/>
        <v>33.200000000000003</v>
      </c>
      <c r="JR174" s="60">
        <f t="shared" si="44"/>
        <v>39.799999999999997</v>
      </c>
      <c r="JS174" s="60">
        <f t="shared" si="45"/>
        <v>122.28571428571429</v>
      </c>
      <c r="JT174" s="60">
        <f t="shared" si="45"/>
        <v>785</v>
      </c>
    </row>
    <row r="175" spans="1:280" s="56" customFormat="1" ht="15.75" customHeight="1" x14ac:dyDescent="0.3">
      <c r="A175" s="49">
        <v>56</v>
      </c>
      <c r="B175" s="104" t="s">
        <v>148</v>
      </c>
      <c r="C175" s="105" t="s">
        <v>305</v>
      </c>
      <c r="D175" s="51"/>
      <c r="E175" s="51"/>
      <c r="F175" s="51"/>
      <c r="G175" s="52"/>
      <c r="H175" s="51"/>
      <c r="I175" s="51"/>
      <c r="J175" s="51"/>
      <c r="K175" s="52"/>
      <c r="L175" s="61"/>
      <c r="M175" s="61"/>
      <c r="N175" s="61"/>
      <c r="O175" s="61"/>
      <c r="P175" s="61"/>
      <c r="Q175" s="61"/>
      <c r="R175" s="53"/>
      <c r="S175" s="53"/>
      <c r="T175" s="53"/>
      <c r="U175" s="53"/>
      <c r="V175" s="53"/>
      <c r="W175" s="53"/>
      <c r="X175" s="106"/>
      <c r="Y175" s="106"/>
      <c r="Z175" s="106"/>
      <c r="AA175" s="106"/>
      <c r="AB175" s="106"/>
      <c r="AC175" s="106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107"/>
      <c r="CJ175" s="54"/>
      <c r="CK175" s="54"/>
      <c r="CL175" s="54"/>
      <c r="CM175" s="54"/>
      <c r="CN175" s="54"/>
      <c r="CO175" s="54"/>
      <c r="CP175" s="55"/>
      <c r="CQ175" s="54"/>
      <c r="CR175" s="54"/>
      <c r="CS175" s="55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O175" s="58"/>
      <c r="DS175" s="58"/>
      <c r="GG175" s="58"/>
      <c r="GH175" s="58"/>
      <c r="GI175" s="58"/>
      <c r="GJ175" s="58"/>
      <c r="GK175" s="58"/>
      <c r="GL175" s="58"/>
      <c r="GM175" s="58"/>
      <c r="GN175" s="58"/>
      <c r="GW175" s="57">
        <v>16.111363636363638</v>
      </c>
      <c r="GX175" s="57">
        <v>19.15909090909091</v>
      </c>
      <c r="GY175" s="57">
        <v>50.38636363636364</v>
      </c>
      <c r="GZ175" s="57">
        <v>412</v>
      </c>
      <c r="HA175" s="57">
        <v>12.5</v>
      </c>
      <c r="HB175" s="57">
        <v>21</v>
      </c>
      <c r="HC175" s="57">
        <v>67</v>
      </c>
      <c r="HD175" s="57">
        <v>360</v>
      </c>
      <c r="JQ175" s="60">
        <f t="shared" si="43"/>
        <v>28.611363636363638</v>
      </c>
      <c r="JR175" s="60">
        <f t="shared" si="44"/>
        <v>40.159090909090907</v>
      </c>
      <c r="JS175" s="60">
        <f t="shared" si="45"/>
        <v>117.38636363636364</v>
      </c>
      <c r="JT175" s="60">
        <f t="shared" si="45"/>
        <v>772</v>
      </c>
    </row>
    <row r="176" spans="1:280" s="56" customFormat="1" ht="15.75" customHeight="1" x14ac:dyDescent="0.3">
      <c r="A176" s="49">
        <v>57</v>
      </c>
      <c r="B176" s="104" t="s">
        <v>148</v>
      </c>
      <c r="C176" s="105" t="s">
        <v>306</v>
      </c>
      <c r="D176" s="51"/>
      <c r="E176" s="51"/>
      <c r="F176" s="51"/>
      <c r="G176" s="52"/>
      <c r="H176" s="51"/>
      <c r="I176" s="51"/>
      <c r="J176" s="51"/>
      <c r="K176" s="52"/>
      <c r="L176" s="61"/>
      <c r="M176" s="61"/>
      <c r="N176" s="61"/>
      <c r="O176" s="61"/>
      <c r="P176" s="61"/>
      <c r="Q176" s="61"/>
      <c r="R176" s="53"/>
      <c r="S176" s="53"/>
      <c r="T176" s="53"/>
      <c r="U176" s="53"/>
      <c r="V176" s="53"/>
      <c r="W176" s="53"/>
      <c r="X176" s="106"/>
      <c r="Y176" s="106"/>
      <c r="Z176" s="106"/>
      <c r="AA176" s="106"/>
      <c r="AB176" s="106"/>
      <c r="AC176" s="106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107"/>
      <c r="CJ176" s="54"/>
      <c r="CK176" s="54"/>
      <c r="CL176" s="54"/>
      <c r="CM176" s="54"/>
      <c r="CN176" s="54"/>
      <c r="CO176" s="54"/>
      <c r="CP176" s="55"/>
      <c r="CQ176" s="54"/>
      <c r="CR176" s="54"/>
      <c r="CS176" s="55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O176" s="58"/>
      <c r="DS176" s="58"/>
      <c r="GG176" s="58"/>
      <c r="GH176" s="58"/>
      <c r="GI176" s="58"/>
      <c r="GJ176" s="58"/>
      <c r="GK176" s="58"/>
      <c r="GL176" s="58"/>
      <c r="GM176" s="58"/>
      <c r="GN176" s="58"/>
      <c r="GW176" s="57">
        <v>19</v>
      </c>
      <c r="GX176" s="57">
        <v>22</v>
      </c>
      <c r="GY176" s="57">
        <v>58.571428571428577</v>
      </c>
      <c r="GZ176" s="57">
        <v>413</v>
      </c>
      <c r="HA176" s="57">
        <v>21</v>
      </c>
      <c r="HB176" s="57">
        <v>19</v>
      </c>
      <c r="HC176" s="57">
        <v>80</v>
      </c>
      <c r="HD176" s="57">
        <v>414</v>
      </c>
      <c r="JQ176" s="60">
        <f t="shared" si="43"/>
        <v>40</v>
      </c>
      <c r="JR176" s="60">
        <f t="shared" si="44"/>
        <v>41</v>
      </c>
      <c r="JS176" s="60">
        <f t="shared" si="45"/>
        <v>138.57142857142858</v>
      </c>
      <c r="JT176" s="60">
        <f t="shared" si="45"/>
        <v>827</v>
      </c>
    </row>
    <row r="177" spans="1:280" s="56" customFormat="1" ht="15.75" customHeight="1" x14ac:dyDescent="0.3">
      <c r="A177" s="49">
        <v>58</v>
      </c>
      <c r="B177" s="104" t="s">
        <v>148</v>
      </c>
      <c r="C177" s="105" t="s">
        <v>307</v>
      </c>
      <c r="D177" s="51"/>
      <c r="E177" s="51"/>
      <c r="F177" s="51"/>
      <c r="G177" s="52"/>
      <c r="H177" s="51"/>
      <c r="I177" s="51"/>
      <c r="J177" s="51"/>
      <c r="K177" s="52"/>
      <c r="L177" s="61"/>
      <c r="M177" s="61"/>
      <c r="N177" s="61"/>
      <c r="O177" s="61"/>
      <c r="P177" s="61"/>
      <c r="Q177" s="61"/>
      <c r="R177" s="53"/>
      <c r="S177" s="53"/>
      <c r="T177" s="53"/>
      <c r="U177" s="53"/>
      <c r="V177" s="53"/>
      <c r="W177" s="53"/>
      <c r="X177" s="106"/>
      <c r="Y177" s="106"/>
      <c r="Z177" s="106"/>
      <c r="AA177" s="106"/>
      <c r="AB177" s="106"/>
      <c r="AC177" s="106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107"/>
      <c r="CJ177" s="54"/>
      <c r="CK177" s="54"/>
      <c r="CL177" s="54"/>
      <c r="CM177" s="54"/>
      <c r="CN177" s="54"/>
      <c r="CO177" s="54"/>
      <c r="CP177" s="55"/>
      <c r="CQ177" s="54"/>
      <c r="CR177" s="54"/>
      <c r="CS177" s="55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O177" s="58"/>
      <c r="DS177" s="58"/>
      <c r="GG177" s="58"/>
      <c r="GH177" s="58"/>
      <c r="GI177" s="58"/>
      <c r="GJ177" s="58"/>
      <c r="GK177" s="58"/>
      <c r="GL177" s="58"/>
      <c r="GM177" s="58"/>
      <c r="GN177" s="58"/>
      <c r="GW177" s="57">
        <v>18</v>
      </c>
      <c r="GX177" s="57">
        <v>17.399999999999999</v>
      </c>
      <c r="GY177" s="57">
        <v>50.571428571428569</v>
      </c>
      <c r="GZ177" s="57">
        <v>413</v>
      </c>
      <c r="HA177" s="57">
        <v>18.3</v>
      </c>
      <c r="HB177" s="57">
        <v>19</v>
      </c>
      <c r="HC177" s="57">
        <v>74.599999999999994</v>
      </c>
      <c r="HD177" s="57">
        <v>425</v>
      </c>
      <c r="JQ177" s="60">
        <f t="shared" si="43"/>
        <v>36.299999999999997</v>
      </c>
      <c r="JR177" s="60">
        <f t="shared" si="44"/>
        <v>36.4</v>
      </c>
      <c r="JS177" s="60">
        <f t="shared" si="45"/>
        <v>125.17142857142856</v>
      </c>
      <c r="JT177" s="60">
        <f t="shared" si="45"/>
        <v>838</v>
      </c>
    </row>
    <row r="178" spans="1:280" s="27" customFormat="1" ht="15.75" customHeight="1" x14ac:dyDescent="0.3">
      <c r="A178" s="34">
        <v>59</v>
      </c>
      <c r="B178" s="101" t="s">
        <v>148</v>
      </c>
      <c r="C178" s="103" t="s">
        <v>308</v>
      </c>
      <c r="D178" s="36"/>
      <c r="E178" s="36"/>
      <c r="F178" s="36"/>
      <c r="G178" s="37"/>
      <c r="H178" s="36"/>
      <c r="I178" s="36"/>
      <c r="J178" s="36"/>
      <c r="K178" s="37"/>
      <c r="L178" s="65"/>
      <c r="M178" s="65"/>
      <c r="N178" s="65"/>
      <c r="O178" s="65"/>
      <c r="P178" s="65"/>
      <c r="Q178" s="65"/>
      <c r="R178" s="38"/>
      <c r="S178" s="38"/>
      <c r="T178" s="38"/>
      <c r="U178" s="38"/>
      <c r="V178" s="38"/>
      <c r="W178" s="38"/>
      <c r="X178" s="102"/>
      <c r="Y178" s="102"/>
      <c r="Z178" s="102"/>
      <c r="AA178" s="102"/>
      <c r="AB178" s="102"/>
      <c r="AC178" s="102"/>
      <c r="AD178" s="42"/>
      <c r="AE178" s="42"/>
      <c r="AF178" s="42"/>
      <c r="AG178" s="42"/>
      <c r="AH178" s="42"/>
      <c r="AI178" s="42"/>
      <c r="AJ178" s="40"/>
      <c r="AK178" s="40"/>
      <c r="AL178" s="40"/>
      <c r="AM178" s="40"/>
      <c r="AN178" s="40"/>
      <c r="AO178" s="40"/>
      <c r="AP178" s="41"/>
      <c r="AQ178" s="41"/>
      <c r="AR178" s="41"/>
      <c r="AS178" s="41"/>
      <c r="AT178" s="41"/>
      <c r="AU178" s="41"/>
      <c r="AV178" s="41"/>
      <c r="AW178" s="41"/>
      <c r="AX178" s="41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0"/>
      <c r="BL178" s="40"/>
      <c r="BM178" s="40"/>
      <c r="BN178" s="40"/>
      <c r="BO178" s="40"/>
      <c r="BP178" s="40"/>
      <c r="BQ178" s="42"/>
      <c r="BR178" s="42"/>
      <c r="BS178" s="42"/>
      <c r="BT178" s="42"/>
      <c r="BU178" s="42"/>
      <c r="BV178" s="42"/>
      <c r="BW178" s="40"/>
      <c r="BX178" s="40"/>
      <c r="BY178" s="40"/>
      <c r="BZ178" s="40"/>
      <c r="CA178" s="40"/>
      <c r="CB178" s="40"/>
      <c r="CC178" s="42"/>
      <c r="CD178" s="42"/>
      <c r="CE178" s="42"/>
      <c r="CF178" s="42"/>
      <c r="CG178" s="42"/>
      <c r="CH178" s="42"/>
      <c r="CI178" s="99"/>
      <c r="CJ178" s="42"/>
      <c r="CK178" s="42"/>
      <c r="CL178" s="42"/>
      <c r="CM178" s="42"/>
      <c r="CN178" s="42"/>
      <c r="CO178" s="40"/>
      <c r="CP178" s="82"/>
      <c r="CQ178" s="40"/>
      <c r="CR178" s="40"/>
      <c r="CS178" s="82"/>
      <c r="CT178" s="40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27">
        <v>6.2</v>
      </c>
      <c r="DN178" s="27">
        <v>28</v>
      </c>
      <c r="DO178" s="45">
        <v>57.000000000000007</v>
      </c>
      <c r="DP178" s="27">
        <v>301</v>
      </c>
      <c r="DQ178" s="27">
        <v>5.4</v>
      </c>
      <c r="DR178" s="27">
        <v>31.2</v>
      </c>
      <c r="DS178" s="45">
        <v>61</v>
      </c>
      <c r="DT178" s="27">
        <v>340</v>
      </c>
      <c r="DU178" s="27">
        <v>2.7</v>
      </c>
      <c r="DV178" s="27">
        <v>38.200000000000003</v>
      </c>
      <c r="DW178" s="67">
        <v>102.25</v>
      </c>
      <c r="DX178" s="27">
        <v>321</v>
      </c>
      <c r="DY178" s="27">
        <v>4.5</v>
      </c>
      <c r="DZ178" s="27">
        <v>37</v>
      </c>
      <c r="EA178" s="67">
        <v>103.75</v>
      </c>
      <c r="EB178" s="27">
        <v>289</v>
      </c>
      <c r="EK178" s="45">
        <v>16.7</v>
      </c>
      <c r="EL178" s="45">
        <v>40</v>
      </c>
      <c r="EM178" s="45">
        <v>94.5</v>
      </c>
      <c r="EN178" s="45">
        <v>511</v>
      </c>
      <c r="EO178" s="45">
        <v>8.4</v>
      </c>
      <c r="EP178" s="45">
        <v>44.159090909090907</v>
      </c>
      <c r="EQ178" s="45">
        <v>87.598484848484844</v>
      </c>
      <c r="ER178" s="45">
        <v>456</v>
      </c>
      <c r="FA178" s="45">
        <v>5.0999999999999996</v>
      </c>
      <c r="FB178" s="45">
        <v>47</v>
      </c>
      <c r="FC178" s="45">
        <v>86.833333333333343</v>
      </c>
      <c r="FD178" s="45">
        <v>515</v>
      </c>
      <c r="FE178" s="45">
        <v>4</v>
      </c>
      <c r="FF178" s="45">
        <v>45</v>
      </c>
      <c r="FG178" s="45">
        <v>81.666666666666671</v>
      </c>
      <c r="FH178" s="45">
        <v>510</v>
      </c>
      <c r="FQ178" s="45">
        <v>6</v>
      </c>
      <c r="FR178" s="45">
        <v>29.8</v>
      </c>
      <c r="FS178" s="45">
        <v>59.666666666666671</v>
      </c>
      <c r="FT178" s="45">
        <v>454</v>
      </c>
      <c r="FU178" s="45">
        <v>8.4</v>
      </c>
      <c r="FV178" s="45">
        <v>31</v>
      </c>
      <c r="FW178" s="45">
        <v>65.666666666666671</v>
      </c>
      <c r="FX178" s="45">
        <v>457</v>
      </c>
      <c r="GG178" s="45">
        <v>13</v>
      </c>
      <c r="GH178" s="45">
        <v>42</v>
      </c>
      <c r="GI178" s="45">
        <v>84.615384615384613</v>
      </c>
      <c r="GJ178" s="45">
        <v>521</v>
      </c>
      <c r="GK178" s="45">
        <v>17</v>
      </c>
      <c r="GL178" s="45">
        <v>44</v>
      </c>
      <c r="GM178" s="45">
        <v>93.84615384615384</v>
      </c>
      <c r="GN178" s="45">
        <v>573</v>
      </c>
      <c r="GW178" s="44"/>
      <c r="GX178" s="44"/>
      <c r="GY178" s="44"/>
      <c r="GZ178" s="44"/>
      <c r="HA178" s="44"/>
      <c r="HB178" s="44"/>
      <c r="HC178" s="44"/>
      <c r="HD178" s="44"/>
      <c r="IZ178" s="27">
        <v>34.33</v>
      </c>
      <c r="JA178" s="27">
        <v>15</v>
      </c>
      <c r="JC178" s="27">
        <v>102</v>
      </c>
      <c r="JD178" s="27">
        <v>529</v>
      </c>
      <c r="JE178" s="27">
        <v>36.770000000000003</v>
      </c>
      <c r="JF178" s="27">
        <v>18.100000000000001</v>
      </c>
      <c r="JG178" s="27">
        <f>77+36</f>
        <v>113</v>
      </c>
      <c r="JH178" s="27">
        <v>547</v>
      </c>
      <c r="JQ178" s="47">
        <f t="shared" si="43"/>
        <v>149.17000000000002</v>
      </c>
      <c r="JR178" s="47">
        <f t="shared" si="44"/>
        <v>457.35909090909092</v>
      </c>
      <c r="JS178" s="47">
        <f t="shared" si="45"/>
        <v>1193.3933566433566</v>
      </c>
      <c r="JT178" s="47">
        <f t="shared" si="45"/>
        <v>6358.33</v>
      </c>
    </row>
    <row r="179" spans="1:280" s="56" customFormat="1" ht="15.75" customHeight="1" x14ac:dyDescent="0.3">
      <c r="A179" s="49">
        <v>60</v>
      </c>
      <c r="B179" s="104" t="s">
        <v>148</v>
      </c>
      <c r="C179" s="66" t="s">
        <v>309</v>
      </c>
      <c r="D179" s="51"/>
      <c r="E179" s="51"/>
      <c r="F179" s="51"/>
      <c r="G179" s="52"/>
      <c r="H179" s="51"/>
      <c r="I179" s="51"/>
      <c r="J179" s="51"/>
      <c r="K179" s="52"/>
      <c r="L179" s="61"/>
      <c r="M179" s="61"/>
      <c r="N179" s="61"/>
      <c r="O179" s="61"/>
      <c r="P179" s="61"/>
      <c r="Q179" s="61"/>
      <c r="R179" s="53"/>
      <c r="S179" s="53"/>
      <c r="T179" s="53"/>
      <c r="U179" s="53"/>
      <c r="V179" s="53"/>
      <c r="W179" s="53"/>
      <c r="X179" s="106"/>
      <c r="Y179" s="106"/>
      <c r="Z179" s="106"/>
      <c r="AA179" s="106"/>
      <c r="AB179" s="106"/>
      <c r="AC179" s="106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107"/>
      <c r="CJ179" s="54"/>
      <c r="CK179" s="54"/>
      <c r="CL179" s="54"/>
      <c r="CM179" s="54"/>
      <c r="CN179" s="54"/>
      <c r="CO179" s="54"/>
      <c r="CP179" s="55"/>
      <c r="CQ179" s="54"/>
      <c r="CR179" s="54"/>
      <c r="CS179" s="55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O179" s="58"/>
      <c r="DS179" s="58"/>
      <c r="DW179" s="112"/>
      <c r="EA179" s="112"/>
      <c r="EK179" s="58"/>
      <c r="EL179" s="58"/>
      <c r="EM179" s="58"/>
      <c r="EN179" s="58"/>
      <c r="EO179" s="58"/>
      <c r="EP179" s="58"/>
      <c r="EQ179" s="58"/>
      <c r="ER179" s="58"/>
      <c r="FA179" s="58"/>
      <c r="FB179" s="58"/>
      <c r="FC179" s="58"/>
      <c r="FD179" s="58"/>
      <c r="FE179" s="58"/>
      <c r="FF179" s="58"/>
      <c r="FG179" s="58"/>
      <c r="FH179" s="58"/>
      <c r="FQ179" s="58"/>
      <c r="FR179" s="58"/>
      <c r="FS179" s="58"/>
      <c r="FT179" s="58"/>
      <c r="FU179" s="58"/>
      <c r="FV179" s="58"/>
      <c r="FW179" s="58"/>
      <c r="FX179" s="58"/>
      <c r="GG179" s="58">
        <v>27</v>
      </c>
      <c r="GH179" s="58">
        <v>10</v>
      </c>
      <c r="GI179" s="58">
        <v>58.205128205128204</v>
      </c>
      <c r="GJ179" s="58">
        <v>412</v>
      </c>
      <c r="GK179" s="58">
        <v>21</v>
      </c>
      <c r="GL179" s="58">
        <v>18</v>
      </c>
      <c r="GM179" s="58">
        <v>62.307692307692307</v>
      </c>
      <c r="GN179" s="58">
        <v>403</v>
      </c>
      <c r="GW179" s="57">
        <v>12</v>
      </c>
      <c r="GX179" s="57">
        <v>9.3000000000000007</v>
      </c>
      <c r="GY179" s="57">
        <v>30.428571428571431</v>
      </c>
      <c r="GZ179" s="57">
        <v>207</v>
      </c>
      <c r="HA179" s="57">
        <v>13.3</v>
      </c>
      <c r="HB179" s="57">
        <v>9.6</v>
      </c>
      <c r="HC179" s="57">
        <v>35.230769230769234</v>
      </c>
      <c r="HD179" s="57">
        <v>203</v>
      </c>
      <c r="JQ179" s="60">
        <f t="shared" si="43"/>
        <v>73.3</v>
      </c>
      <c r="JR179" s="60">
        <f t="shared" si="44"/>
        <v>46.9</v>
      </c>
      <c r="JS179" s="60">
        <f t="shared" si="45"/>
        <v>186.17216117216117</v>
      </c>
      <c r="JT179" s="60">
        <f t="shared" si="45"/>
        <v>1225</v>
      </c>
    </row>
    <row r="180" spans="1:280" s="56" customFormat="1" ht="15.75" customHeight="1" x14ac:dyDescent="0.3">
      <c r="A180" s="49">
        <v>61</v>
      </c>
      <c r="B180" s="104" t="s">
        <v>220</v>
      </c>
      <c r="C180" s="66" t="s">
        <v>310</v>
      </c>
      <c r="D180" s="51"/>
      <c r="E180" s="51"/>
      <c r="F180" s="51"/>
      <c r="G180" s="52"/>
      <c r="H180" s="51"/>
      <c r="I180" s="51"/>
      <c r="J180" s="51"/>
      <c r="K180" s="52"/>
      <c r="L180" s="61"/>
      <c r="M180" s="61"/>
      <c r="N180" s="61"/>
      <c r="O180" s="61"/>
      <c r="P180" s="61"/>
      <c r="Q180" s="61"/>
      <c r="R180" s="53"/>
      <c r="S180" s="53"/>
      <c r="T180" s="53"/>
      <c r="U180" s="53"/>
      <c r="V180" s="53"/>
      <c r="W180" s="53"/>
      <c r="X180" s="106"/>
      <c r="Y180" s="106"/>
      <c r="Z180" s="106"/>
      <c r="AA180" s="106"/>
      <c r="AB180" s="106"/>
      <c r="AC180" s="106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107"/>
      <c r="CJ180" s="54"/>
      <c r="CK180" s="54"/>
      <c r="CL180" s="54"/>
      <c r="CM180" s="54"/>
      <c r="CN180" s="54"/>
      <c r="CO180" s="54"/>
      <c r="CP180" s="55"/>
      <c r="CQ180" s="54"/>
      <c r="CR180" s="54"/>
      <c r="CS180" s="55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O180" s="58"/>
      <c r="DS180" s="58"/>
      <c r="DW180" s="112"/>
      <c r="EA180" s="112"/>
      <c r="EK180" s="58"/>
      <c r="EL180" s="58"/>
      <c r="EM180" s="58"/>
      <c r="EN180" s="58"/>
      <c r="EO180" s="58"/>
      <c r="EP180" s="58"/>
      <c r="EQ180" s="58"/>
      <c r="ER180" s="58"/>
      <c r="FA180" s="58"/>
      <c r="FB180" s="58"/>
      <c r="FC180" s="58"/>
      <c r="FD180" s="58"/>
      <c r="FE180" s="58"/>
      <c r="FF180" s="58"/>
      <c r="FG180" s="58"/>
      <c r="FH180" s="58"/>
      <c r="FQ180" s="58"/>
      <c r="FR180" s="58"/>
      <c r="FS180" s="58"/>
      <c r="FT180" s="58"/>
      <c r="FU180" s="58"/>
      <c r="FV180" s="58"/>
      <c r="FW180" s="58"/>
      <c r="FX180" s="58"/>
      <c r="GG180" s="58"/>
      <c r="GH180" s="58"/>
      <c r="GI180" s="58"/>
      <c r="GJ180" s="58"/>
      <c r="GK180" s="58"/>
      <c r="GL180" s="58"/>
      <c r="GM180" s="58"/>
      <c r="GN180" s="58"/>
      <c r="GO180" s="56">
        <v>7</v>
      </c>
      <c r="GP180" s="56">
        <v>12</v>
      </c>
      <c r="GQ180" s="56">
        <v>24</v>
      </c>
      <c r="GR180" s="56">
        <v>110</v>
      </c>
      <c r="GS180" s="56">
        <v>15</v>
      </c>
      <c r="GT180" s="56">
        <v>10</v>
      </c>
      <c r="GU180" s="56">
        <v>20</v>
      </c>
      <c r="GV180" s="56">
        <v>114</v>
      </c>
      <c r="JQ180" s="60">
        <f t="shared" si="43"/>
        <v>22</v>
      </c>
      <c r="JR180" s="60">
        <f t="shared" si="44"/>
        <v>22</v>
      </c>
      <c r="JS180" s="60">
        <f t="shared" si="45"/>
        <v>44</v>
      </c>
      <c r="JT180" s="60">
        <f t="shared" si="45"/>
        <v>224</v>
      </c>
    </row>
    <row r="181" spans="1:280" s="56" customFormat="1" ht="15.75" customHeight="1" x14ac:dyDescent="0.3">
      <c r="A181" s="49">
        <v>62</v>
      </c>
      <c r="B181" s="104" t="s">
        <v>220</v>
      </c>
      <c r="C181" s="66" t="s">
        <v>311</v>
      </c>
      <c r="D181" s="51"/>
      <c r="E181" s="51"/>
      <c r="F181" s="51"/>
      <c r="G181" s="52"/>
      <c r="H181" s="51"/>
      <c r="I181" s="51"/>
      <c r="J181" s="51"/>
      <c r="K181" s="52"/>
      <c r="L181" s="61"/>
      <c r="M181" s="61"/>
      <c r="N181" s="61"/>
      <c r="O181" s="61"/>
      <c r="P181" s="61"/>
      <c r="Q181" s="61"/>
      <c r="R181" s="53"/>
      <c r="S181" s="53"/>
      <c r="T181" s="53"/>
      <c r="U181" s="53"/>
      <c r="V181" s="53"/>
      <c r="W181" s="53"/>
      <c r="X181" s="106"/>
      <c r="Y181" s="106"/>
      <c r="Z181" s="106"/>
      <c r="AA181" s="106"/>
      <c r="AB181" s="106"/>
      <c r="AC181" s="106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107"/>
      <c r="CJ181" s="54"/>
      <c r="CK181" s="54"/>
      <c r="CL181" s="54"/>
      <c r="CM181" s="54"/>
      <c r="CN181" s="54"/>
      <c r="CO181" s="54"/>
      <c r="CP181" s="55"/>
      <c r="CQ181" s="54"/>
      <c r="CR181" s="54"/>
      <c r="CS181" s="55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O181" s="58"/>
      <c r="DS181" s="58"/>
      <c r="DW181" s="112"/>
      <c r="EA181" s="112"/>
      <c r="EK181" s="58"/>
      <c r="EL181" s="58"/>
      <c r="EM181" s="58"/>
      <c r="EN181" s="58"/>
      <c r="EO181" s="58"/>
      <c r="EP181" s="58"/>
      <c r="EQ181" s="58"/>
      <c r="ER181" s="58"/>
      <c r="FA181" s="58"/>
      <c r="FB181" s="58"/>
      <c r="FC181" s="58"/>
      <c r="FD181" s="58"/>
      <c r="FE181" s="58"/>
      <c r="FF181" s="58"/>
      <c r="FG181" s="58"/>
      <c r="FH181" s="58"/>
      <c r="FQ181" s="58"/>
      <c r="FR181" s="58"/>
      <c r="FS181" s="58"/>
      <c r="FT181" s="58"/>
      <c r="FU181" s="58"/>
      <c r="FV181" s="58"/>
      <c r="FW181" s="58"/>
      <c r="FX181" s="58"/>
      <c r="GG181" s="58"/>
      <c r="GH181" s="58"/>
      <c r="GI181" s="58"/>
      <c r="GJ181" s="58"/>
      <c r="GK181" s="58"/>
      <c r="GL181" s="58"/>
      <c r="GM181" s="58"/>
      <c r="GN181" s="58"/>
      <c r="GO181" s="56">
        <v>16</v>
      </c>
      <c r="GP181" s="56">
        <v>9</v>
      </c>
      <c r="GQ181" s="56">
        <v>18</v>
      </c>
      <c r="GR181" s="56">
        <v>102</v>
      </c>
      <c r="GS181" s="56">
        <v>13</v>
      </c>
      <c r="GT181" s="56">
        <v>9</v>
      </c>
      <c r="GU181" s="56">
        <v>18</v>
      </c>
      <c r="GV181" s="56">
        <v>100</v>
      </c>
      <c r="JQ181" s="60">
        <f t="shared" si="43"/>
        <v>29</v>
      </c>
      <c r="JR181" s="60">
        <f t="shared" si="44"/>
        <v>18</v>
      </c>
      <c r="JS181" s="60">
        <f t="shared" si="45"/>
        <v>36</v>
      </c>
      <c r="JT181" s="60">
        <f t="shared" si="45"/>
        <v>202</v>
      </c>
    </row>
    <row r="182" spans="1:280" s="56" customFormat="1" ht="15.75" customHeight="1" x14ac:dyDescent="0.3">
      <c r="A182" s="49">
        <v>63</v>
      </c>
      <c r="B182" s="104" t="s">
        <v>220</v>
      </c>
      <c r="C182" s="66" t="s">
        <v>312</v>
      </c>
      <c r="D182" s="51"/>
      <c r="E182" s="51"/>
      <c r="F182" s="51"/>
      <c r="G182" s="52"/>
      <c r="H182" s="51"/>
      <c r="I182" s="51"/>
      <c r="J182" s="51"/>
      <c r="K182" s="52"/>
      <c r="L182" s="61"/>
      <c r="M182" s="61"/>
      <c r="N182" s="61"/>
      <c r="O182" s="61"/>
      <c r="P182" s="61"/>
      <c r="Q182" s="61"/>
      <c r="R182" s="53"/>
      <c r="S182" s="53"/>
      <c r="T182" s="53"/>
      <c r="U182" s="53"/>
      <c r="V182" s="53"/>
      <c r="W182" s="53"/>
      <c r="X182" s="106"/>
      <c r="Y182" s="106"/>
      <c r="Z182" s="106"/>
      <c r="AA182" s="106"/>
      <c r="AB182" s="106"/>
      <c r="AC182" s="106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107"/>
      <c r="CJ182" s="54"/>
      <c r="CK182" s="54"/>
      <c r="CL182" s="54"/>
      <c r="CM182" s="54"/>
      <c r="CN182" s="54"/>
      <c r="CO182" s="54"/>
      <c r="CP182" s="55"/>
      <c r="CQ182" s="54"/>
      <c r="CR182" s="54"/>
      <c r="CS182" s="55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O182" s="58"/>
      <c r="DS182" s="58"/>
      <c r="DW182" s="112"/>
      <c r="EA182" s="112"/>
      <c r="EK182" s="58"/>
      <c r="EL182" s="58"/>
      <c r="EM182" s="58"/>
      <c r="EN182" s="58"/>
      <c r="EO182" s="58"/>
      <c r="EP182" s="58"/>
      <c r="EQ182" s="58"/>
      <c r="ER182" s="58"/>
      <c r="FA182" s="58"/>
      <c r="FB182" s="58"/>
      <c r="FC182" s="58"/>
      <c r="FD182" s="58"/>
      <c r="FE182" s="58"/>
      <c r="FF182" s="58"/>
      <c r="FG182" s="58"/>
      <c r="FH182" s="58"/>
      <c r="FQ182" s="58"/>
      <c r="FR182" s="58"/>
      <c r="FS182" s="58"/>
      <c r="FT182" s="58"/>
      <c r="FU182" s="58"/>
      <c r="FV182" s="58"/>
      <c r="FW182" s="58"/>
      <c r="FX182" s="58"/>
      <c r="GG182" s="58"/>
      <c r="GH182" s="58"/>
      <c r="GI182" s="58"/>
      <c r="GJ182" s="58"/>
      <c r="GK182" s="58"/>
      <c r="GL182" s="58"/>
      <c r="GM182" s="58"/>
      <c r="GN182" s="58"/>
      <c r="JQ182" s="60">
        <f t="shared" si="43"/>
        <v>0</v>
      </c>
      <c r="JR182" s="60">
        <f t="shared" si="44"/>
        <v>0</v>
      </c>
      <c r="JS182" s="60">
        <f t="shared" si="45"/>
        <v>0</v>
      </c>
      <c r="JT182" s="60">
        <f t="shared" si="45"/>
        <v>0</v>
      </c>
    </row>
    <row r="183" spans="1:280" s="56" customFormat="1" ht="15.75" customHeight="1" x14ac:dyDescent="0.3">
      <c r="A183" s="49">
        <v>64</v>
      </c>
      <c r="B183" s="104" t="s">
        <v>220</v>
      </c>
      <c r="C183" s="66" t="s">
        <v>313</v>
      </c>
      <c r="D183" s="51"/>
      <c r="E183" s="51"/>
      <c r="F183" s="51"/>
      <c r="G183" s="52"/>
      <c r="H183" s="51"/>
      <c r="I183" s="51"/>
      <c r="J183" s="51"/>
      <c r="K183" s="52"/>
      <c r="L183" s="61"/>
      <c r="M183" s="61"/>
      <c r="N183" s="61"/>
      <c r="O183" s="61"/>
      <c r="P183" s="61"/>
      <c r="Q183" s="61"/>
      <c r="R183" s="53"/>
      <c r="S183" s="53"/>
      <c r="T183" s="53"/>
      <c r="U183" s="53"/>
      <c r="V183" s="53"/>
      <c r="W183" s="53"/>
      <c r="X183" s="106"/>
      <c r="Y183" s="106"/>
      <c r="Z183" s="106"/>
      <c r="AA183" s="106"/>
      <c r="AB183" s="106"/>
      <c r="AC183" s="106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107"/>
      <c r="CJ183" s="54"/>
      <c r="CK183" s="54"/>
      <c r="CL183" s="54"/>
      <c r="CM183" s="54"/>
      <c r="CN183" s="54"/>
      <c r="CO183" s="54"/>
      <c r="CP183" s="55"/>
      <c r="CQ183" s="54"/>
      <c r="CR183" s="54"/>
      <c r="CS183" s="55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O183" s="58"/>
      <c r="DS183" s="58"/>
      <c r="DW183" s="112"/>
      <c r="EA183" s="112"/>
      <c r="EK183" s="58"/>
      <c r="EL183" s="58"/>
      <c r="EM183" s="58"/>
      <c r="EN183" s="58"/>
      <c r="EO183" s="58"/>
      <c r="EP183" s="58"/>
      <c r="EQ183" s="58"/>
      <c r="ER183" s="58"/>
      <c r="FA183" s="58"/>
      <c r="FB183" s="58"/>
      <c r="FC183" s="58"/>
      <c r="FD183" s="58"/>
      <c r="FE183" s="58"/>
      <c r="FF183" s="58"/>
      <c r="FG183" s="58"/>
      <c r="FH183" s="58"/>
      <c r="FQ183" s="58"/>
      <c r="FR183" s="58"/>
      <c r="FS183" s="58"/>
      <c r="FT183" s="58"/>
      <c r="FU183" s="58"/>
      <c r="FV183" s="58"/>
      <c r="FW183" s="58"/>
      <c r="FX183" s="58"/>
      <c r="GG183" s="58"/>
      <c r="GH183" s="58"/>
      <c r="GI183" s="58"/>
      <c r="GJ183" s="58"/>
      <c r="GK183" s="58"/>
      <c r="GL183" s="58"/>
      <c r="GM183" s="58"/>
      <c r="GN183" s="58"/>
      <c r="JQ183" s="60">
        <f t="shared" si="43"/>
        <v>0</v>
      </c>
      <c r="JR183" s="60">
        <f t="shared" si="44"/>
        <v>0</v>
      </c>
      <c r="JS183" s="60">
        <f t="shared" si="45"/>
        <v>0</v>
      </c>
      <c r="JT183" s="60">
        <f t="shared" si="45"/>
        <v>0</v>
      </c>
    </row>
    <row r="184" spans="1:280" s="56" customFormat="1" ht="15.75" customHeight="1" x14ac:dyDescent="0.3">
      <c r="A184" s="49">
        <v>65</v>
      </c>
      <c r="B184" s="104" t="s">
        <v>220</v>
      </c>
      <c r="C184" s="66" t="s">
        <v>314</v>
      </c>
      <c r="D184" s="51"/>
      <c r="E184" s="51"/>
      <c r="F184" s="51"/>
      <c r="G184" s="52"/>
      <c r="H184" s="51"/>
      <c r="I184" s="51"/>
      <c r="J184" s="51"/>
      <c r="K184" s="52"/>
      <c r="L184" s="61"/>
      <c r="M184" s="61"/>
      <c r="N184" s="61"/>
      <c r="O184" s="61"/>
      <c r="P184" s="61"/>
      <c r="Q184" s="61"/>
      <c r="R184" s="53"/>
      <c r="S184" s="53"/>
      <c r="T184" s="53"/>
      <c r="U184" s="53"/>
      <c r="V184" s="53"/>
      <c r="W184" s="53"/>
      <c r="X184" s="106"/>
      <c r="Y184" s="106"/>
      <c r="Z184" s="106"/>
      <c r="AA184" s="106"/>
      <c r="AB184" s="106"/>
      <c r="AC184" s="106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107"/>
      <c r="CJ184" s="54"/>
      <c r="CK184" s="54"/>
      <c r="CL184" s="54"/>
      <c r="CM184" s="54"/>
      <c r="CN184" s="54"/>
      <c r="CO184" s="54"/>
      <c r="CP184" s="55"/>
      <c r="CQ184" s="54"/>
      <c r="CR184" s="54"/>
      <c r="CS184" s="55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O184" s="58"/>
      <c r="DS184" s="58"/>
      <c r="DW184" s="112"/>
      <c r="EA184" s="112"/>
      <c r="EK184" s="58"/>
      <c r="EL184" s="58"/>
      <c r="EM184" s="58"/>
      <c r="EN184" s="58"/>
      <c r="EO184" s="58"/>
      <c r="EP184" s="58"/>
      <c r="EQ184" s="58"/>
      <c r="ER184" s="58"/>
      <c r="FA184" s="58"/>
      <c r="FB184" s="58"/>
      <c r="FC184" s="58"/>
      <c r="FD184" s="58"/>
      <c r="FE184" s="58"/>
      <c r="FF184" s="58"/>
      <c r="FG184" s="58"/>
      <c r="FH184" s="58"/>
      <c r="FQ184" s="58"/>
      <c r="FR184" s="58"/>
      <c r="FS184" s="58"/>
      <c r="FT184" s="58"/>
      <c r="FU184" s="58"/>
      <c r="FV184" s="58"/>
      <c r="FW184" s="58"/>
      <c r="FX184" s="58"/>
      <c r="GG184" s="58"/>
      <c r="GH184" s="58"/>
      <c r="GI184" s="58"/>
      <c r="GJ184" s="58"/>
      <c r="GK184" s="58"/>
      <c r="GL184" s="58"/>
      <c r="GM184" s="58"/>
      <c r="GN184" s="58"/>
      <c r="JQ184" s="60">
        <f t="shared" si="43"/>
        <v>0</v>
      </c>
      <c r="JR184" s="60">
        <f t="shared" si="44"/>
        <v>0</v>
      </c>
      <c r="JS184" s="60">
        <f t="shared" si="45"/>
        <v>0</v>
      </c>
      <c r="JT184" s="60">
        <f t="shared" si="45"/>
        <v>0</v>
      </c>
    </row>
    <row r="185" spans="1:280" s="56" customFormat="1" ht="15.75" customHeight="1" x14ac:dyDescent="0.3">
      <c r="A185" s="49">
        <v>66</v>
      </c>
      <c r="B185" s="104" t="s">
        <v>220</v>
      </c>
      <c r="C185" s="66" t="s">
        <v>315</v>
      </c>
      <c r="D185" s="51"/>
      <c r="E185" s="51"/>
      <c r="F185" s="51"/>
      <c r="G185" s="52"/>
      <c r="H185" s="51"/>
      <c r="I185" s="51"/>
      <c r="J185" s="51"/>
      <c r="K185" s="52"/>
      <c r="L185" s="61"/>
      <c r="M185" s="61"/>
      <c r="N185" s="61"/>
      <c r="O185" s="61"/>
      <c r="P185" s="61"/>
      <c r="Q185" s="61"/>
      <c r="R185" s="53"/>
      <c r="S185" s="53"/>
      <c r="T185" s="53"/>
      <c r="U185" s="53"/>
      <c r="V185" s="53"/>
      <c r="W185" s="53"/>
      <c r="X185" s="106"/>
      <c r="Y185" s="106"/>
      <c r="Z185" s="106"/>
      <c r="AA185" s="106"/>
      <c r="AB185" s="106"/>
      <c r="AC185" s="106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107"/>
      <c r="CJ185" s="54"/>
      <c r="CK185" s="54"/>
      <c r="CL185" s="54"/>
      <c r="CM185" s="54"/>
      <c r="CN185" s="54"/>
      <c r="CO185" s="54"/>
      <c r="CP185" s="55"/>
      <c r="CQ185" s="54"/>
      <c r="CR185" s="54"/>
      <c r="CS185" s="55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O185" s="58"/>
      <c r="DS185" s="58"/>
      <c r="DW185" s="112"/>
      <c r="EA185" s="112"/>
      <c r="EK185" s="58"/>
      <c r="EL185" s="58"/>
      <c r="EM185" s="58"/>
      <c r="EN185" s="58"/>
      <c r="EO185" s="58"/>
      <c r="EP185" s="58"/>
      <c r="EQ185" s="58"/>
      <c r="ER185" s="58"/>
      <c r="FA185" s="58"/>
      <c r="FB185" s="58"/>
      <c r="FC185" s="58"/>
      <c r="FD185" s="58"/>
      <c r="FE185" s="58"/>
      <c r="FF185" s="58"/>
      <c r="FG185" s="58"/>
      <c r="FH185" s="58"/>
      <c r="FQ185" s="58"/>
      <c r="FR185" s="58"/>
      <c r="FS185" s="58"/>
      <c r="FT185" s="58"/>
      <c r="FU185" s="58"/>
      <c r="FV185" s="58"/>
      <c r="FW185" s="58"/>
      <c r="FX185" s="58"/>
      <c r="GG185" s="58">
        <v>0</v>
      </c>
      <c r="GH185" s="58">
        <v>32</v>
      </c>
      <c r="GI185" s="58">
        <v>41</v>
      </c>
      <c r="GJ185" s="58">
        <v>140</v>
      </c>
      <c r="GK185" s="58">
        <v>0</v>
      </c>
      <c r="GL185" s="58">
        <v>17.8</v>
      </c>
      <c r="GM185" s="58">
        <v>20</v>
      </c>
      <c r="GN185" s="58">
        <v>136</v>
      </c>
      <c r="JQ185" s="60">
        <f t="shared" si="43"/>
        <v>0</v>
      </c>
      <c r="JR185" s="60">
        <f t="shared" si="44"/>
        <v>49.8</v>
      </c>
      <c r="JS185" s="60">
        <f t="shared" si="45"/>
        <v>61</v>
      </c>
      <c r="JT185" s="60">
        <f t="shared" si="45"/>
        <v>276</v>
      </c>
    </row>
    <row r="186" spans="1:280" s="56" customFormat="1" ht="15.75" customHeight="1" x14ac:dyDescent="0.3">
      <c r="A186" s="49">
        <v>67</v>
      </c>
      <c r="B186" s="104" t="s">
        <v>220</v>
      </c>
      <c r="C186" s="66" t="s">
        <v>316</v>
      </c>
      <c r="D186" s="51"/>
      <c r="E186" s="51"/>
      <c r="F186" s="51"/>
      <c r="G186" s="52"/>
      <c r="H186" s="51"/>
      <c r="I186" s="51"/>
      <c r="J186" s="51"/>
      <c r="K186" s="52"/>
      <c r="L186" s="61"/>
      <c r="M186" s="61"/>
      <c r="N186" s="61"/>
      <c r="O186" s="61"/>
      <c r="P186" s="61"/>
      <c r="Q186" s="61"/>
      <c r="R186" s="53"/>
      <c r="S186" s="53"/>
      <c r="T186" s="53"/>
      <c r="U186" s="53"/>
      <c r="V186" s="53"/>
      <c r="W186" s="53"/>
      <c r="X186" s="106"/>
      <c r="Y186" s="106"/>
      <c r="Z186" s="106"/>
      <c r="AA186" s="106"/>
      <c r="AB186" s="106"/>
      <c r="AC186" s="106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107"/>
      <c r="CJ186" s="54"/>
      <c r="CK186" s="54"/>
      <c r="CL186" s="54"/>
      <c r="CM186" s="54"/>
      <c r="CN186" s="54"/>
      <c r="CO186" s="54"/>
      <c r="CP186" s="55"/>
      <c r="CQ186" s="54"/>
      <c r="CR186" s="54"/>
      <c r="CS186" s="55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O186" s="58"/>
      <c r="DS186" s="58"/>
      <c r="DW186" s="112"/>
      <c r="EA186" s="112"/>
      <c r="EK186" s="58"/>
      <c r="EL186" s="58"/>
      <c r="EM186" s="58"/>
      <c r="EN186" s="58"/>
      <c r="EO186" s="58"/>
      <c r="EP186" s="58"/>
      <c r="EQ186" s="58"/>
      <c r="ER186" s="58"/>
      <c r="FA186" s="58"/>
      <c r="FB186" s="58"/>
      <c r="FC186" s="58"/>
      <c r="FD186" s="58"/>
      <c r="FE186" s="58"/>
      <c r="FF186" s="58"/>
      <c r="FG186" s="58"/>
      <c r="FH186" s="58"/>
      <c r="FQ186" s="58"/>
      <c r="FR186" s="58"/>
      <c r="FS186" s="58"/>
      <c r="FT186" s="58"/>
      <c r="FU186" s="58"/>
      <c r="FV186" s="58"/>
      <c r="FW186" s="58"/>
      <c r="FX186" s="58"/>
      <c r="GG186" s="58">
        <v>0</v>
      </c>
      <c r="GH186" s="58">
        <v>36.200000000000003</v>
      </c>
      <c r="GI186" s="58">
        <v>35</v>
      </c>
      <c r="GJ186" s="58">
        <v>126</v>
      </c>
      <c r="GK186" s="58">
        <v>0</v>
      </c>
      <c r="GL186" s="58">
        <v>13.7</v>
      </c>
      <c r="GM186" s="58">
        <v>17</v>
      </c>
      <c r="GN186" s="58">
        <v>129</v>
      </c>
      <c r="JQ186" s="60">
        <f t="shared" si="43"/>
        <v>0</v>
      </c>
      <c r="JR186" s="60">
        <f t="shared" si="44"/>
        <v>49.900000000000006</v>
      </c>
      <c r="JS186" s="60">
        <f t="shared" si="45"/>
        <v>52</v>
      </c>
      <c r="JT186" s="60">
        <f t="shared" si="45"/>
        <v>255</v>
      </c>
    </row>
    <row r="187" spans="1:280" s="56" customFormat="1" ht="15.75" customHeight="1" x14ac:dyDescent="0.3">
      <c r="A187" s="49">
        <v>68</v>
      </c>
      <c r="B187" s="104" t="s">
        <v>220</v>
      </c>
      <c r="C187" s="66" t="s">
        <v>317</v>
      </c>
      <c r="D187" s="51"/>
      <c r="E187" s="51"/>
      <c r="F187" s="51"/>
      <c r="G187" s="52"/>
      <c r="H187" s="51"/>
      <c r="I187" s="51"/>
      <c r="J187" s="51"/>
      <c r="K187" s="52"/>
      <c r="L187" s="61"/>
      <c r="M187" s="61"/>
      <c r="N187" s="61"/>
      <c r="O187" s="61"/>
      <c r="P187" s="61"/>
      <c r="Q187" s="61"/>
      <c r="R187" s="53"/>
      <c r="S187" s="53"/>
      <c r="T187" s="53"/>
      <c r="U187" s="53"/>
      <c r="V187" s="53"/>
      <c r="W187" s="53"/>
      <c r="X187" s="106"/>
      <c r="Y187" s="106"/>
      <c r="Z187" s="106"/>
      <c r="AA187" s="106"/>
      <c r="AB187" s="106"/>
      <c r="AC187" s="106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107"/>
      <c r="CJ187" s="54"/>
      <c r="CK187" s="54"/>
      <c r="CL187" s="54"/>
      <c r="CM187" s="54"/>
      <c r="CN187" s="54"/>
      <c r="CO187" s="54"/>
      <c r="CP187" s="55"/>
      <c r="CQ187" s="54"/>
      <c r="CR187" s="54"/>
      <c r="CS187" s="55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O187" s="58"/>
      <c r="DS187" s="58"/>
      <c r="DW187" s="112"/>
      <c r="EA187" s="112"/>
      <c r="EK187" s="58"/>
      <c r="EL187" s="58"/>
      <c r="EM187" s="58"/>
      <c r="EN187" s="58"/>
      <c r="EO187" s="58"/>
      <c r="EP187" s="58"/>
      <c r="EQ187" s="58"/>
      <c r="ER187" s="58"/>
      <c r="FA187" s="58"/>
      <c r="FB187" s="58"/>
      <c r="FC187" s="58"/>
      <c r="FD187" s="58"/>
      <c r="FE187" s="58"/>
      <c r="FF187" s="58"/>
      <c r="FG187" s="58"/>
      <c r="FH187" s="58"/>
      <c r="FQ187" s="58"/>
      <c r="FR187" s="58"/>
      <c r="FS187" s="58"/>
      <c r="FT187" s="58"/>
      <c r="FU187" s="58"/>
      <c r="FV187" s="58"/>
      <c r="FW187" s="58"/>
      <c r="FX187" s="58"/>
      <c r="GG187" s="58">
        <v>0</v>
      </c>
      <c r="GH187" s="58">
        <v>35.799999999999997</v>
      </c>
      <c r="GI187" s="58">
        <v>37</v>
      </c>
      <c r="GJ187" s="58">
        <v>129</v>
      </c>
      <c r="GK187" s="58">
        <v>0</v>
      </c>
      <c r="GL187" s="58">
        <v>39.299999999999997</v>
      </c>
      <c r="GM187" s="58">
        <v>45</v>
      </c>
      <c r="GN187" s="58">
        <v>116</v>
      </c>
      <c r="JQ187" s="60">
        <f t="shared" si="43"/>
        <v>0</v>
      </c>
      <c r="JR187" s="60">
        <f t="shared" si="44"/>
        <v>75.099999999999994</v>
      </c>
      <c r="JS187" s="60">
        <f t="shared" si="45"/>
        <v>82</v>
      </c>
      <c r="JT187" s="60">
        <f t="shared" si="45"/>
        <v>245</v>
      </c>
    </row>
    <row r="188" spans="1:280" s="27" customFormat="1" ht="15.5" customHeight="1" x14ac:dyDescent="0.3">
      <c r="A188" s="34">
        <v>69</v>
      </c>
      <c r="B188" s="34" t="s">
        <v>140</v>
      </c>
      <c r="C188" s="48" t="s">
        <v>318</v>
      </c>
      <c r="D188" s="36">
        <f t="shared" ref="D188:F189" si="46">SUM(L188,O188,R188,U188,X188,AA188,AD188,AG188,AJ188,AM188,AP188,AS188,AV188,AY188,BB188,BE188,BH188,BK188,BN188,BQ188,BT188,BW188,BZ188,CC188,CF188,CI188,CL188,CO188,CR188,CU188,CX188,DA188,DD188,DG188,DJ188)</f>
        <v>1095.3</v>
      </c>
      <c r="E188" s="36">
        <f t="shared" si="46"/>
        <v>2739.25</v>
      </c>
      <c r="F188" s="36">
        <f t="shared" si="46"/>
        <v>10872</v>
      </c>
      <c r="G188" s="37">
        <f>E188/F188</f>
        <v>0.25195456217807211</v>
      </c>
      <c r="H188" s="36">
        <f t="shared" ref="H188:J189" si="47">AVERAGE(L188,O188,R188,U188,X188,AA188,AD188,AG188,AJ188,AM188,AP188,AS188,AV188,AY188,BB188,BE188,BH188,BK188,BN188,BQ188,BT188,BW188,BZ188,CC188,CF188,CI188,CL188,CO188,CR188,CU188,CX188,DA188,DD188,DG188,DJ188)</f>
        <v>60.849999999999994</v>
      </c>
      <c r="I188" s="36">
        <f t="shared" si="47"/>
        <v>152.18055555555554</v>
      </c>
      <c r="J188" s="36">
        <f t="shared" si="47"/>
        <v>604</v>
      </c>
      <c r="K188" s="37">
        <f>I188/J188</f>
        <v>0.25195456217807211</v>
      </c>
      <c r="L188" s="65"/>
      <c r="M188" s="65"/>
      <c r="N188" s="65"/>
      <c r="O188" s="65"/>
      <c r="P188" s="65"/>
      <c r="Q188" s="65"/>
      <c r="R188" s="38"/>
      <c r="S188" s="38"/>
      <c r="T188" s="38"/>
      <c r="U188" s="38"/>
      <c r="V188" s="38"/>
      <c r="W188" s="38"/>
      <c r="X188" s="113">
        <v>53.9</v>
      </c>
      <c r="Y188" s="113">
        <v>135</v>
      </c>
      <c r="Z188" s="113">
        <v>425</v>
      </c>
      <c r="AA188" s="113">
        <v>49.6</v>
      </c>
      <c r="AB188" s="113">
        <v>124</v>
      </c>
      <c r="AC188" s="113">
        <v>445</v>
      </c>
      <c r="AD188" s="102"/>
      <c r="AE188" s="102"/>
      <c r="AF188" s="102"/>
      <c r="AG188" s="102"/>
      <c r="AH188" s="102"/>
      <c r="AI188" s="102"/>
      <c r="AJ188" s="42"/>
      <c r="AK188" s="42"/>
      <c r="AL188" s="42"/>
      <c r="AM188" s="42"/>
      <c r="AN188" s="42"/>
      <c r="AO188" s="42"/>
      <c r="AP188" s="41"/>
      <c r="AQ188" s="41"/>
      <c r="AR188" s="41"/>
      <c r="AS188" s="41"/>
      <c r="AT188" s="41"/>
      <c r="AU188" s="41"/>
      <c r="AV188" s="41"/>
      <c r="AW188" s="41"/>
      <c r="AX188" s="41"/>
      <c r="AY188" s="40">
        <v>62.1</v>
      </c>
      <c r="AZ188" s="40">
        <v>155</v>
      </c>
      <c r="BA188" s="40">
        <v>655</v>
      </c>
      <c r="BB188" s="40">
        <v>88.6</v>
      </c>
      <c r="BC188" s="40">
        <v>221</v>
      </c>
      <c r="BD188" s="40">
        <v>775</v>
      </c>
      <c r="BE188" s="40">
        <v>65.899999999999991</v>
      </c>
      <c r="BF188" s="40">
        <v>165</v>
      </c>
      <c r="BG188" s="40">
        <v>645</v>
      </c>
      <c r="BH188" s="40">
        <v>75.399999999999991</v>
      </c>
      <c r="BI188" s="40">
        <v>189</v>
      </c>
      <c r="BJ188" s="40">
        <v>675</v>
      </c>
      <c r="BK188" s="40">
        <v>56.4</v>
      </c>
      <c r="BL188" s="40">
        <v>141</v>
      </c>
      <c r="BM188" s="40">
        <v>678</v>
      </c>
      <c r="BN188" s="40">
        <v>61.3</v>
      </c>
      <c r="BO188" s="40">
        <v>153</v>
      </c>
      <c r="BP188" s="40">
        <v>672</v>
      </c>
      <c r="BQ188" s="40">
        <v>56.9</v>
      </c>
      <c r="BR188" s="40">
        <v>142</v>
      </c>
      <c r="BS188" s="40">
        <v>634</v>
      </c>
      <c r="BT188" s="40">
        <v>54.7</v>
      </c>
      <c r="BU188" s="40">
        <v>137</v>
      </c>
      <c r="BV188" s="40">
        <v>682</v>
      </c>
      <c r="BW188" s="40">
        <v>53.9</v>
      </c>
      <c r="BX188" s="40">
        <v>135</v>
      </c>
      <c r="BY188" s="40">
        <v>582</v>
      </c>
      <c r="BZ188" s="40">
        <v>45.6</v>
      </c>
      <c r="CA188" s="40">
        <v>114</v>
      </c>
      <c r="CB188" s="40">
        <v>622</v>
      </c>
      <c r="CC188" s="40">
        <v>65</v>
      </c>
      <c r="CD188" s="40">
        <v>163</v>
      </c>
      <c r="CE188" s="40">
        <v>629</v>
      </c>
      <c r="CF188" s="40">
        <v>51.1</v>
      </c>
      <c r="CG188" s="40">
        <v>128</v>
      </c>
      <c r="CH188" s="40">
        <v>652</v>
      </c>
      <c r="CI188" s="99"/>
      <c r="CJ188" s="42"/>
      <c r="CK188" s="42"/>
      <c r="CL188" s="42"/>
      <c r="CM188" s="42"/>
      <c r="CN188" s="42"/>
      <c r="CO188" s="40">
        <v>63.5</v>
      </c>
      <c r="CP188" s="82">
        <v>158.75</v>
      </c>
      <c r="CQ188" s="40">
        <v>487</v>
      </c>
      <c r="CR188" s="40">
        <v>69.400000000000006</v>
      </c>
      <c r="CS188" s="82">
        <v>173.5</v>
      </c>
      <c r="CT188" s="40">
        <v>591</v>
      </c>
      <c r="CU188" s="42"/>
      <c r="CV188" s="42"/>
      <c r="CW188" s="42"/>
      <c r="CX188" s="42"/>
      <c r="CY188" s="42"/>
      <c r="CZ188" s="42"/>
      <c r="DA188" s="40">
        <v>63</v>
      </c>
      <c r="DB188" s="82">
        <v>157.5</v>
      </c>
      <c r="DC188" s="40">
        <v>521</v>
      </c>
      <c r="DD188" s="40">
        <v>59</v>
      </c>
      <c r="DE188" s="82">
        <v>147.5</v>
      </c>
      <c r="DF188" s="40">
        <v>502</v>
      </c>
      <c r="DG188" s="42"/>
      <c r="DH188" s="42"/>
      <c r="DI188" s="42"/>
      <c r="DJ188" s="42"/>
      <c r="DK188" s="42"/>
      <c r="DL188" s="42"/>
      <c r="DO188" s="45"/>
      <c r="DS188" s="45"/>
      <c r="EC188" s="44">
        <v>12</v>
      </c>
      <c r="ED188" s="44">
        <v>41</v>
      </c>
      <c r="EE188" s="44">
        <v>65</v>
      </c>
      <c r="EF188" s="44">
        <v>521</v>
      </c>
      <c r="EG188" s="44">
        <v>12</v>
      </c>
      <c r="EH188" s="44">
        <v>41</v>
      </c>
      <c r="EI188" s="44">
        <v>65</v>
      </c>
      <c r="EJ188" s="44">
        <v>521</v>
      </c>
      <c r="EK188" s="45"/>
      <c r="EL188" s="45"/>
      <c r="EM188" s="45"/>
      <c r="EN188" s="45"/>
      <c r="EO188" s="45"/>
      <c r="EP188" s="45"/>
      <c r="EQ188" s="45"/>
      <c r="ER188" s="45"/>
      <c r="ES188" s="45">
        <v>13</v>
      </c>
      <c r="ET188" s="45">
        <v>47</v>
      </c>
      <c r="EU188" s="45">
        <v>100.00000000000001</v>
      </c>
      <c r="EV188" s="45">
        <v>525</v>
      </c>
      <c r="EW188" s="45">
        <v>15</v>
      </c>
      <c r="EX188" s="45">
        <v>43</v>
      </c>
      <c r="EY188" s="45">
        <v>96.666666666666671</v>
      </c>
      <c r="EZ188" s="45">
        <v>498</v>
      </c>
      <c r="FA188" s="45"/>
      <c r="FB188" s="45"/>
      <c r="FC188" s="45"/>
      <c r="FD188" s="45"/>
      <c r="FE188" s="45"/>
      <c r="FF188" s="45"/>
      <c r="FG188" s="45"/>
      <c r="FH188" s="45"/>
      <c r="FI188" s="45">
        <v>18.899999999999999</v>
      </c>
      <c r="FJ188" s="45">
        <v>46.2</v>
      </c>
      <c r="FK188" s="45">
        <v>108.50000000000001</v>
      </c>
      <c r="FL188" s="45">
        <v>473</v>
      </c>
      <c r="FM188" s="45">
        <v>32.799999999999997</v>
      </c>
      <c r="FN188" s="45">
        <v>41</v>
      </c>
      <c r="FO188" s="45">
        <v>123</v>
      </c>
      <c r="FP188" s="45">
        <v>503</v>
      </c>
      <c r="FQ188" s="45"/>
      <c r="FR188" s="45"/>
      <c r="FS188" s="45"/>
      <c r="FT188" s="45"/>
      <c r="FU188" s="45"/>
      <c r="FV188" s="45"/>
      <c r="FW188" s="45"/>
      <c r="FX188" s="45"/>
      <c r="GW188" s="44">
        <v>42</v>
      </c>
      <c r="GX188" s="44">
        <v>41</v>
      </c>
      <c r="GY188" s="44">
        <v>118.57142857142858</v>
      </c>
      <c r="GZ188" s="44">
        <v>580</v>
      </c>
      <c r="HA188" s="44">
        <v>65</v>
      </c>
      <c r="HB188" s="44">
        <v>45.9</v>
      </c>
      <c r="HC188" s="44">
        <v>184.83333333333334</v>
      </c>
      <c r="HD188" s="44">
        <v>665</v>
      </c>
      <c r="IC188" s="44">
        <v>56</v>
      </c>
      <c r="ID188" s="44">
        <v>16.8</v>
      </c>
      <c r="IE188" s="44">
        <v>121.33333333333334</v>
      </c>
      <c r="IF188" s="44">
        <v>530</v>
      </c>
      <c r="IG188" s="44">
        <v>45.2</v>
      </c>
      <c r="IH188" s="44">
        <v>12.3</v>
      </c>
      <c r="II188" s="44">
        <v>95.833333333333343</v>
      </c>
      <c r="IJ188" s="44">
        <v>524</v>
      </c>
      <c r="IK188" s="27">
        <v>63</v>
      </c>
      <c r="IM188" s="27">
        <v>126</v>
      </c>
      <c r="IN188" s="27">
        <v>640</v>
      </c>
      <c r="IO188" s="27">
        <v>69</v>
      </c>
      <c r="IP188" s="27">
        <v>0</v>
      </c>
      <c r="IQ188" s="27">
        <v>138</v>
      </c>
      <c r="IR188" s="27">
        <v>616</v>
      </c>
      <c r="JQ188" s="47">
        <f t="shared" si="43"/>
        <v>425</v>
      </c>
      <c r="JR188" s="47">
        <f t="shared" si="44"/>
        <v>1424.3</v>
      </c>
      <c r="JS188" s="47">
        <f t="shared" si="45"/>
        <v>3973.4880952380954</v>
      </c>
      <c r="JT188" s="47">
        <f t="shared" si="45"/>
        <v>16995</v>
      </c>
    </row>
    <row r="189" spans="1:280" s="27" customFormat="1" ht="15.75" customHeight="1" x14ac:dyDescent="0.3">
      <c r="A189" s="34">
        <v>70</v>
      </c>
      <c r="B189" s="34" t="s">
        <v>148</v>
      </c>
      <c r="C189" s="48" t="s">
        <v>319</v>
      </c>
      <c r="D189" s="36">
        <f t="shared" si="46"/>
        <v>1431.5</v>
      </c>
      <c r="E189" s="36">
        <f t="shared" si="46"/>
        <v>3578.5</v>
      </c>
      <c r="F189" s="36">
        <f t="shared" si="46"/>
        <v>13570</v>
      </c>
      <c r="G189" s="37">
        <f>E189/F189</f>
        <v>0.26370670596904938</v>
      </c>
      <c r="H189" s="36">
        <f t="shared" si="47"/>
        <v>65.068181818181813</v>
      </c>
      <c r="I189" s="36">
        <f t="shared" si="47"/>
        <v>162.65909090909091</v>
      </c>
      <c r="J189" s="36">
        <f t="shared" si="47"/>
        <v>616.81818181818187</v>
      </c>
      <c r="K189" s="37">
        <f>I189/J189</f>
        <v>0.26370670596904933</v>
      </c>
      <c r="L189" s="65"/>
      <c r="M189" s="65"/>
      <c r="N189" s="65"/>
      <c r="O189" s="65"/>
      <c r="P189" s="65"/>
      <c r="Q189" s="65"/>
      <c r="R189" s="38"/>
      <c r="S189" s="38"/>
      <c r="T189" s="38"/>
      <c r="U189" s="38"/>
      <c r="V189" s="38"/>
      <c r="W189" s="38"/>
      <c r="X189" s="113">
        <v>51.6</v>
      </c>
      <c r="Y189" s="113">
        <v>129</v>
      </c>
      <c r="Z189" s="113">
        <v>412</v>
      </c>
      <c r="AA189" s="113">
        <v>51.9</v>
      </c>
      <c r="AB189" s="113">
        <v>130</v>
      </c>
      <c r="AC189" s="113">
        <v>422</v>
      </c>
      <c r="AD189" s="40">
        <v>69</v>
      </c>
      <c r="AE189" s="40">
        <v>172</v>
      </c>
      <c r="AF189" s="40">
        <v>567</v>
      </c>
      <c r="AG189" s="40">
        <v>63</v>
      </c>
      <c r="AH189" s="40">
        <v>159</v>
      </c>
      <c r="AI189" s="40">
        <v>557</v>
      </c>
      <c r="AJ189" s="40">
        <v>59.8</v>
      </c>
      <c r="AK189" s="40">
        <v>150</v>
      </c>
      <c r="AL189" s="40">
        <v>617</v>
      </c>
      <c r="AM189" s="40">
        <v>122.8</v>
      </c>
      <c r="AN189" s="40">
        <v>309</v>
      </c>
      <c r="AO189" s="40">
        <v>1174</v>
      </c>
      <c r="AP189" s="41"/>
      <c r="AQ189" s="41"/>
      <c r="AR189" s="41"/>
      <c r="AS189" s="41"/>
      <c r="AT189" s="41"/>
      <c r="AU189" s="41"/>
      <c r="AV189" s="41"/>
      <c r="AW189" s="41"/>
      <c r="AX189" s="41"/>
      <c r="AY189" s="40">
        <v>61</v>
      </c>
      <c r="AZ189" s="40">
        <v>153</v>
      </c>
      <c r="BA189" s="40">
        <v>676</v>
      </c>
      <c r="BB189" s="40">
        <v>68.8</v>
      </c>
      <c r="BC189" s="40">
        <v>172</v>
      </c>
      <c r="BD189" s="40">
        <v>656</v>
      </c>
      <c r="BE189" s="40">
        <v>62.7</v>
      </c>
      <c r="BF189" s="40">
        <v>157</v>
      </c>
      <c r="BG189" s="40">
        <v>676</v>
      </c>
      <c r="BH189" s="40">
        <v>82.7</v>
      </c>
      <c r="BI189" s="40">
        <v>207</v>
      </c>
      <c r="BJ189" s="40">
        <v>710</v>
      </c>
      <c r="BK189" s="40">
        <v>59.3</v>
      </c>
      <c r="BL189" s="40">
        <v>148</v>
      </c>
      <c r="BM189" s="40">
        <v>679</v>
      </c>
      <c r="BN189" s="40">
        <v>64.400000000000006</v>
      </c>
      <c r="BO189" s="40">
        <v>161</v>
      </c>
      <c r="BP189" s="40">
        <v>671</v>
      </c>
      <c r="BQ189" s="40">
        <v>57.6</v>
      </c>
      <c r="BR189" s="40">
        <v>144</v>
      </c>
      <c r="BS189" s="40">
        <v>612</v>
      </c>
      <c r="BT189" s="40">
        <v>56</v>
      </c>
      <c r="BU189" s="40">
        <v>140</v>
      </c>
      <c r="BV189" s="40">
        <v>641</v>
      </c>
      <c r="BW189" s="40">
        <v>58.6</v>
      </c>
      <c r="BX189" s="40">
        <v>146</v>
      </c>
      <c r="BY189" s="40">
        <v>541</v>
      </c>
      <c r="BZ189" s="40">
        <v>52.1</v>
      </c>
      <c r="CA189" s="40">
        <v>130</v>
      </c>
      <c r="CB189" s="40">
        <v>631</v>
      </c>
      <c r="CC189" s="40">
        <v>70.599999999999994</v>
      </c>
      <c r="CD189" s="40">
        <v>172</v>
      </c>
      <c r="CE189" s="40">
        <v>631</v>
      </c>
      <c r="CF189" s="40">
        <v>71.400000000000006</v>
      </c>
      <c r="CG189" s="40">
        <v>179</v>
      </c>
      <c r="CH189" s="40">
        <v>652</v>
      </c>
      <c r="CI189" s="99"/>
      <c r="CJ189" s="42"/>
      <c r="CK189" s="42"/>
      <c r="CL189" s="42"/>
      <c r="CM189" s="42"/>
      <c r="CN189" s="42"/>
      <c r="CO189" s="40">
        <v>62.2</v>
      </c>
      <c r="CP189" s="82">
        <v>155.5</v>
      </c>
      <c r="CQ189" s="40">
        <v>482</v>
      </c>
      <c r="CR189" s="40">
        <v>63</v>
      </c>
      <c r="CS189" s="82">
        <v>157.5</v>
      </c>
      <c r="CT189" s="40">
        <v>528</v>
      </c>
      <c r="CU189" s="42"/>
      <c r="CV189" s="42"/>
      <c r="CW189" s="42"/>
      <c r="CX189" s="42"/>
      <c r="CY189" s="42"/>
      <c r="CZ189" s="42"/>
      <c r="DA189" s="40">
        <v>57</v>
      </c>
      <c r="DB189" s="82">
        <v>142.5</v>
      </c>
      <c r="DC189" s="40">
        <v>512</v>
      </c>
      <c r="DD189" s="40">
        <v>66</v>
      </c>
      <c r="DE189" s="82">
        <v>165</v>
      </c>
      <c r="DF189" s="40">
        <v>523</v>
      </c>
      <c r="DG189" s="42"/>
      <c r="DH189" s="42"/>
      <c r="DI189" s="42"/>
      <c r="DJ189" s="42"/>
      <c r="DK189" s="42"/>
      <c r="DL189" s="42"/>
      <c r="DM189" s="27">
        <v>4.5</v>
      </c>
      <c r="DN189" s="27">
        <v>57.7</v>
      </c>
      <c r="DO189" s="45">
        <v>103.66666666666667</v>
      </c>
      <c r="DP189" s="27">
        <v>531</v>
      </c>
      <c r="DQ189" s="27">
        <v>13</v>
      </c>
      <c r="DR189" s="27">
        <v>48</v>
      </c>
      <c r="DS189" s="45">
        <v>101.66666666666667</v>
      </c>
      <c r="DT189" s="27">
        <v>512</v>
      </c>
      <c r="EC189" s="44">
        <v>15.477272727272727</v>
      </c>
      <c r="ED189" s="44">
        <v>42.2</v>
      </c>
      <c r="EE189" s="44">
        <v>70</v>
      </c>
      <c r="EF189" s="44">
        <v>531</v>
      </c>
      <c r="EG189" s="44">
        <v>15.477272727272727</v>
      </c>
      <c r="EH189" s="44">
        <v>42.43863636363637</v>
      </c>
      <c r="EI189" s="44">
        <v>70</v>
      </c>
      <c r="EJ189" s="44">
        <v>531</v>
      </c>
      <c r="EK189" s="45">
        <v>5.2</v>
      </c>
      <c r="EL189" s="45">
        <v>60</v>
      </c>
      <c r="EM189" s="45">
        <v>108.66666666666667</v>
      </c>
      <c r="EN189" s="45">
        <v>523</v>
      </c>
      <c r="EO189" s="45">
        <v>14.1</v>
      </c>
      <c r="EP189" s="45">
        <v>55</v>
      </c>
      <c r="EQ189" s="45">
        <v>115.16666666666667</v>
      </c>
      <c r="ER189" s="45">
        <v>567</v>
      </c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>
        <v>8.1999999999999993</v>
      </c>
      <c r="FJ189" s="45">
        <v>44.2</v>
      </c>
      <c r="FK189" s="45">
        <v>87.333333333333343</v>
      </c>
      <c r="FL189" s="45">
        <v>547</v>
      </c>
      <c r="FM189" s="45">
        <v>6.4</v>
      </c>
      <c r="FN189" s="45">
        <v>40.875</v>
      </c>
      <c r="FO189" s="45">
        <v>78.791666666666671</v>
      </c>
      <c r="FP189" s="45">
        <v>532</v>
      </c>
      <c r="FQ189" s="45"/>
      <c r="FR189" s="45"/>
      <c r="FS189" s="45"/>
      <c r="FT189" s="45"/>
      <c r="FU189" s="45"/>
      <c r="FV189" s="45"/>
      <c r="FW189" s="45"/>
      <c r="FX189" s="45"/>
      <c r="FY189" s="45">
        <v>17</v>
      </c>
      <c r="FZ189" s="45">
        <v>17</v>
      </c>
      <c r="GA189" s="45">
        <v>56.666666666666671</v>
      </c>
      <c r="GB189" s="45">
        <v>569</v>
      </c>
      <c r="GC189" s="45">
        <v>13.2</v>
      </c>
      <c r="GD189" s="45">
        <v>40.200000000000003</v>
      </c>
      <c r="GE189" s="45">
        <v>89.000000000000014</v>
      </c>
      <c r="GF189" s="45">
        <v>677</v>
      </c>
      <c r="GO189" s="45">
        <v>31</v>
      </c>
      <c r="GP189" s="45">
        <v>34.6</v>
      </c>
      <c r="GQ189" s="45">
        <v>131.19999999999999</v>
      </c>
      <c r="GR189" s="45">
        <v>580</v>
      </c>
      <c r="GS189" s="45">
        <v>21</v>
      </c>
      <c r="GT189" s="45">
        <v>39.799999999999997</v>
      </c>
      <c r="GU189" s="45">
        <v>121.6</v>
      </c>
      <c r="GV189" s="45">
        <v>553</v>
      </c>
      <c r="GW189" s="44"/>
      <c r="GX189" s="44"/>
      <c r="GY189" s="44"/>
      <c r="GZ189" s="44"/>
      <c r="HA189" s="44"/>
      <c r="HB189" s="44"/>
      <c r="HC189" s="44"/>
      <c r="HD189" s="44"/>
      <c r="HU189" s="44">
        <v>31</v>
      </c>
      <c r="HV189" s="44">
        <v>34.5</v>
      </c>
      <c r="HW189" s="44">
        <v>131</v>
      </c>
      <c r="HX189" s="44">
        <v>570</v>
      </c>
      <c r="HY189" s="44">
        <v>49.3</v>
      </c>
      <c r="HZ189" s="44">
        <v>17.899999999999999</v>
      </c>
      <c r="IA189" s="44">
        <v>134.39999999999998</v>
      </c>
      <c r="IB189" s="44">
        <v>560</v>
      </c>
      <c r="IC189" s="44">
        <v>28.318181818181817</v>
      </c>
      <c r="ID189" s="44">
        <v>26.15909090909091</v>
      </c>
      <c r="IE189" s="44">
        <v>114</v>
      </c>
      <c r="IF189" s="44">
        <v>570</v>
      </c>
      <c r="IG189" s="44">
        <v>40.159090909090907</v>
      </c>
      <c r="IH189" s="44">
        <v>17.318181818181817</v>
      </c>
      <c r="II189" s="44">
        <v>114.95454545454544</v>
      </c>
      <c r="IJ189" s="44">
        <v>560</v>
      </c>
      <c r="JQ189" s="47">
        <f t="shared" si="43"/>
        <v>305.13181818181818</v>
      </c>
      <c r="JR189" s="47">
        <f t="shared" si="44"/>
        <v>2005.1909090909089</v>
      </c>
      <c r="JS189" s="47">
        <f t="shared" si="45"/>
        <v>5119.2795454545449</v>
      </c>
      <c r="JT189" s="47">
        <f t="shared" si="45"/>
        <v>21936</v>
      </c>
    </row>
    <row r="190" spans="1:280" s="27" customFormat="1" ht="15.5" customHeight="1" x14ac:dyDescent="0.3">
      <c r="A190" s="34">
        <v>71</v>
      </c>
      <c r="B190" s="101" t="s">
        <v>148</v>
      </c>
      <c r="C190" s="103" t="s">
        <v>320</v>
      </c>
      <c r="D190" s="36">
        <f t="shared" si="33"/>
        <v>1036.5</v>
      </c>
      <c r="E190" s="36">
        <f t="shared" si="33"/>
        <v>2591.25</v>
      </c>
      <c r="F190" s="36">
        <f t="shared" si="33"/>
        <v>9384</v>
      </c>
      <c r="G190" s="37">
        <f t="shared" si="34"/>
        <v>0.27613491048593353</v>
      </c>
      <c r="H190" s="36">
        <f t="shared" si="35"/>
        <v>57.583333333333336</v>
      </c>
      <c r="I190" s="36">
        <f t="shared" si="35"/>
        <v>143.95833333333334</v>
      </c>
      <c r="J190" s="36">
        <f t="shared" si="35"/>
        <v>586.5</v>
      </c>
      <c r="K190" s="37">
        <f t="shared" si="36"/>
        <v>0.24545325376527424</v>
      </c>
      <c r="L190" s="65"/>
      <c r="M190" s="65"/>
      <c r="N190" s="65"/>
      <c r="O190" s="65"/>
      <c r="P190" s="65"/>
      <c r="Q190" s="65"/>
      <c r="R190" s="38"/>
      <c r="S190" s="38"/>
      <c r="T190" s="38"/>
      <c r="U190" s="38"/>
      <c r="V190" s="38"/>
      <c r="W190" s="38"/>
      <c r="X190" s="102"/>
      <c r="Y190" s="102"/>
      <c r="Z190" s="102"/>
      <c r="AA190" s="102"/>
      <c r="AB190" s="102"/>
      <c r="AC190" s="102"/>
      <c r="AD190" s="42"/>
      <c r="AE190" s="42"/>
      <c r="AF190" s="42"/>
      <c r="AG190" s="42"/>
      <c r="AH190" s="42"/>
      <c r="AI190" s="42"/>
      <c r="AJ190" s="40"/>
      <c r="AK190" s="40"/>
      <c r="AL190" s="40"/>
      <c r="AM190" s="40"/>
      <c r="AN190" s="40"/>
      <c r="AO190" s="40"/>
      <c r="AP190" s="41"/>
      <c r="AQ190" s="41"/>
      <c r="AR190" s="41"/>
      <c r="AS190" s="41"/>
      <c r="AT190" s="41"/>
      <c r="AU190" s="41"/>
      <c r="AV190" s="41"/>
      <c r="AW190" s="41"/>
      <c r="AX190" s="41"/>
      <c r="AY190" s="42"/>
      <c r="AZ190" s="42"/>
      <c r="BA190" s="42"/>
      <c r="BB190" s="42"/>
      <c r="BC190" s="42"/>
      <c r="BD190" s="42"/>
      <c r="BE190" s="40">
        <v>69.5</v>
      </c>
      <c r="BF190" s="40">
        <v>174</v>
      </c>
      <c r="BG190" s="40">
        <v>667</v>
      </c>
      <c r="BH190" s="40">
        <v>67.2</v>
      </c>
      <c r="BI190" s="40">
        <v>168</v>
      </c>
      <c r="BJ190" s="40">
        <v>617</v>
      </c>
      <c r="BK190" s="40">
        <v>73.099999999999994</v>
      </c>
      <c r="BL190" s="40">
        <v>183</v>
      </c>
      <c r="BM190" s="40">
        <v>680</v>
      </c>
      <c r="BN190" s="40">
        <v>58.300000000000004</v>
      </c>
      <c r="BO190" s="40">
        <v>146</v>
      </c>
      <c r="BP190" s="40">
        <v>660</v>
      </c>
      <c r="BQ190" s="42"/>
      <c r="BR190" s="42"/>
      <c r="BS190" s="42"/>
      <c r="BT190" s="42"/>
      <c r="BU190" s="42"/>
      <c r="BV190" s="42"/>
      <c r="BW190" s="40">
        <v>48.1</v>
      </c>
      <c r="BX190" s="40">
        <v>120</v>
      </c>
      <c r="BY190" s="40">
        <v>683</v>
      </c>
      <c r="BZ190" s="40">
        <v>62.6</v>
      </c>
      <c r="CA190" s="40">
        <v>156</v>
      </c>
      <c r="CB190" s="40">
        <v>652</v>
      </c>
      <c r="CC190" s="40">
        <v>65.7</v>
      </c>
      <c r="CD190" s="40">
        <v>164</v>
      </c>
      <c r="CE190" s="40">
        <v>640</v>
      </c>
      <c r="CF190" s="40">
        <v>68.3</v>
      </c>
      <c r="CG190" s="40">
        <v>171</v>
      </c>
      <c r="CH190" s="40">
        <v>638</v>
      </c>
      <c r="CI190" s="40">
        <v>59</v>
      </c>
      <c r="CJ190" s="82">
        <v>147.5</v>
      </c>
      <c r="CK190" s="40">
        <v>512</v>
      </c>
      <c r="CL190" s="40">
        <v>69</v>
      </c>
      <c r="CM190" s="82">
        <v>172.5</v>
      </c>
      <c r="CN190" s="40">
        <v>521</v>
      </c>
      <c r="CO190" s="40">
        <v>57.4</v>
      </c>
      <c r="CP190" s="82">
        <v>143.5</v>
      </c>
      <c r="CQ190" s="40">
        <v>517</v>
      </c>
      <c r="CR190" s="40">
        <v>66.900000000000006</v>
      </c>
      <c r="CS190" s="82">
        <v>167.25</v>
      </c>
      <c r="CT190" s="40">
        <v>561</v>
      </c>
      <c r="CU190" s="40">
        <v>13.600000000000001</v>
      </c>
      <c r="CV190" s="40">
        <v>34</v>
      </c>
      <c r="CW190" s="40"/>
      <c r="CX190" s="40">
        <v>22.2</v>
      </c>
      <c r="CY190" s="40">
        <v>55.499999999999993</v>
      </c>
      <c r="CZ190" s="40"/>
      <c r="DA190" s="40">
        <v>57.2</v>
      </c>
      <c r="DB190" s="82">
        <v>143</v>
      </c>
      <c r="DC190" s="40">
        <v>511</v>
      </c>
      <c r="DD190" s="40">
        <v>53.400000000000006</v>
      </c>
      <c r="DE190" s="82">
        <v>133.5</v>
      </c>
      <c r="DF190" s="40">
        <v>519</v>
      </c>
      <c r="DG190" s="40">
        <v>53</v>
      </c>
      <c r="DH190" s="82">
        <v>132.5</v>
      </c>
      <c r="DI190" s="40">
        <v>434</v>
      </c>
      <c r="DJ190" s="40">
        <v>72</v>
      </c>
      <c r="DK190" s="82">
        <v>180</v>
      </c>
      <c r="DL190" s="40">
        <v>572</v>
      </c>
      <c r="DM190" s="27">
        <v>15.1</v>
      </c>
      <c r="DN190" s="27">
        <v>50</v>
      </c>
      <c r="DO190" s="45">
        <v>108.50000000000001</v>
      </c>
      <c r="DP190" s="27">
        <v>524</v>
      </c>
      <c r="DQ190" s="27">
        <v>8</v>
      </c>
      <c r="DR190" s="27">
        <v>57</v>
      </c>
      <c r="DS190" s="45">
        <v>108.33333333333333</v>
      </c>
      <c r="DT190" s="27">
        <v>522</v>
      </c>
      <c r="DU190" s="27">
        <v>6.5</v>
      </c>
      <c r="DV190" s="27">
        <v>4.2</v>
      </c>
      <c r="DW190" s="45">
        <v>168.92045454545456</v>
      </c>
      <c r="DX190" s="27">
        <v>421</v>
      </c>
      <c r="DY190" s="27">
        <v>4.5</v>
      </c>
      <c r="DZ190" s="108">
        <v>60.504545454545458</v>
      </c>
      <c r="EA190" s="45">
        <v>186</v>
      </c>
      <c r="EB190" s="27">
        <v>421</v>
      </c>
      <c r="EC190" s="44">
        <v>12.9</v>
      </c>
      <c r="ED190" s="44">
        <v>51.5</v>
      </c>
      <c r="EE190" s="44">
        <v>78</v>
      </c>
      <c r="EF190" s="44">
        <v>651</v>
      </c>
      <c r="EG190" s="44">
        <v>12.9</v>
      </c>
      <c r="EH190" s="44">
        <v>51.5</v>
      </c>
      <c r="EI190" s="44">
        <v>78</v>
      </c>
      <c r="EJ190" s="44">
        <v>651</v>
      </c>
      <c r="EK190" s="45">
        <v>20.2</v>
      </c>
      <c r="EL190" s="45">
        <v>48</v>
      </c>
      <c r="EM190" s="45">
        <v>113.66666666666666</v>
      </c>
      <c r="EN190" s="45">
        <v>271</v>
      </c>
      <c r="EO190" s="45">
        <v>12.75</v>
      </c>
      <c r="EP190" s="45">
        <v>51.159090909090907</v>
      </c>
      <c r="EQ190" s="45">
        <v>106.51515151515152</v>
      </c>
      <c r="ER190" s="45">
        <v>366</v>
      </c>
      <c r="ES190" s="45">
        <v>8.038636363636364</v>
      </c>
      <c r="ET190" s="45">
        <v>47.390909090909091</v>
      </c>
      <c r="EU190" s="45">
        <v>92.382575757575751</v>
      </c>
      <c r="EV190" s="45">
        <v>465</v>
      </c>
      <c r="EW190" s="45">
        <v>8.038636363636364</v>
      </c>
      <c r="EX190" s="45">
        <v>47.390909090909091</v>
      </c>
      <c r="EY190" s="45">
        <v>92.382575757575751</v>
      </c>
      <c r="EZ190" s="45">
        <v>488</v>
      </c>
      <c r="FA190" s="45">
        <v>17</v>
      </c>
      <c r="FB190" s="45">
        <v>49.2</v>
      </c>
      <c r="FC190" s="45">
        <v>110.33333333333334</v>
      </c>
      <c r="FD190" s="45">
        <v>531</v>
      </c>
      <c r="FE190" s="45">
        <v>19.600000000000001</v>
      </c>
      <c r="FF190" s="45">
        <v>46.7</v>
      </c>
      <c r="FG190" s="45">
        <v>110.50000000000001</v>
      </c>
      <c r="FH190" s="45">
        <v>521</v>
      </c>
      <c r="FI190" s="45">
        <v>15.80909090909091</v>
      </c>
      <c r="FJ190" s="45">
        <v>42.984090909090909</v>
      </c>
      <c r="FK190" s="45">
        <v>97.988636363636374</v>
      </c>
      <c r="FL190" s="45">
        <v>543</v>
      </c>
      <c r="FM190" s="45">
        <v>13.5</v>
      </c>
      <c r="FN190" s="45">
        <v>43.065909090909095</v>
      </c>
      <c r="FO190" s="45">
        <v>94.276515151515156</v>
      </c>
      <c r="FP190" s="45">
        <v>510</v>
      </c>
      <c r="FQ190" s="45">
        <v>9.7159090909090917</v>
      </c>
      <c r="FR190" s="45">
        <v>45.715909090909093</v>
      </c>
      <c r="FS190" s="45">
        <v>106</v>
      </c>
      <c r="FT190" s="45">
        <v>553</v>
      </c>
      <c r="FU190" s="45">
        <v>7.165909090909091</v>
      </c>
      <c r="FV190" s="45">
        <v>53.868181818181824</v>
      </c>
      <c r="FW190" s="45">
        <v>111</v>
      </c>
      <c r="FX190" s="45">
        <v>567</v>
      </c>
      <c r="FY190" s="45">
        <v>20.100000000000001</v>
      </c>
      <c r="FZ190" s="45">
        <v>20.100000000000001</v>
      </c>
      <c r="GA190" s="45">
        <v>67.000000000000014</v>
      </c>
      <c r="GB190" s="45">
        <v>643</v>
      </c>
      <c r="GC190" s="45">
        <v>15.3</v>
      </c>
      <c r="GD190" s="45">
        <v>49.7</v>
      </c>
      <c r="GE190" s="45">
        <v>108.33333333333334</v>
      </c>
      <c r="GF190" s="45">
        <v>601</v>
      </c>
      <c r="GO190" s="45"/>
      <c r="GP190" s="45"/>
      <c r="GQ190" s="45"/>
      <c r="GR190" s="45"/>
      <c r="GS190" s="45"/>
      <c r="GT190" s="45"/>
      <c r="GU190" s="45"/>
      <c r="GV190" s="45"/>
      <c r="GW190" s="44">
        <v>28.270454545454545</v>
      </c>
      <c r="GX190" s="44">
        <v>34.286363636363639</v>
      </c>
      <c r="GY190" s="44">
        <v>89.36688311688313</v>
      </c>
      <c r="GZ190" s="44">
        <v>653</v>
      </c>
      <c r="HA190" s="44">
        <v>25.915909090909089</v>
      </c>
      <c r="HB190" s="44">
        <v>43.540909090909089</v>
      </c>
      <c r="HC190" s="44">
        <v>138.91363636363636</v>
      </c>
      <c r="HD190" s="44">
        <v>690</v>
      </c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JQ190" s="47">
        <f t="shared" si="43"/>
        <v>265.49545454545455</v>
      </c>
      <c r="JR190" s="47">
        <f t="shared" si="44"/>
        <v>1891.3227272727274</v>
      </c>
      <c r="JS190" s="47">
        <f t="shared" si="45"/>
        <v>4659.6744588744587</v>
      </c>
      <c r="JT190" s="47">
        <f t="shared" si="45"/>
        <v>19433</v>
      </c>
    </row>
    <row r="191" spans="1:280" s="27" customFormat="1" ht="15.5" customHeight="1" x14ac:dyDescent="0.3">
      <c r="A191" s="34">
        <v>72</v>
      </c>
      <c r="B191" s="101" t="s">
        <v>148</v>
      </c>
      <c r="C191" s="103" t="s">
        <v>321</v>
      </c>
      <c r="D191" s="36"/>
      <c r="E191" s="36"/>
      <c r="F191" s="36"/>
      <c r="G191" s="37"/>
      <c r="H191" s="36"/>
      <c r="I191" s="36"/>
      <c r="J191" s="36"/>
      <c r="K191" s="37"/>
      <c r="L191" s="65"/>
      <c r="M191" s="65"/>
      <c r="N191" s="65"/>
      <c r="O191" s="65"/>
      <c r="P191" s="65"/>
      <c r="Q191" s="65"/>
      <c r="R191" s="38"/>
      <c r="S191" s="38"/>
      <c r="T191" s="38"/>
      <c r="U191" s="38"/>
      <c r="V191" s="38"/>
      <c r="W191" s="38"/>
      <c r="X191" s="102"/>
      <c r="Y191" s="102"/>
      <c r="Z191" s="102"/>
      <c r="AA191" s="102"/>
      <c r="AB191" s="102"/>
      <c r="AC191" s="102"/>
      <c r="AD191" s="42"/>
      <c r="AE191" s="42"/>
      <c r="AF191" s="42"/>
      <c r="AG191" s="42"/>
      <c r="AH191" s="42"/>
      <c r="AI191" s="42"/>
      <c r="AJ191" s="40"/>
      <c r="AK191" s="40"/>
      <c r="AL191" s="40"/>
      <c r="AM191" s="40"/>
      <c r="AN191" s="40"/>
      <c r="AO191" s="40"/>
      <c r="AP191" s="41"/>
      <c r="AQ191" s="41"/>
      <c r="AR191" s="41"/>
      <c r="AS191" s="41"/>
      <c r="AT191" s="41"/>
      <c r="AU191" s="41"/>
      <c r="AV191" s="41"/>
      <c r="AW191" s="41"/>
      <c r="AX191" s="41"/>
      <c r="AY191" s="42"/>
      <c r="AZ191" s="42"/>
      <c r="BA191" s="42"/>
      <c r="BB191" s="42"/>
      <c r="BC191" s="42"/>
      <c r="BD191" s="42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2"/>
      <c r="BR191" s="42"/>
      <c r="BS191" s="42"/>
      <c r="BT191" s="42"/>
      <c r="BU191" s="42"/>
      <c r="BV191" s="42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82"/>
      <c r="CK191" s="40"/>
      <c r="CL191" s="40"/>
      <c r="CM191" s="82"/>
      <c r="CN191" s="40"/>
      <c r="CO191" s="40"/>
      <c r="CP191" s="82"/>
      <c r="CQ191" s="40"/>
      <c r="CR191" s="40"/>
      <c r="CS191" s="82"/>
      <c r="CT191" s="40"/>
      <c r="CU191" s="40"/>
      <c r="CV191" s="40"/>
      <c r="CW191" s="40"/>
      <c r="CX191" s="40"/>
      <c r="CY191" s="40"/>
      <c r="CZ191" s="40"/>
      <c r="DA191" s="40"/>
      <c r="DB191" s="82"/>
      <c r="DC191" s="40"/>
      <c r="DD191" s="40"/>
      <c r="DE191" s="82"/>
      <c r="DF191" s="40"/>
      <c r="DG191" s="40"/>
      <c r="DH191" s="82"/>
      <c r="DI191" s="40"/>
      <c r="DJ191" s="40"/>
      <c r="DK191" s="82"/>
      <c r="DL191" s="40"/>
      <c r="DO191" s="45"/>
      <c r="DS191" s="45"/>
      <c r="DW191" s="45"/>
      <c r="DZ191" s="108"/>
      <c r="EA191" s="45"/>
      <c r="EC191" s="44"/>
      <c r="ED191" s="44"/>
      <c r="EE191" s="44"/>
      <c r="EF191" s="44"/>
      <c r="EG191" s="44"/>
      <c r="EH191" s="44"/>
      <c r="EI191" s="44"/>
      <c r="EJ191" s="44"/>
      <c r="EK191" s="45"/>
      <c r="EL191" s="45"/>
      <c r="EM191" s="45"/>
      <c r="EN191" s="45"/>
      <c r="EO191" s="45"/>
      <c r="EP191" s="45"/>
      <c r="EQ191" s="45"/>
      <c r="ER191" s="45"/>
      <c r="ES191" s="45"/>
      <c r="ET191" s="45"/>
      <c r="EU191" s="45"/>
      <c r="EV191" s="45"/>
      <c r="EW191" s="45"/>
      <c r="EX191" s="45"/>
      <c r="EY191" s="45"/>
      <c r="EZ191" s="45"/>
      <c r="FA191" s="45"/>
      <c r="FB191" s="45"/>
      <c r="FC191" s="45"/>
      <c r="FD191" s="45"/>
      <c r="FE191" s="45"/>
      <c r="FF191" s="45"/>
      <c r="FG191" s="45"/>
      <c r="FH191" s="45"/>
      <c r="FI191" s="45"/>
      <c r="FJ191" s="45"/>
      <c r="FK191" s="45"/>
      <c r="FL191" s="45"/>
      <c r="FM191" s="45"/>
      <c r="FN191" s="45"/>
      <c r="FO191" s="45"/>
      <c r="FP191" s="45"/>
      <c r="FQ191" s="45"/>
      <c r="FR191" s="45"/>
      <c r="FS191" s="45"/>
      <c r="FT191" s="45"/>
      <c r="FU191" s="45"/>
      <c r="FV191" s="45"/>
      <c r="FW191" s="45"/>
      <c r="FX191" s="45"/>
      <c r="FY191" s="45"/>
      <c r="FZ191" s="45"/>
      <c r="GA191" s="45"/>
      <c r="GB191" s="45"/>
      <c r="GC191" s="45"/>
      <c r="GD191" s="45"/>
      <c r="GE191" s="45"/>
      <c r="GF191" s="45"/>
      <c r="GG191" s="45">
        <v>46.622727272727275</v>
      </c>
      <c r="GH191" s="45">
        <v>55.718181818181819</v>
      </c>
      <c r="GI191" s="45">
        <v>146.2012987012987</v>
      </c>
      <c r="GJ191" s="45">
        <v>800</v>
      </c>
      <c r="GK191" s="45">
        <v>47.477272727272727</v>
      </c>
      <c r="GL191" s="45">
        <v>64.034090909090907</v>
      </c>
      <c r="GM191" s="45">
        <v>159.30194805194805</v>
      </c>
      <c r="GN191" s="45">
        <v>833</v>
      </c>
      <c r="GO191" s="45">
        <v>51.2</v>
      </c>
      <c r="GP191" s="45">
        <v>37.954545454545453</v>
      </c>
      <c r="GQ191" s="45">
        <v>148.59090909090909</v>
      </c>
      <c r="GR191" s="45">
        <v>670</v>
      </c>
      <c r="GS191" s="45">
        <v>40.5</v>
      </c>
      <c r="GT191" s="45">
        <v>37.954545454545453</v>
      </c>
      <c r="GU191" s="45">
        <v>130.75757575757575</v>
      </c>
      <c r="GV191" s="45">
        <v>650</v>
      </c>
      <c r="GW191" s="44">
        <v>50.063636363636363</v>
      </c>
      <c r="GX191" s="44">
        <v>37.159090909090907</v>
      </c>
      <c r="GY191" s="44">
        <v>124.6038961038961</v>
      </c>
      <c r="GZ191" s="44">
        <v>590</v>
      </c>
      <c r="HA191" s="44">
        <v>55.636363636363633</v>
      </c>
      <c r="HB191" s="44">
        <v>47.715909090909093</v>
      </c>
      <c r="HC191" s="44">
        <v>172.25378787878788</v>
      </c>
      <c r="HD191" s="44">
        <v>740</v>
      </c>
      <c r="HM191" s="44">
        <v>47.381818181818183</v>
      </c>
      <c r="HN191" s="44">
        <v>49.340909090909086</v>
      </c>
      <c r="HO191" s="44">
        <v>175.85950413223139</v>
      </c>
      <c r="HP191" s="44">
        <v>711</v>
      </c>
      <c r="HQ191" s="44">
        <v>46.793181818181814</v>
      </c>
      <c r="HR191" s="44">
        <v>60.145454545454548</v>
      </c>
      <c r="HS191" s="44">
        <v>194.43388429752065</v>
      </c>
      <c r="HT191" s="44">
        <v>754</v>
      </c>
      <c r="HU191" s="44">
        <v>47.636363636363633</v>
      </c>
      <c r="HV191" s="44">
        <v>32.809090909090905</v>
      </c>
      <c r="HW191" s="44">
        <v>146.26446280991732</v>
      </c>
      <c r="HX191" s="44">
        <v>720</v>
      </c>
      <c r="HY191" s="44">
        <v>61.315909090909095</v>
      </c>
      <c r="HZ191" s="44">
        <v>47.765909090909091</v>
      </c>
      <c r="IA191" s="44">
        <v>198.3305785123967</v>
      </c>
      <c r="IB191" s="44">
        <v>750</v>
      </c>
      <c r="IC191" s="44">
        <v>76.668181818181822</v>
      </c>
      <c r="ID191" s="44">
        <v>0.47727272727272729</v>
      </c>
      <c r="IE191" s="44">
        <v>151.27272727272728</v>
      </c>
      <c r="IF191" s="44">
        <v>720</v>
      </c>
      <c r="IG191" s="44">
        <v>74.159090909090907</v>
      </c>
      <c r="IH191" s="44">
        <v>0.49318181818181817</v>
      </c>
      <c r="II191" s="44">
        <v>135.8210743801653</v>
      </c>
      <c r="IJ191" s="44">
        <v>750</v>
      </c>
      <c r="IZ191" s="27">
        <v>59.8</v>
      </c>
      <c r="JA191" s="27">
        <v>19.5</v>
      </c>
      <c r="JC191" s="27">
        <f>120+39</f>
        <v>159</v>
      </c>
      <c r="JD191" s="27">
        <v>770</v>
      </c>
      <c r="JE191" s="27">
        <v>59</v>
      </c>
      <c r="JF191" s="27">
        <v>19.399999999999999</v>
      </c>
      <c r="JG191" s="27">
        <f>118+39</f>
        <v>157</v>
      </c>
      <c r="JH191" s="27">
        <v>766</v>
      </c>
      <c r="JQ191" s="47">
        <f t="shared" si="43"/>
        <v>723.95454545454538</v>
      </c>
      <c r="JR191" s="47">
        <f t="shared" si="44"/>
        <v>471.56818181818176</v>
      </c>
      <c r="JS191" s="47">
        <f t="shared" si="45"/>
        <v>2199.691646989374</v>
      </c>
      <c r="JT191" s="47">
        <f t="shared" si="45"/>
        <v>10283.799999999999</v>
      </c>
    </row>
    <row r="192" spans="1:280" s="27" customFormat="1" ht="15.5" customHeight="1" x14ac:dyDescent="0.3">
      <c r="A192" s="34">
        <v>73</v>
      </c>
      <c r="B192" s="101" t="s">
        <v>148</v>
      </c>
      <c r="C192" s="103" t="s">
        <v>322</v>
      </c>
      <c r="D192" s="36"/>
      <c r="E192" s="36"/>
      <c r="F192" s="36"/>
      <c r="G192" s="37"/>
      <c r="H192" s="36"/>
      <c r="I192" s="36"/>
      <c r="J192" s="36"/>
      <c r="K192" s="37"/>
      <c r="L192" s="65"/>
      <c r="M192" s="65"/>
      <c r="N192" s="65"/>
      <c r="O192" s="65"/>
      <c r="P192" s="65"/>
      <c r="Q192" s="65"/>
      <c r="R192" s="38"/>
      <c r="S192" s="38"/>
      <c r="T192" s="38"/>
      <c r="U192" s="38"/>
      <c r="V192" s="38"/>
      <c r="W192" s="38"/>
      <c r="X192" s="102"/>
      <c r="Y192" s="102"/>
      <c r="Z192" s="102"/>
      <c r="AA192" s="102"/>
      <c r="AB192" s="102"/>
      <c r="AC192" s="102"/>
      <c r="AD192" s="42"/>
      <c r="AE192" s="42"/>
      <c r="AF192" s="42"/>
      <c r="AG192" s="42"/>
      <c r="AH192" s="42"/>
      <c r="AI192" s="42"/>
      <c r="AJ192" s="40"/>
      <c r="AK192" s="40"/>
      <c r="AL192" s="40"/>
      <c r="AM192" s="40"/>
      <c r="AN192" s="40"/>
      <c r="AO192" s="40"/>
      <c r="AP192" s="41"/>
      <c r="AQ192" s="41"/>
      <c r="AR192" s="41"/>
      <c r="AS192" s="41"/>
      <c r="AT192" s="41"/>
      <c r="AU192" s="41"/>
      <c r="AV192" s="41"/>
      <c r="AW192" s="41"/>
      <c r="AX192" s="41"/>
      <c r="AY192" s="42"/>
      <c r="AZ192" s="42"/>
      <c r="BA192" s="42"/>
      <c r="BB192" s="42"/>
      <c r="BC192" s="42"/>
      <c r="BD192" s="42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2"/>
      <c r="BR192" s="42"/>
      <c r="BS192" s="42"/>
      <c r="BT192" s="42"/>
      <c r="BU192" s="42"/>
      <c r="BV192" s="42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82"/>
      <c r="CK192" s="40"/>
      <c r="CL192" s="40"/>
      <c r="CM192" s="82"/>
      <c r="CN192" s="40"/>
      <c r="CO192" s="40"/>
      <c r="CP192" s="82"/>
      <c r="CQ192" s="40"/>
      <c r="CR192" s="40"/>
      <c r="CS192" s="82"/>
      <c r="CT192" s="40"/>
      <c r="CU192" s="40"/>
      <c r="CV192" s="40"/>
      <c r="CW192" s="40"/>
      <c r="CX192" s="40"/>
      <c r="CY192" s="40"/>
      <c r="CZ192" s="40"/>
      <c r="DA192" s="40"/>
      <c r="DB192" s="82"/>
      <c r="DC192" s="40"/>
      <c r="DD192" s="40"/>
      <c r="DE192" s="82"/>
      <c r="DF192" s="40"/>
      <c r="DG192" s="40"/>
      <c r="DH192" s="82"/>
      <c r="DI192" s="40"/>
      <c r="DJ192" s="40"/>
      <c r="DK192" s="82"/>
      <c r="DL192" s="40"/>
      <c r="DO192" s="45"/>
      <c r="DS192" s="45"/>
      <c r="DW192" s="45"/>
      <c r="DZ192" s="108"/>
      <c r="EA192" s="45"/>
      <c r="EC192" s="44"/>
      <c r="ED192" s="44"/>
      <c r="EE192" s="44"/>
      <c r="EF192" s="44"/>
      <c r="EG192" s="44"/>
      <c r="EH192" s="44"/>
      <c r="EI192" s="44"/>
      <c r="EJ192" s="44"/>
      <c r="EK192" s="45"/>
      <c r="EL192" s="45"/>
      <c r="EM192" s="45"/>
      <c r="EN192" s="45"/>
      <c r="EO192" s="45"/>
      <c r="EP192" s="45"/>
      <c r="EQ192" s="45"/>
      <c r="ER192" s="45"/>
      <c r="ES192" s="45"/>
      <c r="ET192" s="45"/>
      <c r="EU192" s="45"/>
      <c r="EV192" s="45"/>
      <c r="EW192" s="45"/>
      <c r="EX192" s="45"/>
      <c r="EY192" s="45"/>
      <c r="EZ192" s="45"/>
      <c r="FA192" s="45"/>
      <c r="FB192" s="45"/>
      <c r="FC192" s="45"/>
      <c r="FD192" s="45"/>
      <c r="FE192" s="45"/>
      <c r="FF192" s="45"/>
      <c r="FG192" s="45"/>
      <c r="FH192" s="45"/>
      <c r="FI192" s="45"/>
      <c r="FJ192" s="45"/>
      <c r="FK192" s="45"/>
      <c r="FL192" s="45"/>
      <c r="FM192" s="45"/>
      <c r="FN192" s="45"/>
      <c r="FO192" s="45"/>
      <c r="FP192" s="45"/>
      <c r="FQ192" s="45"/>
      <c r="FR192" s="45"/>
      <c r="FS192" s="45"/>
      <c r="FT192" s="45"/>
      <c r="FU192" s="45"/>
      <c r="FV192" s="45"/>
      <c r="FW192" s="45"/>
      <c r="FX192" s="45"/>
      <c r="FY192" s="45"/>
      <c r="FZ192" s="45"/>
      <c r="GA192" s="45"/>
      <c r="GB192" s="45"/>
      <c r="GC192" s="45"/>
      <c r="GD192" s="45"/>
      <c r="GE192" s="45"/>
      <c r="GF192" s="45"/>
      <c r="GG192" s="45"/>
      <c r="GH192" s="45"/>
      <c r="GI192" s="45"/>
      <c r="GJ192" s="45"/>
      <c r="GK192" s="45"/>
      <c r="GL192" s="45"/>
      <c r="GM192" s="45"/>
      <c r="GN192" s="45"/>
      <c r="GO192" s="45"/>
      <c r="GP192" s="45"/>
      <c r="GQ192" s="45"/>
      <c r="GR192" s="45"/>
      <c r="GS192" s="45"/>
      <c r="GT192" s="45"/>
      <c r="GU192" s="45"/>
      <c r="GV192" s="45"/>
      <c r="HM192" s="44">
        <v>42.190909090909088</v>
      </c>
      <c r="HN192" s="44">
        <v>22.677272727272726</v>
      </c>
      <c r="HO192" s="44">
        <v>129.73636363636362</v>
      </c>
      <c r="HP192" s="44">
        <v>610</v>
      </c>
      <c r="HQ192" s="44">
        <v>55.222727272727276</v>
      </c>
      <c r="HR192" s="44">
        <v>21.734090909090909</v>
      </c>
      <c r="HS192" s="44">
        <v>153.91363636363639</v>
      </c>
      <c r="HT192" s="44">
        <v>620</v>
      </c>
      <c r="JQ192" s="47">
        <f t="shared" si="43"/>
        <v>97.413636363636357</v>
      </c>
      <c r="JR192" s="47">
        <f t="shared" si="44"/>
        <v>44.411363636363632</v>
      </c>
      <c r="JS192" s="47">
        <f t="shared" si="45"/>
        <v>283.64999999999998</v>
      </c>
      <c r="JT192" s="47">
        <f t="shared" si="45"/>
        <v>1230</v>
      </c>
    </row>
    <row r="193" spans="1:282" s="27" customFormat="1" ht="15.75" customHeight="1" x14ac:dyDescent="0.3">
      <c r="A193" s="34">
        <v>74</v>
      </c>
      <c r="B193" s="101" t="s">
        <v>148</v>
      </c>
      <c r="C193" s="103" t="s">
        <v>323</v>
      </c>
      <c r="D193" s="36">
        <f t="shared" si="33"/>
        <v>144</v>
      </c>
      <c r="E193" s="36">
        <f t="shared" si="33"/>
        <v>360</v>
      </c>
      <c r="F193" s="36">
        <f t="shared" si="33"/>
        <v>1124</v>
      </c>
      <c r="G193" s="37">
        <f t="shared" si="34"/>
        <v>0.32028469750889682</v>
      </c>
      <c r="H193" s="36">
        <f t="shared" si="35"/>
        <v>72</v>
      </c>
      <c r="I193" s="36">
        <f t="shared" si="35"/>
        <v>180</v>
      </c>
      <c r="J193" s="36">
        <f t="shared" si="35"/>
        <v>562</v>
      </c>
      <c r="K193" s="37">
        <f t="shared" si="36"/>
        <v>0.32028469750889682</v>
      </c>
      <c r="L193" s="65"/>
      <c r="M193" s="65"/>
      <c r="N193" s="65"/>
      <c r="O193" s="65"/>
      <c r="P193" s="65"/>
      <c r="Q193" s="65"/>
      <c r="R193" s="38"/>
      <c r="S193" s="38"/>
      <c r="T193" s="38"/>
      <c r="U193" s="38"/>
      <c r="V193" s="38"/>
      <c r="W193" s="38"/>
      <c r="X193" s="102"/>
      <c r="Y193" s="102"/>
      <c r="Z193" s="102"/>
      <c r="AA193" s="102"/>
      <c r="AB193" s="102"/>
      <c r="AC193" s="102"/>
      <c r="AD193" s="42"/>
      <c r="AE193" s="42"/>
      <c r="AF193" s="42"/>
      <c r="AG193" s="42"/>
      <c r="AH193" s="42"/>
      <c r="AI193" s="42"/>
      <c r="AJ193" s="40"/>
      <c r="AK193" s="40"/>
      <c r="AL193" s="40"/>
      <c r="AM193" s="40"/>
      <c r="AN193" s="40"/>
      <c r="AO193" s="40"/>
      <c r="AP193" s="41"/>
      <c r="AQ193" s="41"/>
      <c r="AR193" s="41"/>
      <c r="AS193" s="41"/>
      <c r="AT193" s="41"/>
      <c r="AU193" s="41"/>
      <c r="AV193" s="41"/>
      <c r="AW193" s="41"/>
      <c r="AX193" s="41"/>
      <c r="AY193" s="42"/>
      <c r="AZ193" s="42"/>
      <c r="BA193" s="42"/>
      <c r="BB193" s="42"/>
      <c r="BC193" s="42"/>
      <c r="BD193" s="42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2"/>
      <c r="BR193" s="42"/>
      <c r="BS193" s="42"/>
      <c r="BT193" s="42"/>
      <c r="BU193" s="42"/>
      <c r="BV193" s="42"/>
      <c r="BW193" s="40"/>
      <c r="BX193" s="40"/>
      <c r="BY193" s="40"/>
      <c r="BZ193" s="40"/>
      <c r="CA193" s="40"/>
      <c r="CB193" s="40"/>
      <c r="CC193" s="41"/>
      <c r="CD193" s="41"/>
      <c r="CE193" s="41"/>
      <c r="CF193" s="41"/>
      <c r="CG193" s="41"/>
      <c r="CH193" s="41"/>
      <c r="CI193" s="41"/>
      <c r="CJ193" s="63"/>
      <c r="CK193" s="41"/>
      <c r="CL193" s="41"/>
      <c r="CM193" s="63"/>
      <c r="CN193" s="41"/>
      <c r="CO193" s="41"/>
      <c r="CP193" s="63"/>
      <c r="CQ193" s="41"/>
      <c r="CR193" s="41"/>
      <c r="CS193" s="63"/>
      <c r="CT193" s="41"/>
      <c r="CU193" s="41"/>
      <c r="CV193" s="41"/>
      <c r="CW193" s="41"/>
      <c r="CX193" s="41"/>
      <c r="CY193" s="41"/>
      <c r="CZ193" s="41"/>
      <c r="DA193" s="42"/>
      <c r="DB193" s="42"/>
      <c r="DC193" s="42"/>
      <c r="DD193" s="42"/>
      <c r="DE193" s="42"/>
      <c r="DF193" s="42"/>
      <c r="DG193" s="40">
        <v>69</v>
      </c>
      <c r="DH193" s="82">
        <v>172.5</v>
      </c>
      <c r="DI193" s="40">
        <v>547</v>
      </c>
      <c r="DJ193" s="40">
        <v>75</v>
      </c>
      <c r="DK193" s="82">
        <v>187.5</v>
      </c>
      <c r="DL193" s="40">
        <v>577</v>
      </c>
      <c r="DM193" s="27">
        <v>6.3</v>
      </c>
      <c r="DN193" s="27">
        <v>32</v>
      </c>
      <c r="DO193" s="45">
        <v>63.833333333333336</v>
      </c>
      <c r="DP193" s="27">
        <v>341</v>
      </c>
      <c r="DQ193" s="27">
        <v>15.1</v>
      </c>
      <c r="DR193" s="27">
        <v>29</v>
      </c>
      <c r="DS193" s="45">
        <v>73.5</v>
      </c>
      <c r="DT193" s="27">
        <v>347</v>
      </c>
      <c r="DU193" s="27">
        <v>5.0999999999999996</v>
      </c>
      <c r="DV193" s="27">
        <v>5.0999999999999996</v>
      </c>
      <c r="DW193" s="45">
        <v>172.77840909090909</v>
      </c>
      <c r="DX193" s="27">
        <v>461</v>
      </c>
      <c r="DY193" s="27">
        <v>4.0999999999999996</v>
      </c>
      <c r="DZ193" s="108">
        <v>57.170454545454547</v>
      </c>
      <c r="EA193" s="45">
        <v>168.42613636363637</v>
      </c>
      <c r="EB193" s="27">
        <v>461</v>
      </c>
      <c r="EK193" s="45">
        <v>9.4</v>
      </c>
      <c r="EL193" s="45">
        <v>57.477272727272727</v>
      </c>
      <c r="EM193" s="45">
        <v>111.46212121212122</v>
      </c>
      <c r="EN193" s="45">
        <v>521</v>
      </c>
      <c r="EO193" s="45">
        <v>14.954545454545455</v>
      </c>
      <c r="EP193" s="45">
        <v>53.477272727272727</v>
      </c>
      <c r="EQ193" s="45">
        <v>114.0530303030303</v>
      </c>
      <c r="ER193" s="45">
        <v>532</v>
      </c>
      <c r="FA193" s="45">
        <v>18</v>
      </c>
      <c r="FB193" s="45">
        <v>46.1</v>
      </c>
      <c r="FC193" s="45">
        <v>106.83333333333334</v>
      </c>
      <c r="FD193" s="45">
        <v>545</v>
      </c>
      <c r="FE193" s="45">
        <v>17</v>
      </c>
      <c r="FF193" s="45">
        <v>45</v>
      </c>
      <c r="FG193" s="45">
        <v>103.33333333333334</v>
      </c>
      <c r="FH193" s="45">
        <v>534</v>
      </c>
      <c r="FQ193" s="45">
        <v>24.5</v>
      </c>
      <c r="FR193" s="45">
        <v>52.465909090909093</v>
      </c>
      <c r="FS193" s="45">
        <v>132</v>
      </c>
      <c r="FT193" s="45">
        <v>678</v>
      </c>
      <c r="FU193" s="45">
        <v>17</v>
      </c>
      <c r="FV193" s="45">
        <v>57</v>
      </c>
      <c r="FW193" s="45">
        <v>123</v>
      </c>
      <c r="FX193" s="45">
        <v>686</v>
      </c>
      <c r="GO193" s="45">
        <v>28.309090909090909</v>
      </c>
      <c r="GP193" s="45">
        <v>49</v>
      </c>
      <c r="GQ193" s="45">
        <v>118.93706293706293</v>
      </c>
      <c r="GR193" s="45">
        <v>650</v>
      </c>
      <c r="GS193" s="45">
        <v>26</v>
      </c>
      <c r="GT193" s="45">
        <v>42</v>
      </c>
      <c r="GU193" s="45">
        <v>104.61538461538461</v>
      </c>
      <c r="GV193" s="45">
        <v>560</v>
      </c>
      <c r="JQ193" s="47">
        <f t="shared" si="43"/>
        <v>185.76363636363635</v>
      </c>
      <c r="JR193" s="47">
        <f t="shared" si="44"/>
        <v>669.79090909090905</v>
      </c>
      <c r="JS193" s="47">
        <f t="shared" si="45"/>
        <v>1752.7721445221443</v>
      </c>
      <c r="JT193" s="47">
        <f t="shared" si="45"/>
        <v>7440</v>
      </c>
    </row>
    <row r="194" spans="1:282" s="56" customFormat="1" ht="15.75" customHeight="1" x14ac:dyDescent="0.3">
      <c r="A194" s="49">
        <v>75</v>
      </c>
      <c r="B194" s="49" t="s">
        <v>148</v>
      </c>
      <c r="C194" s="50" t="s">
        <v>324</v>
      </c>
      <c r="D194" s="51">
        <f t="shared" si="33"/>
        <v>120</v>
      </c>
      <c r="E194" s="51">
        <f t="shared" si="33"/>
        <v>297</v>
      </c>
      <c r="F194" s="51">
        <f t="shared" si="33"/>
        <v>1224</v>
      </c>
      <c r="G194" s="52">
        <f t="shared" si="34"/>
        <v>0.24264705882352941</v>
      </c>
      <c r="H194" s="51">
        <f t="shared" si="35"/>
        <v>60</v>
      </c>
      <c r="I194" s="51">
        <f t="shared" si="35"/>
        <v>148.5</v>
      </c>
      <c r="J194" s="51">
        <f t="shared" si="35"/>
        <v>612</v>
      </c>
      <c r="K194" s="52">
        <f t="shared" si="36"/>
        <v>0.24264705882352941</v>
      </c>
      <c r="L194" s="61"/>
      <c r="M194" s="61"/>
      <c r="N194" s="61"/>
      <c r="O194" s="61"/>
      <c r="P194" s="61"/>
      <c r="Q194" s="61"/>
      <c r="R194" s="53"/>
      <c r="S194" s="53"/>
      <c r="T194" s="53"/>
      <c r="U194" s="53"/>
      <c r="V194" s="53"/>
      <c r="W194" s="53"/>
      <c r="X194" s="106"/>
      <c r="Y194" s="106"/>
      <c r="Z194" s="106"/>
      <c r="AA194" s="106"/>
      <c r="AB194" s="106"/>
      <c r="AC194" s="106"/>
      <c r="AD194" s="54">
        <v>59</v>
      </c>
      <c r="AE194" s="54">
        <v>146</v>
      </c>
      <c r="AF194" s="54">
        <v>602</v>
      </c>
      <c r="AG194" s="54">
        <v>61</v>
      </c>
      <c r="AH194" s="54">
        <v>151</v>
      </c>
      <c r="AI194" s="54">
        <v>622</v>
      </c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107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JQ194" s="60">
        <f t="shared" si="43"/>
        <v>0</v>
      </c>
      <c r="JR194" s="60">
        <f t="shared" si="44"/>
        <v>120</v>
      </c>
      <c r="JS194" s="60">
        <f t="shared" si="45"/>
        <v>297</v>
      </c>
      <c r="JT194" s="60">
        <f t="shared" si="45"/>
        <v>1224</v>
      </c>
    </row>
    <row r="195" spans="1:282" s="56" customFormat="1" ht="15.75" customHeight="1" x14ac:dyDescent="0.3">
      <c r="A195" s="49">
        <v>76</v>
      </c>
      <c r="B195" s="49" t="s">
        <v>148</v>
      </c>
      <c r="C195" s="50" t="s">
        <v>325</v>
      </c>
      <c r="D195" s="51">
        <f t="shared" si="33"/>
        <v>344.9</v>
      </c>
      <c r="E195" s="51">
        <f t="shared" si="33"/>
        <v>862</v>
      </c>
      <c r="F195" s="51">
        <f t="shared" si="33"/>
        <v>3774</v>
      </c>
      <c r="G195" s="52">
        <f t="shared" si="34"/>
        <v>0.228404875463699</v>
      </c>
      <c r="H195" s="51">
        <f t="shared" si="35"/>
        <v>49.271428571428565</v>
      </c>
      <c r="I195" s="51">
        <f t="shared" si="35"/>
        <v>123.14285714285714</v>
      </c>
      <c r="J195" s="51">
        <f t="shared" si="35"/>
        <v>539.14285714285711</v>
      </c>
      <c r="K195" s="52">
        <f t="shared" si="36"/>
        <v>0.228404875463699</v>
      </c>
      <c r="L195" s="61"/>
      <c r="M195" s="61"/>
      <c r="N195" s="61"/>
      <c r="O195" s="61"/>
      <c r="P195" s="61"/>
      <c r="Q195" s="61"/>
      <c r="R195" s="53"/>
      <c r="S195" s="53"/>
      <c r="T195" s="53"/>
      <c r="U195" s="53"/>
      <c r="V195" s="53"/>
      <c r="W195" s="53"/>
      <c r="X195" s="106"/>
      <c r="Y195" s="106"/>
      <c r="Z195" s="106"/>
      <c r="AA195" s="106"/>
      <c r="AB195" s="106"/>
      <c r="AC195" s="106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>
        <v>28.3</v>
      </c>
      <c r="AQ195" s="54">
        <v>71</v>
      </c>
      <c r="AR195" s="54">
        <v>414</v>
      </c>
      <c r="AS195" s="54">
        <v>30.6</v>
      </c>
      <c r="AT195" s="54">
        <v>76</v>
      </c>
      <c r="AU195" s="54">
        <v>461</v>
      </c>
      <c r="AV195" s="54">
        <v>34.9</v>
      </c>
      <c r="AW195" s="54">
        <v>87</v>
      </c>
      <c r="AX195" s="54">
        <v>402</v>
      </c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>
        <v>68.099999999999994</v>
      </c>
      <c r="BR195" s="54">
        <v>171</v>
      </c>
      <c r="BS195" s="54">
        <v>627</v>
      </c>
      <c r="BT195" s="54">
        <v>56</v>
      </c>
      <c r="BU195" s="54">
        <v>140</v>
      </c>
      <c r="BV195" s="54">
        <v>660</v>
      </c>
      <c r="BW195" s="54">
        <v>60.599999999999994</v>
      </c>
      <c r="BX195" s="54">
        <v>151</v>
      </c>
      <c r="BY195" s="54">
        <v>610</v>
      </c>
      <c r="BZ195" s="54">
        <v>66.400000000000006</v>
      </c>
      <c r="CA195" s="54">
        <v>166</v>
      </c>
      <c r="CB195" s="54">
        <v>600</v>
      </c>
      <c r="CC195" s="54"/>
      <c r="CD195" s="54"/>
      <c r="CE195" s="54"/>
      <c r="CF195" s="54"/>
      <c r="CG195" s="54"/>
      <c r="CH195" s="54"/>
      <c r="CI195" s="107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JQ195" s="60">
        <f t="shared" si="43"/>
        <v>0</v>
      </c>
      <c r="JR195" s="60">
        <f t="shared" si="44"/>
        <v>344.9</v>
      </c>
      <c r="JS195" s="60">
        <f t="shared" si="45"/>
        <v>862</v>
      </c>
      <c r="JT195" s="60">
        <f t="shared" si="45"/>
        <v>3774</v>
      </c>
    </row>
    <row r="196" spans="1:282" s="56" customFormat="1" ht="15.75" customHeight="1" x14ac:dyDescent="0.3">
      <c r="A196" s="49">
        <v>77</v>
      </c>
      <c r="B196" s="49" t="s">
        <v>220</v>
      </c>
      <c r="C196" s="66" t="s">
        <v>326</v>
      </c>
      <c r="D196" s="51"/>
      <c r="E196" s="51"/>
      <c r="F196" s="51"/>
      <c r="G196" s="52"/>
      <c r="H196" s="51"/>
      <c r="I196" s="51"/>
      <c r="J196" s="51"/>
      <c r="K196" s="52"/>
      <c r="L196" s="61"/>
      <c r="M196" s="61"/>
      <c r="N196" s="61"/>
      <c r="O196" s="61"/>
      <c r="P196" s="61"/>
      <c r="Q196" s="61"/>
      <c r="R196" s="53"/>
      <c r="S196" s="53"/>
      <c r="T196" s="53"/>
      <c r="U196" s="53"/>
      <c r="V196" s="53"/>
      <c r="W196" s="53"/>
      <c r="X196" s="106"/>
      <c r="Y196" s="106"/>
      <c r="Z196" s="106"/>
      <c r="AA196" s="106"/>
      <c r="AB196" s="106"/>
      <c r="AC196" s="106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107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6">
        <v>0.4</v>
      </c>
      <c r="DN196" s="56">
        <v>8.6999999999999993</v>
      </c>
      <c r="DO196" s="58">
        <v>15.166666666666666</v>
      </c>
      <c r="DP196" s="56">
        <v>82</v>
      </c>
      <c r="DV196" s="56">
        <v>12.5</v>
      </c>
      <c r="DW196" s="56">
        <v>31.25</v>
      </c>
      <c r="DX196" s="56">
        <v>92</v>
      </c>
      <c r="JQ196" s="60">
        <f t="shared" si="43"/>
        <v>0.4</v>
      </c>
      <c r="JR196" s="60">
        <f t="shared" si="44"/>
        <v>21.2</v>
      </c>
      <c r="JS196" s="60">
        <f t="shared" si="45"/>
        <v>46.416666666666664</v>
      </c>
      <c r="JT196" s="60">
        <f t="shared" si="45"/>
        <v>174</v>
      </c>
    </row>
    <row r="197" spans="1:282" s="56" customFormat="1" ht="15.75" customHeight="1" x14ac:dyDescent="0.3">
      <c r="A197" s="49">
        <v>78</v>
      </c>
      <c r="B197" s="49" t="s">
        <v>220</v>
      </c>
      <c r="C197" s="66" t="s">
        <v>327</v>
      </c>
      <c r="D197" s="51"/>
      <c r="E197" s="51"/>
      <c r="F197" s="51"/>
      <c r="G197" s="52"/>
      <c r="H197" s="51"/>
      <c r="I197" s="51"/>
      <c r="J197" s="51"/>
      <c r="K197" s="52"/>
      <c r="L197" s="61"/>
      <c r="M197" s="61"/>
      <c r="N197" s="61"/>
      <c r="O197" s="61"/>
      <c r="P197" s="61"/>
      <c r="Q197" s="61"/>
      <c r="R197" s="53"/>
      <c r="S197" s="53"/>
      <c r="T197" s="53"/>
      <c r="U197" s="53"/>
      <c r="V197" s="53"/>
      <c r="W197" s="53"/>
      <c r="X197" s="106"/>
      <c r="Y197" s="106"/>
      <c r="Z197" s="106"/>
      <c r="AA197" s="106"/>
      <c r="AB197" s="106"/>
      <c r="AC197" s="106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107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N197" s="56">
        <v>13.4</v>
      </c>
      <c r="DO197" s="58">
        <v>22.333333333333336</v>
      </c>
      <c r="DP197" s="56">
        <v>113</v>
      </c>
      <c r="DV197" s="56">
        <v>8.8000000000000007</v>
      </c>
      <c r="DW197" s="56">
        <v>22</v>
      </c>
      <c r="DX197" s="56">
        <v>76</v>
      </c>
      <c r="JQ197" s="60">
        <f t="shared" si="43"/>
        <v>0</v>
      </c>
      <c r="JR197" s="60">
        <f t="shared" si="44"/>
        <v>22.200000000000003</v>
      </c>
      <c r="JS197" s="60">
        <f t="shared" si="45"/>
        <v>44.333333333333336</v>
      </c>
      <c r="JT197" s="60">
        <f t="shared" si="45"/>
        <v>189</v>
      </c>
    </row>
    <row r="198" spans="1:282" s="56" customFormat="1" ht="15.75" customHeight="1" x14ac:dyDescent="0.3">
      <c r="A198" s="49">
        <v>79</v>
      </c>
      <c r="B198" s="49" t="s">
        <v>220</v>
      </c>
      <c r="C198" s="66" t="s">
        <v>328</v>
      </c>
      <c r="D198" s="51"/>
      <c r="E198" s="51"/>
      <c r="F198" s="51"/>
      <c r="G198" s="52"/>
      <c r="H198" s="51"/>
      <c r="I198" s="51"/>
      <c r="J198" s="51"/>
      <c r="K198" s="52"/>
      <c r="L198" s="61"/>
      <c r="M198" s="61"/>
      <c r="N198" s="61"/>
      <c r="O198" s="61"/>
      <c r="P198" s="61"/>
      <c r="Q198" s="61"/>
      <c r="R198" s="53"/>
      <c r="S198" s="53"/>
      <c r="T198" s="53"/>
      <c r="U198" s="53"/>
      <c r="V198" s="53"/>
      <c r="W198" s="53"/>
      <c r="X198" s="106"/>
      <c r="Y198" s="106"/>
      <c r="Z198" s="106"/>
      <c r="AA198" s="106"/>
      <c r="AB198" s="106"/>
      <c r="AC198" s="106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107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N198" s="56">
        <v>15.2</v>
      </c>
      <c r="DO198" s="58">
        <v>25.333333333333332</v>
      </c>
      <c r="DP198" s="56">
        <v>122</v>
      </c>
      <c r="DU198" s="56">
        <v>0.3</v>
      </c>
      <c r="DV198" s="56">
        <v>7.3</v>
      </c>
      <c r="DW198" s="56">
        <v>19</v>
      </c>
      <c r="DX198" s="56">
        <v>72</v>
      </c>
      <c r="JQ198" s="60">
        <f t="shared" si="43"/>
        <v>0.3</v>
      </c>
      <c r="JR198" s="60">
        <f t="shared" si="44"/>
        <v>22.5</v>
      </c>
      <c r="JS198" s="60">
        <f t="shared" si="45"/>
        <v>44.333333333333329</v>
      </c>
      <c r="JT198" s="60">
        <f t="shared" si="45"/>
        <v>194</v>
      </c>
    </row>
    <row r="199" spans="1:282" s="56" customFormat="1" ht="15.75" customHeight="1" x14ac:dyDescent="0.3">
      <c r="A199" s="49">
        <v>80</v>
      </c>
      <c r="B199" s="49" t="s">
        <v>220</v>
      </c>
      <c r="C199" s="66" t="s">
        <v>329</v>
      </c>
      <c r="D199" s="51"/>
      <c r="E199" s="51"/>
      <c r="F199" s="51"/>
      <c r="G199" s="52"/>
      <c r="H199" s="51"/>
      <c r="I199" s="51"/>
      <c r="J199" s="51"/>
      <c r="K199" s="52"/>
      <c r="L199" s="61"/>
      <c r="M199" s="61"/>
      <c r="N199" s="61"/>
      <c r="O199" s="61"/>
      <c r="P199" s="61"/>
      <c r="Q199" s="61"/>
      <c r="R199" s="53"/>
      <c r="S199" s="53"/>
      <c r="T199" s="53"/>
      <c r="U199" s="53"/>
      <c r="V199" s="53"/>
      <c r="W199" s="53"/>
      <c r="X199" s="106"/>
      <c r="Y199" s="106"/>
      <c r="Z199" s="106"/>
      <c r="AA199" s="106"/>
      <c r="AB199" s="106"/>
      <c r="AC199" s="106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107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6">
        <v>1.2</v>
      </c>
      <c r="DN199" s="114">
        <v>7.8</v>
      </c>
      <c r="DO199" s="114">
        <v>15</v>
      </c>
      <c r="DP199" s="114">
        <v>87</v>
      </c>
      <c r="DV199" s="56">
        <v>7.8</v>
      </c>
      <c r="DW199" s="56">
        <v>19.5</v>
      </c>
      <c r="DX199" s="56">
        <v>65</v>
      </c>
      <c r="JQ199" s="60">
        <f t="shared" si="43"/>
        <v>1.2</v>
      </c>
      <c r="JR199" s="60">
        <f t="shared" si="44"/>
        <v>15.6</v>
      </c>
      <c r="JS199" s="60">
        <f t="shared" si="45"/>
        <v>34.5</v>
      </c>
      <c r="JT199" s="60">
        <f t="shared" si="45"/>
        <v>152</v>
      </c>
    </row>
    <row r="200" spans="1:282" s="56" customFormat="1" ht="15.75" customHeight="1" x14ac:dyDescent="0.3">
      <c r="A200" s="49">
        <v>81</v>
      </c>
      <c r="B200" s="49" t="s">
        <v>140</v>
      </c>
      <c r="C200" s="66" t="s">
        <v>330</v>
      </c>
      <c r="D200" s="51"/>
      <c r="E200" s="51"/>
      <c r="F200" s="51"/>
      <c r="G200" s="52"/>
      <c r="H200" s="51"/>
      <c r="I200" s="51"/>
      <c r="J200" s="51"/>
      <c r="K200" s="52"/>
      <c r="L200" s="61"/>
      <c r="M200" s="61"/>
      <c r="N200" s="61"/>
      <c r="O200" s="61"/>
      <c r="P200" s="61"/>
      <c r="Q200" s="61"/>
      <c r="R200" s="53"/>
      <c r="S200" s="53"/>
      <c r="T200" s="53"/>
      <c r="U200" s="53"/>
      <c r="V200" s="53"/>
      <c r="W200" s="53"/>
      <c r="X200" s="106"/>
      <c r="Y200" s="106"/>
      <c r="Z200" s="106"/>
      <c r="AA200" s="106"/>
      <c r="AB200" s="106"/>
      <c r="AC200" s="106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107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N200" s="114"/>
      <c r="DO200" s="114"/>
      <c r="DP200" s="114"/>
      <c r="JI200" s="115">
        <v>70.072727272727278</v>
      </c>
      <c r="JJ200" s="115">
        <v>25.890909090909091</v>
      </c>
      <c r="JK200" s="115">
        <v>183.03333333333333</v>
      </c>
      <c r="JL200" s="115">
        <v>850</v>
      </c>
      <c r="JM200" s="115">
        <v>80.065909090909088</v>
      </c>
      <c r="JN200" s="115">
        <v>21.997727272727275</v>
      </c>
      <c r="JO200" s="115">
        <v>184.86666666666667</v>
      </c>
      <c r="JP200" s="115">
        <v>868</v>
      </c>
      <c r="JQ200" s="60">
        <f t="shared" si="43"/>
        <v>150.13863636363635</v>
      </c>
      <c r="JR200" s="60">
        <f t="shared" si="44"/>
        <v>0</v>
      </c>
      <c r="JS200" s="60">
        <f t="shared" si="45"/>
        <v>367.9</v>
      </c>
      <c r="JT200" s="60">
        <f t="shared" si="45"/>
        <v>1718</v>
      </c>
    </row>
    <row r="201" spans="1:282" s="122" customFormat="1" ht="15.75" customHeight="1" x14ac:dyDescent="0.35">
      <c r="A201" s="116"/>
      <c r="B201" s="116"/>
      <c r="C201" s="117"/>
      <c r="D201" s="118">
        <f>SUM(D120:D195)</f>
        <v>20068.700000000004</v>
      </c>
      <c r="E201" s="118">
        <f>SUM(E120:E195)</f>
        <v>50112.5</v>
      </c>
      <c r="F201" s="118">
        <f>SUM(F120:F195)</f>
        <v>175882</v>
      </c>
      <c r="G201" s="119">
        <f t="shared" si="34"/>
        <v>0.28492114030998056</v>
      </c>
      <c r="H201" s="118">
        <f>SUM(H120:H195)</f>
        <v>1681.1431818181816</v>
      </c>
      <c r="I201" s="118">
        <f>SUM(I120:I195)</f>
        <v>4197.1789321789329</v>
      </c>
      <c r="J201" s="118">
        <f>SUM(J120:J195)</f>
        <v>16413.096753246755</v>
      </c>
      <c r="K201" s="119">
        <f t="shared" si="36"/>
        <v>0.25572133006214492</v>
      </c>
      <c r="L201" s="120">
        <f t="shared" ref="L201:AW201" si="48">SUM(L120:L195)</f>
        <v>0</v>
      </c>
      <c r="M201" s="120">
        <f t="shared" si="48"/>
        <v>0</v>
      </c>
      <c r="N201" s="120">
        <f t="shared" si="48"/>
        <v>0</v>
      </c>
      <c r="O201" s="120">
        <f t="shared" si="48"/>
        <v>0</v>
      </c>
      <c r="P201" s="120">
        <f t="shared" si="48"/>
        <v>0</v>
      </c>
      <c r="Q201" s="120">
        <f t="shared" si="48"/>
        <v>0</v>
      </c>
      <c r="R201" s="120">
        <f t="shared" si="48"/>
        <v>0</v>
      </c>
      <c r="S201" s="120">
        <f t="shared" si="48"/>
        <v>0</v>
      </c>
      <c r="T201" s="120">
        <f t="shared" si="48"/>
        <v>0</v>
      </c>
      <c r="U201" s="120">
        <f t="shared" si="48"/>
        <v>0</v>
      </c>
      <c r="V201" s="120">
        <f t="shared" si="48"/>
        <v>0</v>
      </c>
      <c r="W201" s="120">
        <f t="shared" si="48"/>
        <v>0</v>
      </c>
      <c r="X201" s="120">
        <f t="shared" si="48"/>
        <v>523.5</v>
      </c>
      <c r="Y201" s="120">
        <f t="shared" si="48"/>
        <v>1307</v>
      </c>
      <c r="Z201" s="120">
        <f t="shared" si="48"/>
        <v>4226</v>
      </c>
      <c r="AA201" s="120">
        <f t="shared" si="48"/>
        <v>511.9</v>
      </c>
      <c r="AB201" s="120">
        <f t="shared" si="48"/>
        <v>1279</v>
      </c>
      <c r="AC201" s="120">
        <f t="shared" si="48"/>
        <v>4304</v>
      </c>
      <c r="AD201" s="120">
        <f t="shared" si="48"/>
        <v>541</v>
      </c>
      <c r="AE201" s="120">
        <f t="shared" si="48"/>
        <v>1356</v>
      </c>
      <c r="AF201" s="120">
        <f t="shared" si="48"/>
        <v>5062</v>
      </c>
      <c r="AG201" s="120">
        <f t="shared" si="48"/>
        <v>532</v>
      </c>
      <c r="AH201" s="120">
        <f t="shared" si="48"/>
        <v>1329</v>
      </c>
      <c r="AI201" s="120">
        <f t="shared" si="48"/>
        <v>5090</v>
      </c>
      <c r="AJ201" s="120">
        <f t="shared" si="48"/>
        <v>449.50000000000006</v>
      </c>
      <c r="AK201" s="120">
        <f t="shared" si="48"/>
        <v>1124</v>
      </c>
      <c r="AL201" s="120">
        <f t="shared" si="48"/>
        <v>4548</v>
      </c>
      <c r="AM201" s="120">
        <f t="shared" si="48"/>
        <v>512.5</v>
      </c>
      <c r="AN201" s="120">
        <f t="shared" si="48"/>
        <v>1283</v>
      </c>
      <c r="AO201" s="120">
        <f t="shared" si="48"/>
        <v>5105</v>
      </c>
      <c r="AP201" s="120">
        <f t="shared" si="48"/>
        <v>28.3</v>
      </c>
      <c r="AQ201" s="120">
        <f t="shared" si="48"/>
        <v>71</v>
      </c>
      <c r="AR201" s="120">
        <f t="shared" si="48"/>
        <v>414</v>
      </c>
      <c r="AS201" s="120">
        <f t="shared" si="48"/>
        <v>30.6</v>
      </c>
      <c r="AT201" s="120">
        <f t="shared" si="48"/>
        <v>76</v>
      </c>
      <c r="AU201" s="120">
        <f t="shared" si="48"/>
        <v>461</v>
      </c>
      <c r="AV201" s="120">
        <f t="shared" si="48"/>
        <v>34.9</v>
      </c>
      <c r="AW201" s="120">
        <f t="shared" si="48"/>
        <v>87</v>
      </c>
      <c r="AX201" s="120">
        <f>AVERAGE(AX120:AX195)</f>
        <v>402</v>
      </c>
      <c r="AY201" s="120">
        <f t="shared" ref="AY201:BJ201" si="49">SUM(AY120:AY195)</f>
        <v>431.3</v>
      </c>
      <c r="AZ201" s="120">
        <f t="shared" si="49"/>
        <v>1079</v>
      </c>
      <c r="BA201" s="120">
        <f t="shared" si="49"/>
        <v>4214</v>
      </c>
      <c r="BB201" s="120">
        <f t="shared" si="49"/>
        <v>464.8</v>
      </c>
      <c r="BC201" s="120">
        <f t="shared" si="49"/>
        <v>1162</v>
      </c>
      <c r="BD201" s="120">
        <f t="shared" si="49"/>
        <v>4347</v>
      </c>
      <c r="BE201" s="120">
        <f t="shared" si="49"/>
        <v>754.1</v>
      </c>
      <c r="BF201" s="120">
        <f t="shared" si="49"/>
        <v>1887</v>
      </c>
      <c r="BG201" s="120">
        <f t="shared" si="49"/>
        <v>7520</v>
      </c>
      <c r="BH201" s="120">
        <f t="shared" si="49"/>
        <v>870.80000000000007</v>
      </c>
      <c r="BI201" s="120">
        <f t="shared" si="49"/>
        <v>2179</v>
      </c>
      <c r="BJ201" s="120">
        <f t="shared" si="49"/>
        <v>8124</v>
      </c>
      <c r="BK201" s="120">
        <f t="shared" ref="BK201:BS201" si="50">SUM(BK120:BK136)</f>
        <v>410.9</v>
      </c>
      <c r="BL201" s="120">
        <f t="shared" si="50"/>
        <v>1027</v>
      </c>
      <c r="BM201" s="120">
        <f t="shared" si="50"/>
        <v>4189</v>
      </c>
      <c r="BN201" s="120">
        <f t="shared" si="50"/>
        <v>424.70000000000005</v>
      </c>
      <c r="BO201" s="120">
        <f t="shared" si="50"/>
        <v>1082</v>
      </c>
      <c r="BP201" s="120">
        <f t="shared" si="50"/>
        <v>4081</v>
      </c>
      <c r="BQ201" s="120">
        <f t="shared" si="50"/>
        <v>640.4</v>
      </c>
      <c r="BR201" s="120">
        <f t="shared" si="50"/>
        <v>1601</v>
      </c>
      <c r="BS201" s="120">
        <f t="shared" si="50"/>
        <v>6048</v>
      </c>
      <c r="BT201" s="120">
        <f t="shared" ref="BT201:CZ201" si="51">SUM(BT120:BT194)</f>
        <v>759.40000000000009</v>
      </c>
      <c r="BU201" s="120">
        <f t="shared" si="51"/>
        <v>1898</v>
      </c>
      <c r="BV201" s="120">
        <f t="shared" si="51"/>
        <v>7450</v>
      </c>
      <c r="BW201" s="120">
        <f t="shared" si="51"/>
        <v>807.4000000000002</v>
      </c>
      <c r="BX201" s="120">
        <f t="shared" si="51"/>
        <v>1968</v>
      </c>
      <c r="BY201" s="120">
        <f t="shared" si="51"/>
        <v>8094</v>
      </c>
      <c r="BZ201" s="120">
        <f t="shared" si="51"/>
        <v>773.90000000000009</v>
      </c>
      <c r="CA201" s="120">
        <f t="shared" si="51"/>
        <v>1921</v>
      </c>
      <c r="CB201" s="120">
        <f t="shared" si="51"/>
        <v>8112</v>
      </c>
      <c r="CC201" s="120">
        <f t="shared" si="51"/>
        <v>698.30000000000007</v>
      </c>
      <c r="CD201" s="120">
        <f t="shared" si="51"/>
        <v>1745</v>
      </c>
      <c r="CE201" s="120">
        <f t="shared" si="51"/>
        <v>6620</v>
      </c>
      <c r="CF201" s="120">
        <f t="shared" si="51"/>
        <v>725.69999999999993</v>
      </c>
      <c r="CG201" s="120">
        <f t="shared" si="51"/>
        <v>1814</v>
      </c>
      <c r="CH201" s="120">
        <f t="shared" si="51"/>
        <v>6923</v>
      </c>
      <c r="CI201" s="121">
        <f t="shared" si="51"/>
        <v>59</v>
      </c>
      <c r="CJ201" s="121">
        <f t="shared" si="51"/>
        <v>147.5</v>
      </c>
      <c r="CK201" s="121">
        <f t="shared" si="51"/>
        <v>512</v>
      </c>
      <c r="CL201" s="121">
        <f t="shared" si="51"/>
        <v>69</v>
      </c>
      <c r="CM201" s="121">
        <f t="shared" si="51"/>
        <v>172.5</v>
      </c>
      <c r="CN201" s="121">
        <f t="shared" si="51"/>
        <v>521</v>
      </c>
      <c r="CO201" s="121">
        <f t="shared" si="51"/>
        <v>822.8</v>
      </c>
      <c r="CP201" s="121">
        <f t="shared" si="51"/>
        <v>2057</v>
      </c>
      <c r="CQ201" s="121">
        <f t="shared" si="51"/>
        <v>6733</v>
      </c>
      <c r="CR201" s="121">
        <f t="shared" si="51"/>
        <v>903.4</v>
      </c>
      <c r="CS201" s="121">
        <f t="shared" si="51"/>
        <v>2258.5</v>
      </c>
      <c r="CT201" s="121">
        <f t="shared" si="51"/>
        <v>7052</v>
      </c>
      <c r="CU201" s="121">
        <f t="shared" si="51"/>
        <v>861.9</v>
      </c>
      <c r="CV201" s="121">
        <f t="shared" si="51"/>
        <v>2154.75</v>
      </c>
      <c r="CW201" s="121">
        <f t="shared" si="51"/>
        <v>5839</v>
      </c>
      <c r="CX201" s="121">
        <f t="shared" si="51"/>
        <v>905.30000000000018</v>
      </c>
      <c r="CY201" s="121">
        <f t="shared" si="51"/>
        <v>2263.25</v>
      </c>
      <c r="CZ201" s="121">
        <f t="shared" si="51"/>
        <v>5702</v>
      </c>
      <c r="DA201" s="121">
        <f t="shared" ref="DA201:DL201" si="52">SUM(DA120:DA195)</f>
        <v>1328.9999999999998</v>
      </c>
      <c r="DB201" s="121">
        <f t="shared" si="52"/>
        <v>3322.5</v>
      </c>
      <c r="DC201" s="121">
        <f t="shared" si="52"/>
        <v>9061</v>
      </c>
      <c r="DD201" s="121">
        <f t="shared" si="52"/>
        <v>1406.4</v>
      </c>
      <c r="DE201" s="121">
        <f t="shared" si="52"/>
        <v>3516</v>
      </c>
      <c r="DF201" s="121">
        <f t="shared" si="52"/>
        <v>9018</v>
      </c>
      <c r="DG201" s="121">
        <f t="shared" si="52"/>
        <v>722.4</v>
      </c>
      <c r="DH201" s="121">
        <f t="shared" si="52"/>
        <v>1806</v>
      </c>
      <c r="DI201" s="121">
        <f t="shared" si="52"/>
        <v>5901</v>
      </c>
      <c r="DJ201" s="121">
        <f t="shared" si="52"/>
        <v>765.8</v>
      </c>
      <c r="DK201" s="121">
        <f t="shared" si="52"/>
        <v>1914.5</v>
      </c>
      <c r="DL201" s="121">
        <f t="shared" si="52"/>
        <v>6342</v>
      </c>
      <c r="DM201" s="121">
        <f>SUM(DM120:DM199)</f>
        <v>187.2</v>
      </c>
      <c r="DN201" s="121">
        <f t="shared" ref="DN201:FY201" si="53">SUM(DN120:DN199)</f>
        <v>744.2</v>
      </c>
      <c r="DO201" s="121">
        <f t="shared" si="53"/>
        <v>1552.3333333333335</v>
      </c>
      <c r="DP201" s="121">
        <f t="shared" si="53"/>
        <v>7711</v>
      </c>
      <c r="DQ201" s="121">
        <f t="shared" si="53"/>
        <v>179.8</v>
      </c>
      <c r="DR201" s="121">
        <f t="shared" si="53"/>
        <v>681.6</v>
      </c>
      <c r="DS201" s="121">
        <f t="shared" si="53"/>
        <v>1435.6666666666667</v>
      </c>
      <c r="DT201" s="121">
        <f t="shared" si="53"/>
        <v>7101</v>
      </c>
      <c r="DU201" s="121">
        <f t="shared" si="53"/>
        <v>179.94090909090906</v>
      </c>
      <c r="DV201" s="121">
        <f t="shared" si="53"/>
        <v>934.50909090909101</v>
      </c>
      <c r="DW201" s="121">
        <f t="shared" si="53"/>
        <v>3106.323863636364</v>
      </c>
      <c r="DX201" s="121">
        <f t="shared" si="53"/>
        <v>9001</v>
      </c>
      <c r="DY201" s="121">
        <f t="shared" si="53"/>
        <v>170.6</v>
      </c>
      <c r="DZ201" s="121">
        <f t="shared" si="53"/>
        <v>1045.9295454545452</v>
      </c>
      <c r="EA201" s="121">
        <f t="shared" si="53"/>
        <v>3168.3125</v>
      </c>
      <c r="EB201" s="121">
        <f t="shared" si="53"/>
        <v>9022</v>
      </c>
      <c r="EC201" s="121">
        <f t="shared" si="53"/>
        <v>212.47045454545457</v>
      </c>
      <c r="ED201" s="121">
        <f t="shared" si="53"/>
        <v>880.1</v>
      </c>
      <c r="EE201" s="121">
        <f t="shared" si="53"/>
        <v>1742.155303030303</v>
      </c>
      <c r="EF201" s="121">
        <f t="shared" si="53"/>
        <v>8945</v>
      </c>
      <c r="EG201" s="121">
        <f t="shared" si="53"/>
        <v>212.47045454545457</v>
      </c>
      <c r="EH201" s="121">
        <f t="shared" si="53"/>
        <v>892.20681818181811</v>
      </c>
      <c r="EI201" s="121">
        <f t="shared" si="53"/>
        <v>1761.935606060606</v>
      </c>
      <c r="EJ201" s="121">
        <f t="shared" si="53"/>
        <v>8945</v>
      </c>
      <c r="EK201" s="121">
        <f t="shared" si="53"/>
        <v>248.51363636363632</v>
      </c>
      <c r="EL201" s="121">
        <f t="shared" si="53"/>
        <v>994.10909090909104</v>
      </c>
      <c r="EM201" s="121">
        <f t="shared" si="53"/>
        <v>2071.0378787878785</v>
      </c>
      <c r="EN201" s="121">
        <f t="shared" si="53"/>
        <v>9769</v>
      </c>
      <c r="EO201" s="121">
        <f t="shared" si="53"/>
        <v>297.93181818181819</v>
      </c>
      <c r="EP201" s="121">
        <f t="shared" si="53"/>
        <v>1004.9454545454546</v>
      </c>
      <c r="EQ201" s="121">
        <f t="shared" si="53"/>
        <v>2171.4621212121219</v>
      </c>
      <c r="ER201" s="121">
        <f t="shared" si="53"/>
        <v>9746</v>
      </c>
      <c r="ES201" s="121">
        <f t="shared" si="53"/>
        <v>317.55227272727274</v>
      </c>
      <c r="ET201" s="121">
        <f t="shared" si="53"/>
        <v>751.63409090909079</v>
      </c>
      <c r="EU201" s="121">
        <f t="shared" si="53"/>
        <v>1781.9772727272727</v>
      </c>
      <c r="EV201" s="121">
        <f t="shared" si="53"/>
        <v>7598</v>
      </c>
      <c r="EW201" s="121">
        <f t="shared" si="53"/>
        <v>325.05227272727274</v>
      </c>
      <c r="EX201" s="121">
        <f t="shared" si="53"/>
        <v>647.73409090909092</v>
      </c>
      <c r="EY201" s="121">
        <f t="shared" si="53"/>
        <v>1621.3106060606062</v>
      </c>
      <c r="EZ201" s="121">
        <f t="shared" si="53"/>
        <v>7614</v>
      </c>
      <c r="FA201" s="121">
        <f t="shared" si="53"/>
        <v>224.98409090909087</v>
      </c>
      <c r="FB201" s="121">
        <f t="shared" si="53"/>
        <v>962.60227272727298</v>
      </c>
      <c r="FC201" s="121">
        <f t="shared" si="53"/>
        <v>1979.310606060606</v>
      </c>
      <c r="FD201" s="121">
        <f t="shared" si="53"/>
        <v>10287</v>
      </c>
      <c r="FE201" s="121">
        <f t="shared" si="53"/>
        <v>218.18409090909088</v>
      </c>
      <c r="FF201" s="121">
        <f t="shared" si="53"/>
        <v>921.30227272727268</v>
      </c>
      <c r="FG201" s="121">
        <f t="shared" si="53"/>
        <v>1899.1439393939393</v>
      </c>
      <c r="FH201" s="121">
        <f t="shared" si="53"/>
        <v>10092</v>
      </c>
      <c r="FI201" s="121">
        <f t="shared" si="53"/>
        <v>267.11818181818182</v>
      </c>
      <c r="FJ201" s="121">
        <f t="shared" si="53"/>
        <v>786.81363636363665</v>
      </c>
      <c r="FK201" s="121">
        <f t="shared" si="53"/>
        <v>1756.5530303030305</v>
      </c>
      <c r="FL201" s="121">
        <f t="shared" si="53"/>
        <v>8774</v>
      </c>
      <c r="FM201" s="121">
        <f t="shared" si="53"/>
        <v>308.23409090909087</v>
      </c>
      <c r="FN201" s="121">
        <f t="shared" si="53"/>
        <v>758.23636363636376</v>
      </c>
      <c r="FO201" s="121">
        <f t="shared" si="53"/>
        <v>1777.4507575757575</v>
      </c>
      <c r="FP201" s="121">
        <f t="shared" si="53"/>
        <v>8571</v>
      </c>
      <c r="FQ201" s="121">
        <f t="shared" si="53"/>
        <v>350.77045454545458</v>
      </c>
      <c r="FR201" s="121">
        <f t="shared" si="53"/>
        <v>936.69318181818187</v>
      </c>
      <c r="FS201" s="121">
        <f t="shared" si="53"/>
        <v>2163.1098484848485</v>
      </c>
      <c r="FT201" s="121">
        <f t="shared" si="53"/>
        <v>12183</v>
      </c>
      <c r="FU201" s="121">
        <f t="shared" si="53"/>
        <v>369.71590909090907</v>
      </c>
      <c r="FV201" s="121">
        <f t="shared" si="53"/>
        <v>810.73409090909092</v>
      </c>
      <c r="FW201" s="121">
        <f t="shared" si="53"/>
        <v>1976.3598484848487</v>
      </c>
      <c r="FX201" s="121">
        <f t="shared" si="53"/>
        <v>11825</v>
      </c>
      <c r="FY201" s="121">
        <f t="shared" si="53"/>
        <v>442.26590909090913</v>
      </c>
      <c r="FZ201" s="121">
        <f t="shared" ref="FZ201:IK201" si="54">SUM(FZ120:FZ199)</f>
        <v>445.43181818181819</v>
      </c>
      <c r="GA201" s="121">
        <f t="shared" si="54"/>
        <v>1479.4962121212122</v>
      </c>
      <c r="GB201" s="121">
        <f t="shared" si="54"/>
        <v>11859</v>
      </c>
      <c r="GC201" s="121">
        <f t="shared" si="54"/>
        <v>394.9522727272726</v>
      </c>
      <c r="GD201" s="121">
        <f t="shared" si="54"/>
        <v>934.17727272727279</v>
      </c>
      <c r="GE201" s="121">
        <f t="shared" si="54"/>
        <v>2215.2159090909095</v>
      </c>
      <c r="GF201" s="121">
        <f t="shared" si="54"/>
        <v>12093</v>
      </c>
      <c r="GG201" s="121">
        <f t="shared" si="54"/>
        <v>449.8659090909091</v>
      </c>
      <c r="GH201" s="121">
        <f t="shared" si="54"/>
        <v>798.55909090909108</v>
      </c>
      <c r="GI201" s="121">
        <f t="shared" si="54"/>
        <v>1903.9857642357642</v>
      </c>
      <c r="GJ201" s="121">
        <f t="shared" si="54"/>
        <v>10696</v>
      </c>
      <c r="GK201" s="121">
        <f t="shared" si="54"/>
        <v>474.27500000000003</v>
      </c>
      <c r="GL201" s="121">
        <f t="shared" si="54"/>
        <v>691.92045454545439</v>
      </c>
      <c r="GM201" s="121">
        <f t="shared" si="54"/>
        <v>1783.2651515151517</v>
      </c>
      <c r="GN201" s="121">
        <f t="shared" si="54"/>
        <v>10755</v>
      </c>
      <c r="GO201" s="121">
        <f t="shared" si="54"/>
        <v>570.55000000000007</v>
      </c>
      <c r="GP201" s="121">
        <f t="shared" si="54"/>
        <v>654.27272727272737</v>
      </c>
      <c r="GQ201" s="121">
        <f t="shared" si="54"/>
        <v>2284.7432983682979</v>
      </c>
      <c r="GR201" s="121">
        <f t="shared" si="54"/>
        <v>11209</v>
      </c>
      <c r="GS201" s="121">
        <f t="shared" si="54"/>
        <v>546.32727272727266</v>
      </c>
      <c r="GT201" s="121">
        <f t="shared" si="54"/>
        <v>647.08181818181822</v>
      </c>
      <c r="GU201" s="121">
        <f t="shared" si="54"/>
        <v>2212.5673659673662</v>
      </c>
      <c r="GV201" s="121">
        <f t="shared" si="54"/>
        <v>11077</v>
      </c>
      <c r="GW201" s="121">
        <f t="shared" si="54"/>
        <v>493.62272727272727</v>
      </c>
      <c r="GX201" s="121">
        <f t="shared" si="54"/>
        <v>565.26363636363635</v>
      </c>
      <c r="GY201" s="121">
        <f t="shared" si="54"/>
        <v>1512.6948051948057</v>
      </c>
      <c r="GZ201" s="121">
        <f t="shared" si="54"/>
        <v>9321</v>
      </c>
      <c r="HA201" s="121">
        <f t="shared" si="54"/>
        <v>535.29090909090917</v>
      </c>
      <c r="HB201" s="121">
        <f t="shared" si="54"/>
        <v>573.03409090909088</v>
      </c>
      <c r="HC201" s="121">
        <f t="shared" si="54"/>
        <v>2058.8784965034965</v>
      </c>
      <c r="HD201" s="121">
        <f t="shared" si="54"/>
        <v>9439</v>
      </c>
      <c r="HE201" s="121">
        <f t="shared" si="54"/>
        <v>409.89090909090908</v>
      </c>
      <c r="HF201" s="121">
        <f t="shared" si="54"/>
        <v>358.05454545454546</v>
      </c>
      <c r="HG201" s="121">
        <f t="shared" si="54"/>
        <v>1478.2083333333333</v>
      </c>
      <c r="HH201" s="121">
        <f t="shared" si="54"/>
        <v>6168</v>
      </c>
      <c r="HI201" s="121">
        <f t="shared" si="54"/>
        <v>402.7</v>
      </c>
      <c r="HJ201" s="121">
        <f t="shared" si="54"/>
        <v>384.7</v>
      </c>
      <c r="HK201" s="121">
        <f t="shared" si="54"/>
        <v>1449.5666666666668</v>
      </c>
      <c r="HL201" s="121">
        <f t="shared" si="54"/>
        <v>6237</v>
      </c>
      <c r="HM201" s="121">
        <f t="shared" si="54"/>
        <v>431.95</v>
      </c>
      <c r="HN201" s="121">
        <f t="shared" si="54"/>
        <v>340.36818181818182</v>
      </c>
      <c r="HO201" s="121">
        <f t="shared" si="54"/>
        <v>1435.4853305785125</v>
      </c>
      <c r="HP201" s="121">
        <f t="shared" si="54"/>
        <v>6058</v>
      </c>
      <c r="HQ201" s="121">
        <f t="shared" si="54"/>
        <v>457.88636363636368</v>
      </c>
      <c r="HR201" s="121">
        <f t="shared" si="54"/>
        <v>372.42045454545456</v>
      </c>
      <c r="HS201" s="121">
        <f t="shared" si="54"/>
        <v>1557.7238292011018</v>
      </c>
      <c r="HT201" s="121">
        <f t="shared" si="54"/>
        <v>6147</v>
      </c>
      <c r="HU201" s="121">
        <f t="shared" si="54"/>
        <v>423.06818181818181</v>
      </c>
      <c r="HV201" s="121">
        <f t="shared" si="54"/>
        <v>275.26136363636363</v>
      </c>
      <c r="HW201" s="121">
        <f t="shared" si="54"/>
        <v>1310.8971074380165</v>
      </c>
      <c r="HX201" s="121">
        <f t="shared" si="54"/>
        <v>5897</v>
      </c>
      <c r="HY201" s="121">
        <f t="shared" si="54"/>
        <v>452.45</v>
      </c>
      <c r="HZ201" s="121">
        <f t="shared" si="54"/>
        <v>265.85227272727275</v>
      </c>
      <c r="IA201" s="121">
        <f t="shared" si="54"/>
        <v>1351.4916666666668</v>
      </c>
      <c r="IB201" s="121">
        <f t="shared" si="54"/>
        <v>5919</v>
      </c>
      <c r="IC201" s="121">
        <f t="shared" si="54"/>
        <v>588.6431818181818</v>
      </c>
      <c r="ID201" s="121">
        <f t="shared" si="54"/>
        <v>162.49772727272727</v>
      </c>
      <c r="IE201" s="121">
        <f t="shared" si="54"/>
        <v>1417.0818181818181</v>
      </c>
      <c r="IF201" s="121">
        <f t="shared" si="54"/>
        <v>6414</v>
      </c>
      <c r="IG201" s="121">
        <f t="shared" si="54"/>
        <v>611.94318181818176</v>
      </c>
      <c r="IH201" s="121">
        <f t="shared" si="54"/>
        <v>84.402272727272731</v>
      </c>
      <c r="II201" s="121">
        <f t="shared" si="54"/>
        <v>1249.2278236914599</v>
      </c>
      <c r="IJ201" s="121">
        <f t="shared" si="54"/>
        <v>6292</v>
      </c>
      <c r="IK201" s="121">
        <f t="shared" si="54"/>
        <v>280.75</v>
      </c>
      <c r="IL201" s="121">
        <f t="shared" ref="IL201:JH201" si="55">SUM(IL120:IL199)</f>
        <v>0</v>
      </c>
      <c r="IM201" s="121">
        <f t="shared" si="55"/>
        <v>585</v>
      </c>
      <c r="IN201" s="121">
        <f t="shared" si="55"/>
        <v>2951</v>
      </c>
      <c r="IO201" s="121">
        <f t="shared" si="55"/>
        <v>289.80909090909091</v>
      </c>
      <c r="IP201" s="121">
        <f t="shared" si="55"/>
        <v>0</v>
      </c>
      <c r="IQ201" s="121">
        <f t="shared" si="55"/>
        <v>602.4</v>
      </c>
      <c r="IR201" s="121">
        <f t="shared" si="55"/>
        <v>2968</v>
      </c>
      <c r="IS201" s="121">
        <f t="shared" si="55"/>
        <v>214.57</v>
      </c>
      <c r="IT201" s="121">
        <f t="shared" si="55"/>
        <v>0</v>
      </c>
      <c r="IU201" s="121">
        <f t="shared" si="55"/>
        <v>506</v>
      </c>
      <c r="IV201" s="121">
        <f t="shared" si="55"/>
        <v>2809</v>
      </c>
      <c r="IW201" s="121">
        <f t="shared" si="55"/>
        <v>214.61</v>
      </c>
      <c r="IX201" s="121">
        <f t="shared" si="55"/>
        <v>506</v>
      </c>
      <c r="IY201" s="121">
        <f t="shared" si="55"/>
        <v>0</v>
      </c>
      <c r="IZ201" s="121">
        <f t="shared" si="55"/>
        <v>2921.4900000000002</v>
      </c>
      <c r="JA201" s="121">
        <f t="shared" si="55"/>
        <v>132.34</v>
      </c>
      <c r="JB201" s="121">
        <f t="shared" si="55"/>
        <v>56</v>
      </c>
      <c r="JC201" s="121">
        <f t="shared" si="55"/>
        <v>632</v>
      </c>
      <c r="JD201" s="121">
        <f t="shared" si="55"/>
        <v>3129</v>
      </c>
      <c r="JE201" s="121">
        <f t="shared" si="55"/>
        <v>203.3</v>
      </c>
      <c r="JF201" s="121">
        <f t="shared" si="55"/>
        <v>108.30000000000001</v>
      </c>
      <c r="JG201" s="121">
        <f t="shared" si="55"/>
        <v>647</v>
      </c>
      <c r="JH201" s="121">
        <f t="shared" si="55"/>
        <v>3151</v>
      </c>
      <c r="JI201" s="121">
        <f>SUM(JI120:JI200)</f>
        <v>620.51136363636363</v>
      </c>
      <c r="JJ201" s="121">
        <f t="shared" ref="JJ201:JT201" si="56">SUM(JJ120:JJ200)</f>
        <v>232.41136363636366</v>
      </c>
      <c r="JK201" s="121">
        <f t="shared" si="56"/>
        <v>1732.2378787878788</v>
      </c>
      <c r="JL201" s="121">
        <f t="shared" si="56"/>
        <v>7934</v>
      </c>
      <c r="JM201" s="121">
        <f t="shared" si="56"/>
        <v>642.12045454545455</v>
      </c>
      <c r="JN201" s="121">
        <f t="shared" si="56"/>
        <v>244.28863636363639</v>
      </c>
      <c r="JO201" s="121">
        <f t="shared" si="56"/>
        <v>1782.8106060606065</v>
      </c>
      <c r="JP201" s="121">
        <f t="shared" si="56"/>
        <v>7732</v>
      </c>
      <c r="JQ201" s="121">
        <f t="shared" si="56"/>
        <v>14087.113181818188</v>
      </c>
      <c r="JR201" s="121">
        <f t="shared" si="56"/>
        <v>41094.534090909096</v>
      </c>
      <c r="JS201" s="121">
        <f t="shared" si="56"/>
        <v>113508.36821511816</v>
      </c>
      <c r="JT201" s="121">
        <f t="shared" si="56"/>
        <v>483468.49</v>
      </c>
    </row>
    <row r="202" spans="1:282" s="27" customFormat="1" x14ac:dyDescent="0.35">
      <c r="C202" s="123" t="s">
        <v>30</v>
      </c>
      <c r="D202" s="124">
        <f>SUM(D201,D119,D90)</f>
        <v>59224.728571428575</v>
      </c>
      <c r="E202" s="124">
        <f>SUM(E201,E119,E90)</f>
        <v>157884.07142857142</v>
      </c>
      <c r="F202" s="124">
        <f>SUM(F201,F119,F90)</f>
        <v>497901</v>
      </c>
      <c r="G202" s="125">
        <f t="shared" si="34"/>
        <v>0.31709932582696443</v>
      </c>
      <c r="H202" s="126">
        <f>SUM(H201,H119,H90)</f>
        <v>5498.5094774273348</v>
      </c>
      <c r="I202" s="126">
        <f>SUM(I201,I119,I90)</f>
        <v>14761.087857529377</v>
      </c>
      <c r="J202" s="126">
        <f>SUM(J201,J119,J90)</f>
        <v>50008.588924963929</v>
      </c>
      <c r="K202" s="125">
        <f t="shared" si="36"/>
        <v>0.29517105311005382</v>
      </c>
      <c r="L202" s="127">
        <f>L201+L119+L90</f>
        <v>106</v>
      </c>
      <c r="M202" s="127">
        <f t="shared" ref="M202:BX202" si="57">M201+M119+M90</f>
        <v>298</v>
      </c>
      <c r="N202" s="127">
        <f t="shared" si="57"/>
        <v>1761</v>
      </c>
      <c r="O202" s="127">
        <f t="shared" si="57"/>
        <v>147</v>
      </c>
      <c r="P202" s="127">
        <f t="shared" si="57"/>
        <v>413</v>
      </c>
      <c r="Q202" s="127">
        <f t="shared" si="57"/>
        <v>1816</v>
      </c>
      <c r="R202" s="127">
        <f>R201+R119+R90</f>
        <v>114</v>
      </c>
      <c r="S202" s="127">
        <f t="shared" si="57"/>
        <v>320</v>
      </c>
      <c r="T202" s="127">
        <f t="shared" si="57"/>
        <v>1198</v>
      </c>
      <c r="U202" s="127">
        <f t="shared" si="57"/>
        <v>129</v>
      </c>
      <c r="V202" s="127">
        <f t="shared" si="57"/>
        <v>362</v>
      </c>
      <c r="W202" s="127">
        <f t="shared" si="57"/>
        <v>1234</v>
      </c>
      <c r="X202" s="127">
        <f t="shared" si="57"/>
        <v>1314.5</v>
      </c>
      <c r="Y202" s="127">
        <f t="shared" si="57"/>
        <v>3526</v>
      </c>
      <c r="Z202" s="127">
        <f t="shared" si="57"/>
        <v>13447</v>
      </c>
      <c r="AA202" s="127">
        <f t="shared" si="57"/>
        <v>1458.9</v>
      </c>
      <c r="AB202" s="127">
        <f t="shared" si="57"/>
        <v>3934</v>
      </c>
      <c r="AC202" s="127">
        <f t="shared" si="57"/>
        <v>13131</v>
      </c>
      <c r="AD202" s="127">
        <f t="shared" si="57"/>
        <v>1029</v>
      </c>
      <c r="AE202" s="127">
        <f t="shared" si="57"/>
        <v>2726</v>
      </c>
      <c r="AF202" s="127">
        <f t="shared" si="57"/>
        <v>12554</v>
      </c>
      <c r="AG202" s="127">
        <f t="shared" si="57"/>
        <v>1070</v>
      </c>
      <c r="AH202" s="127">
        <f t="shared" si="57"/>
        <v>2838</v>
      </c>
      <c r="AI202" s="127">
        <f t="shared" si="57"/>
        <v>12555</v>
      </c>
      <c r="AJ202" s="127">
        <f t="shared" si="57"/>
        <v>990.5</v>
      </c>
      <c r="AK202" s="127">
        <f t="shared" si="57"/>
        <v>2645</v>
      </c>
      <c r="AL202" s="127">
        <f t="shared" si="57"/>
        <v>12692</v>
      </c>
      <c r="AM202" s="127">
        <f t="shared" si="57"/>
        <v>1119.5</v>
      </c>
      <c r="AN202" s="127">
        <f t="shared" si="57"/>
        <v>2988</v>
      </c>
      <c r="AO202" s="127">
        <f t="shared" si="57"/>
        <v>13329</v>
      </c>
      <c r="AP202" s="127">
        <f t="shared" si="57"/>
        <v>28.3</v>
      </c>
      <c r="AQ202" s="127">
        <f t="shared" si="57"/>
        <v>71</v>
      </c>
      <c r="AR202" s="127">
        <f t="shared" si="57"/>
        <v>414</v>
      </c>
      <c r="AS202" s="127">
        <f t="shared" si="57"/>
        <v>30.6</v>
      </c>
      <c r="AT202" s="127">
        <f t="shared" si="57"/>
        <v>76</v>
      </c>
      <c r="AU202" s="127">
        <f t="shared" si="57"/>
        <v>461</v>
      </c>
      <c r="AV202" s="127">
        <f t="shared" si="57"/>
        <v>34.9</v>
      </c>
      <c r="AW202" s="127">
        <f t="shared" si="57"/>
        <v>87</v>
      </c>
      <c r="AX202" s="127">
        <f t="shared" si="57"/>
        <v>402</v>
      </c>
      <c r="AY202" s="127">
        <f t="shared" si="57"/>
        <v>1770.3</v>
      </c>
      <c r="AZ202" s="127">
        <f t="shared" si="57"/>
        <v>4833</v>
      </c>
      <c r="BA202" s="127">
        <f t="shared" si="57"/>
        <v>16518</v>
      </c>
      <c r="BB202" s="127">
        <f t="shared" si="57"/>
        <v>2002.8</v>
      </c>
      <c r="BC202" s="127">
        <f t="shared" si="57"/>
        <v>5475</v>
      </c>
      <c r="BD202" s="127">
        <f t="shared" si="57"/>
        <v>16430</v>
      </c>
      <c r="BE202" s="127">
        <f t="shared" si="57"/>
        <v>1605.6</v>
      </c>
      <c r="BF202" s="127">
        <f t="shared" si="57"/>
        <v>4286</v>
      </c>
      <c r="BG202" s="127">
        <f t="shared" si="57"/>
        <v>19749</v>
      </c>
      <c r="BH202" s="127">
        <f t="shared" si="57"/>
        <v>1912.3000000000002</v>
      </c>
      <c r="BI202" s="127">
        <f t="shared" si="57"/>
        <v>5107</v>
      </c>
      <c r="BJ202" s="127">
        <f t="shared" si="57"/>
        <v>20504</v>
      </c>
      <c r="BK202" s="127">
        <f t="shared" si="57"/>
        <v>1487.9</v>
      </c>
      <c r="BL202" s="127">
        <f t="shared" si="57"/>
        <v>3832</v>
      </c>
      <c r="BM202" s="127">
        <f t="shared" si="57"/>
        <v>14946</v>
      </c>
      <c r="BN202" s="127">
        <f t="shared" si="57"/>
        <v>1796.7</v>
      </c>
      <c r="BO202" s="127">
        <f t="shared" si="57"/>
        <v>4732</v>
      </c>
      <c r="BP202" s="127">
        <f t="shared" si="57"/>
        <v>15005</v>
      </c>
      <c r="BQ202" s="127">
        <f t="shared" si="57"/>
        <v>2290.4</v>
      </c>
      <c r="BR202" s="127">
        <f t="shared" si="57"/>
        <v>6262</v>
      </c>
      <c r="BS202" s="127">
        <f t="shared" si="57"/>
        <v>19241</v>
      </c>
      <c r="BT202" s="127">
        <f t="shared" si="57"/>
        <v>2809.4</v>
      </c>
      <c r="BU202" s="127">
        <f t="shared" si="57"/>
        <v>7545</v>
      </c>
      <c r="BV202" s="127">
        <f t="shared" si="57"/>
        <v>21065</v>
      </c>
      <c r="BW202" s="127">
        <f t="shared" si="57"/>
        <v>2058.6000000000004</v>
      </c>
      <c r="BX202" s="127">
        <f t="shared" si="57"/>
        <v>5408</v>
      </c>
      <c r="BY202" s="127">
        <f t="shared" ref="BY202:EJ202" si="58">BY201+BY119+BY90</f>
        <v>17989</v>
      </c>
      <c r="BZ202" s="127">
        <f t="shared" si="58"/>
        <v>2250</v>
      </c>
      <c r="CA202" s="127">
        <f t="shared" si="58"/>
        <v>5907</v>
      </c>
      <c r="CB202" s="127">
        <f t="shared" si="58"/>
        <v>18304</v>
      </c>
      <c r="CC202" s="127">
        <f t="shared" si="58"/>
        <v>2582.1000000000004</v>
      </c>
      <c r="CD202" s="127">
        <f t="shared" si="58"/>
        <v>6948</v>
      </c>
      <c r="CE202" s="127">
        <f t="shared" si="58"/>
        <v>20206</v>
      </c>
      <c r="CF202" s="127">
        <f t="shared" si="58"/>
        <v>2958</v>
      </c>
      <c r="CG202" s="127">
        <f t="shared" si="58"/>
        <v>7986</v>
      </c>
      <c r="CH202" s="127">
        <f t="shared" si="58"/>
        <v>20624</v>
      </c>
      <c r="CI202" s="127">
        <f t="shared" si="58"/>
        <v>1943.6</v>
      </c>
      <c r="CJ202" s="127">
        <f t="shared" si="58"/>
        <v>5405</v>
      </c>
      <c r="CK202" s="127">
        <f t="shared" si="58"/>
        <v>16099</v>
      </c>
      <c r="CL202" s="127">
        <f t="shared" si="58"/>
        <v>2299.3000000000002</v>
      </c>
      <c r="CM202" s="127">
        <f t="shared" si="58"/>
        <v>6408.75</v>
      </c>
      <c r="CN202" s="127">
        <f t="shared" si="58"/>
        <v>15855</v>
      </c>
      <c r="CO202" s="127">
        <f t="shared" si="58"/>
        <v>2124.9</v>
      </c>
      <c r="CP202" s="127">
        <f t="shared" si="58"/>
        <v>5513.75</v>
      </c>
      <c r="CQ202" s="127">
        <f t="shared" si="58"/>
        <v>17090</v>
      </c>
      <c r="CR202" s="127">
        <f t="shared" si="58"/>
        <v>2376.8000000000002</v>
      </c>
      <c r="CS202" s="127">
        <f t="shared" si="58"/>
        <v>6170</v>
      </c>
      <c r="CT202" s="127">
        <f t="shared" si="58"/>
        <v>17159</v>
      </c>
      <c r="CU202" s="127">
        <f t="shared" si="58"/>
        <v>2457.9</v>
      </c>
      <c r="CV202" s="127">
        <f t="shared" si="58"/>
        <v>6550.75</v>
      </c>
      <c r="CW202" s="127">
        <f t="shared" si="58"/>
        <v>19989</v>
      </c>
      <c r="CX202" s="127">
        <f t="shared" si="58"/>
        <v>2867.3</v>
      </c>
      <c r="CY202" s="127">
        <f t="shared" si="58"/>
        <v>7684.75</v>
      </c>
      <c r="CZ202" s="127">
        <f t="shared" si="58"/>
        <v>20118</v>
      </c>
      <c r="DA202" s="127">
        <f t="shared" si="58"/>
        <v>3146.7142857142853</v>
      </c>
      <c r="DB202" s="127">
        <f t="shared" si="58"/>
        <v>8306.2857142857138</v>
      </c>
      <c r="DC202" s="127">
        <f t="shared" si="58"/>
        <v>20927</v>
      </c>
      <c r="DD202" s="127">
        <f t="shared" si="58"/>
        <v>3479.8285714285712</v>
      </c>
      <c r="DE202" s="127">
        <f t="shared" si="58"/>
        <v>9208.0714285714275</v>
      </c>
      <c r="DF202" s="127">
        <f t="shared" si="58"/>
        <v>21573</v>
      </c>
      <c r="DG202" s="127">
        <f t="shared" si="58"/>
        <v>2354.4</v>
      </c>
      <c r="DH202" s="127">
        <f t="shared" si="58"/>
        <v>6185</v>
      </c>
      <c r="DI202" s="127">
        <f t="shared" si="58"/>
        <v>18860</v>
      </c>
      <c r="DJ202" s="127">
        <f t="shared" si="58"/>
        <v>2591.8857142857141</v>
      </c>
      <c r="DK202" s="127">
        <f t="shared" si="58"/>
        <v>6820.7142857142862</v>
      </c>
      <c r="DL202" s="127">
        <f t="shared" si="58"/>
        <v>19301</v>
      </c>
      <c r="DM202" s="127">
        <f t="shared" si="58"/>
        <v>818</v>
      </c>
      <c r="DN202" s="127">
        <f t="shared" si="58"/>
        <v>2703.2</v>
      </c>
      <c r="DO202" s="127">
        <f t="shared" si="58"/>
        <v>7703.666666666667</v>
      </c>
      <c r="DP202" s="127">
        <f t="shared" si="58"/>
        <v>27005</v>
      </c>
      <c r="DQ202" s="127">
        <f t="shared" si="58"/>
        <v>907.54675324675327</v>
      </c>
      <c r="DR202" s="127">
        <f t="shared" si="58"/>
        <v>2851.7045454545455</v>
      </c>
      <c r="DS202" s="127">
        <f t="shared" si="58"/>
        <v>8331.2619047619046</v>
      </c>
      <c r="DT202" s="127">
        <f t="shared" si="58"/>
        <v>26805</v>
      </c>
      <c r="DU202" s="127">
        <f t="shared" si="58"/>
        <v>879.14090909090908</v>
      </c>
      <c r="DV202" s="127">
        <f t="shared" si="58"/>
        <v>2301.0090909090909</v>
      </c>
      <c r="DW202" s="127">
        <f t="shared" si="58"/>
        <v>7460.323863636364</v>
      </c>
      <c r="DX202" s="127">
        <f t="shared" si="58"/>
        <v>29320</v>
      </c>
      <c r="DY202" s="127">
        <f t="shared" si="58"/>
        <v>877.12857142857138</v>
      </c>
      <c r="DZ202" s="127">
        <f t="shared" si="58"/>
        <v>2614.1931818181815</v>
      </c>
      <c r="EA202" s="127">
        <f t="shared" si="58"/>
        <v>7922.3125</v>
      </c>
      <c r="EB202" s="127">
        <f t="shared" si="58"/>
        <v>29297</v>
      </c>
      <c r="EC202" s="127">
        <f t="shared" si="58"/>
        <v>1248.9022727272727</v>
      </c>
      <c r="ED202" s="127">
        <f t="shared" si="58"/>
        <v>2357.5</v>
      </c>
      <c r="EE202" s="127">
        <f t="shared" si="58"/>
        <v>5931.8750000000009</v>
      </c>
      <c r="EF202" s="127">
        <f t="shared" si="58"/>
        <v>23347</v>
      </c>
      <c r="EG202" s="127">
        <f t="shared" si="58"/>
        <v>1236.7204545454547</v>
      </c>
      <c r="EH202" s="127">
        <f t="shared" si="58"/>
        <v>2663.7295454545456</v>
      </c>
      <c r="EI202" s="127">
        <f t="shared" si="58"/>
        <v>6421.5568181818189</v>
      </c>
      <c r="EJ202" s="127">
        <f t="shared" si="58"/>
        <v>23472</v>
      </c>
      <c r="EK202" s="127">
        <f t="shared" ref="EK202:GV202" si="59">EK201+EK119+EK90</f>
        <v>747.05</v>
      </c>
      <c r="EL202" s="127">
        <f t="shared" si="59"/>
        <v>1922.4954545454548</v>
      </c>
      <c r="EM202" s="127">
        <f t="shared" si="59"/>
        <v>4449.242424242424</v>
      </c>
      <c r="EN202" s="127">
        <f t="shared" si="59"/>
        <v>22441</v>
      </c>
      <c r="EO202" s="127">
        <f t="shared" si="59"/>
        <v>897.5363636363636</v>
      </c>
      <c r="EP202" s="127">
        <f t="shared" si="59"/>
        <v>2017.8363636363636</v>
      </c>
      <c r="EQ202" s="127">
        <f t="shared" si="59"/>
        <v>4858.954545454546</v>
      </c>
      <c r="ER202" s="127">
        <f t="shared" si="59"/>
        <v>22328</v>
      </c>
      <c r="ES202" s="127">
        <f t="shared" si="59"/>
        <v>1042.7886363636362</v>
      </c>
      <c r="ET202" s="127">
        <f t="shared" si="59"/>
        <v>2069.1522727272722</v>
      </c>
      <c r="EU202" s="127">
        <f t="shared" si="59"/>
        <v>5186.5681818181829</v>
      </c>
      <c r="EV202" s="127">
        <f t="shared" si="59"/>
        <v>21683</v>
      </c>
      <c r="EW202" s="127">
        <f t="shared" si="59"/>
        <v>1037.443181818182</v>
      </c>
      <c r="EX202" s="127">
        <f t="shared" si="59"/>
        <v>1910.8704545454543</v>
      </c>
      <c r="EY202" s="127">
        <f t="shared" si="59"/>
        <v>4913.856060606061</v>
      </c>
      <c r="EZ202" s="127">
        <f t="shared" si="59"/>
        <v>21496</v>
      </c>
      <c r="FA202" s="127">
        <f t="shared" si="59"/>
        <v>828.39058441558439</v>
      </c>
      <c r="FB202" s="127">
        <f t="shared" si="59"/>
        <v>1755.3899350649353</v>
      </c>
      <c r="FC202" s="127">
        <f t="shared" si="59"/>
        <v>4306.3008658008657</v>
      </c>
      <c r="FD202" s="127">
        <f t="shared" si="59"/>
        <v>21697</v>
      </c>
      <c r="FE202" s="127">
        <f t="shared" si="59"/>
        <v>814.6704545454545</v>
      </c>
      <c r="FF202" s="127">
        <f t="shared" si="59"/>
        <v>1796.4113636363636</v>
      </c>
      <c r="FG202" s="127">
        <f t="shared" si="59"/>
        <v>4351.80303030303</v>
      </c>
      <c r="FH202" s="127">
        <f t="shared" si="59"/>
        <v>21692</v>
      </c>
      <c r="FI202" s="127">
        <f t="shared" si="59"/>
        <v>1196.3954545454544</v>
      </c>
      <c r="FJ202" s="127">
        <f t="shared" si="59"/>
        <v>2234.8363636363638</v>
      </c>
      <c r="FK202" s="127">
        <f t="shared" si="59"/>
        <v>5718.7196969696979</v>
      </c>
      <c r="FL202" s="127">
        <f t="shared" si="59"/>
        <v>22215</v>
      </c>
      <c r="FM202" s="127">
        <f t="shared" si="59"/>
        <v>1225.0113636363637</v>
      </c>
      <c r="FN202" s="127">
        <f t="shared" si="59"/>
        <v>2268.445454545455</v>
      </c>
      <c r="FO202" s="127">
        <f t="shared" si="59"/>
        <v>5822.42803030303</v>
      </c>
      <c r="FP202" s="127">
        <f t="shared" si="59"/>
        <v>22192</v>
      </c>
      <c r="FQ202" s="127">
        <f t="shared" si="59"/>
        <v>916.83863636363617</v>
      </c>
      <c r="FR202" s="127">
        <f t="shared" si="59"/>
        <v>1764.925</v>
      </c>
      <c r="FS202" s="127">
        <f t="shared" si="59"/>
        <v>4486.943181818182</v>
      </c>
      <c r="FT202" s="127">
        <f t="shared" si="59"/>
        <v>24081</v>
      </c>
      <c r="FU202" s="127">
        <f t="shared" si="59"/>
        <v>961.4204545454545</v>
      </c>
      <c r="FV202" s="127">
        <f t="shared" si="59"/>
        <v>1720.4840909090908</v>
      </c>
      <c r="FW202" s="127">
        <f t="shared" si="59"/>
        <v>4478.784090909091</v>
      </c>
      <c r="FX202" s="127">
        <f t="shared" si="59"/>
        <v>23662</v>
      </c>
      <c r="FY202" s="127">
        <f t="shared" si="59"/>
        <v>1455.4204545454545</v>
      </c>
      <c r="FZ202" s="127">
        <f t="shared" si="59"/>
        <v>1590.0409090909093</v>
      </c>
      <c r="GA202" s="127">
        <f t="shared" si="59"/>
        <v>6445.784090909091</v>
      </c>
      <c r="GB202" s="127">
        <f t="shared" si="59"/>
        <v>28200</v>
      </c>
      <c r="GC202" s="127">
        <f t="shared" si="59"/>
        <v>1456.5886363636362</v>
      </c>
      <c r="GD202" s="127">
        <f t="shared" si="59"/>
        <v>2701.8590909090908</v>
      </c>
      <c r="GE202" s="127">
        <f t="shared" si="59"/>
        <v>7380.155303030303</v>
      </c>
      <c r="GF202" s="127">
        <f t="shared" si="59"/>
        <v>28561</v>
      </c>
      <c r="GG202" s="127">
        <f t="shared" si="59"/>
        <v>1311.5068181818183</v>
      </c>
      <c r="GH202" s="127">
        <f t="shared" si="59"/>
        <v>2166.7863636363641</v>
      </c>
      <c r="GI202" s="127">
        <f t="shared" si="59"/>
        <v>5985.003787878788</v>
      </c>
      <c r="GJ202" s="127">
        <f t="shared" si="59"/>
        <v>31611</v>
      </c>
      <c r="GK202" s="127">
        <f t="shared" si="59"/>
        <v>1519.8886363636366</v>
      </c>
      <c r="GL202" s="127">
        <f t="shared" si="59"/>
        <v>2285.3386363636359</v>
      </c>
      <c r="GM202" s="127">
        <f t="shared" si="59"/>
        <v>6555.4542540792536</v>
      </c>
      <c r="GN202" s="127">
        <f t="shared" si="59"/>
        <v>32162</v>
      </c>
      <c r="GO202" s="127">
        <f t="shared" si="59"/>
        <v>1486.0181818181818</v>
      </c>
      <c r="GP202" s="127">
        <f t="shared" si="59"/>
        <v>2070.8727272727274</v>
      </c>
      <c r="GQ202" s="127">
        <f t="shared" si="59"/>
        <v>6326.3588286713293</v>
      </c>
      <c r="GR202" s="127">
        <f t="shared" si="59"/>
        <v>27920</v>
      </c>
      <c r="GS202" s="127">
        <f t="shared" si="59"/>
        <v>1506.0090909090904</v>
      </c>
      <c r="GT202" s="127">
        <f t="shared" si="59"/>
        <v>2222.4</v>
      </c>
      <c r="GU202" s="127">
        <f t="shared" si="59"/>
        <v>6638.8793248418242</v>
      </c>
      <c r="GV202" s="127">
        <f t="shared" si="59"/>
        <v>28032</v>
      </c>
      <c r="GW202" s="127">
        <f t="shared" ref="GW202:JH202" si="60">GW201+GW119+GW90</f>
        <v>1470.0727272727272</v>
      </c>
      <c r="GX202" s="127">
        <f t="shared" si="60"/>
        <v>2037.0545454545454</v>
      </c>
      <c r="GY202" s="127">
        <f t="shared" si="60"/>
        <v>5787.3152597402595</v>
      </c>
      <c r="GZ202" s="127">
        <f t="shared" si="60"/>
        <v>26982</v>
      </c>
      <c r="HA202" s="127">
        <f t="shared" si="60"/>
        <v>1681.8136363636363</v>
      </c>
      <c r="HB202" s="127">
        <f t="shared" si="60"/>
        <v>2215.8568181818182</v>
      </c>
      <c r="HC202" s="127">
        <f t="shared" si="60"/>
        <v>7080.8156177156179</v>
      </c>
      <c r="HD202" s="127">
        <f t="shared" si="60"/>
        <v>27152</v>
      </c>
      <c r="HE202" s="127">
        <f t="shared" si="60"/>
        <v>1135.77</v>
      </c>
      <c r="HF202" s="127">
        <f t="shared" si="60"/>
        <v>1493.6045454545456</v>
      </c>
      <c r="HG202" s="127">
        <f t="shared" si="60"/>
        <v>4199.264502164503</v>
      </c>
      <c r="HH202" s="127">
        <f t="shared" si="60"/>
        <v>19449</v>
      </c>
      <c r="HI202" s="127">
        <f t="shared" si="60"/>
        <v>1207.911818181818</v>
      </c>
      <c r="HJ202" s="127">
        <f t="shared" si="60"/>
        <v>1550.38</v>
      </c>
      <c r="HK202" s="127">
        <f t="shared" si="60"/>
        <v>4787.1734956709961</v>
      </c>
      <c r="HL202" s="127">
        <f t="shared" si="60"/>
        <v>19884</v>
      </c>
      <c r="HM202" s="127">
        <f t="shared" si="60"/>
        <v>1189.2715909090907</v>
      </c>
      <c r="HN202" s="127">
        <f t="shared" si="60"/>
        <v>1452.8331818181819</v>
      </c>
      <c r="HO202" s="127">
        <f t="shared" si="60"/>
        <v>4193.05253837072</v>
      </c>
      <c r="HP202" s="127">
        <f t="shared" si="60"/>
        <v>20948</v>
      </c>
      <c r="HQ202" s="127">
        <f t="shared" si="60"/>
        <v>1354.2190909090909</v>
      </c>
      <c r="HR202" s="127">
        <f t="shared" si="60"/>
        <v>1605.5063636363634</v>
      </c>
      <c r="HS202" s="127">
        <f t="shared" si="60"/>
        <v>5383.8920798898071</v>
      </c>
      <c r="HT202" s="127">
        <f t="shared" si="60"/>
        <v>21725</v>
      </c>
      <c r="HU202" s="127">
        <f t="shared" si="60"/>
        <v>1136.5227272727273</v>
      </c>
      <c r="HV202" s="127">
        <f t="shared" si="60"/>
        <v>1098.9050000000002</v>
      </c>
      <c r="HW202" s="127">
        <f t="shared" si="60"/>
        <v>3638.6370720188902</v>
      </c>
      <c r="HX202" s="127">
        <f t="shared" si="60"/>
        <v>18693</v>
      </c>
      <c r="HY202" s="127">
        <f t="shared" si="60"/>
        <v>1292.8154545454545</v>
      </c>
      <c r="HZ202" s="127">
        <f t="shared" si="60"/>
        <v>1187.6609090909089</v>
      </c>
      <c r="IA202" s="127">
        <f t="shared" si="60"/>
        <v>4624.9974714679256</v>
      </c>
      <c r="IB202" s="127">
        <f t="shared" si="60"/>
        <v>19333</v>
      </c>
      <c r="IC202" s="127">
        <f t="shared" si="60"/>
        <v>1609.8290909090911</v>
      </c>
      <c r="ID202" s="127">
        <f t="shared" si="60"/>
        <v>740.28363636363645</v>
      </c>
      <c r="IE202" s="127">
        <f t="shared" si="60"/>
        <v>4393.9248484848486</v>
      </c>
      <c r="IF202" s="127">
        <f t="shared" si="60"/>
        <v>22255</v>
      </c>
      <c r="IG202" s="127">
        <f t="shared" si="60"/>
        <v>1765.215909090909</v>
      </c>
      <c r="IH202" s="127">
        <f t="shared" si="60"/>
        <v>701.95909090909083</v>
      </c>
      <c r="II202" s="127">
        <f t="shared" si="60"/>
        <v>4461.4437327823689</v>
      </c>
      <c r="IJ202" s="127">
        <f t="shared" si="60"/>
        <v>22085</v>
      </c>
      <c r="IK202" s="127">
        <f t="shared" si="60"/>
        <v>781.62</v>
      </c>
      <c r="IL202" s="127">
        <f t="shared" si="60"/>
        <v>16.2</v>
      </c>
      <c r="IM202" s="127">
        <f t="shared" si="60"/>
        <v>1759</v>
      </c>
      <c r="IN202" s="127">
        <f t="shared" si="60"/>
        <v>8846</v>
      </c>
      <c r="IO202" s="127">
        <f t="shared" si="60"/>
        <v>810.0090909090909</v>
      </c>
      <c r="IP202" s="127">
        <f t="shared" si="60"/>
        <v>40</v>
      </c>
      <c r="IQ202" s="127">
        <f t="shared" si="60"/>
        <v>1852.4</v>
      </c>
      <c r="IR202" s="127">
        <f t="shared" si="60"/>
        <v>8940</v>
      </c>
      <c r="IS202" s="127">
        <f t="shared" si="60"/>
        <v>711.21</v>
      </c>
      <c r="IT202" s="127">
        <f t="shared" si="60"/>
        <v>0</v>
      </c>
      <c r="IU202" s="127">
        <f t="shared" si="60"/>
        <v>1612</v>
      </c>
      <c r="IV202" s="127">
        <f t="shared" si="60"/>
        <v>8468</v>
      </c>
      <c r="IW202" s="127">
        <f t="shared" si="60"/>
        <v>711.84</v>
      </c>
      <c r="IX202" s="127">
        <f t="shared" si="60"/>
        <v>1024</v>
      </c>
      <c r="IY202" s="127">
        <f t="shared" si="60"/>
        <v>588</v>
      </c>
      <c r="IZ202" s="127">
        <f t="shared" si="60"/>
        <v>8580.49</v>
      </c>
      <c r="JA202" s="127">
        <f t="shared" si="60"/>
        <v>312.05</v>
      </c>
      <c r="JB202" s="127">
        <f t="shared" si="60"/>
        <v>208.7640909090909</v>
      </c>
      <c r="JC202" s="127">
        <f t="shared" si="60"/>
        <v>1648</v>
      </c>
      <c r="JD202" s="127">
        <f t="shared" si="60"/>
        <v>8602</v>
      </c>
      <c r="JE202" s="127">
        <f t="shared" si="60"/>
        <v>525.68000000000006</v>
      </c>
      <c r="JF202" s="127">
        <f t="shared" si="60"/>
        <v>288.46590909090912</v>
      </c>
      <c r="JG202" s="127">
        <f t="shared" si="60"/>
        <v>1911</v>
      </c>
      <c r="JH202" s="127">
        <f t="shared" si="60"/>
        <v>8828</v>
      </c>
      <c r="JI202" s="127">
        <f t="shared" ref="JI202:JS202" si="61">JI201+JI119+JI90</f>
        <v>1224.7636363636364</v>
      </c>
      <c r="JJ202" s="127">
        <f t="shared" si="61"/>
        <v>997.61636363636376</v>
      </c>
      <c r="JK202" s="127">
        <f t="shared" si="61"/>
        <v>5209.9978787878799</v>
      </c>
      <c r="JL202" s="127">
        <f t="shared" si="61"/>
        <v>21299</v>
      </c>
      <c r="JM202" s="127">
        <f t="shared" si="61"/>
        <v>1284.1977272727272</v>
      </c>
      <c r="JN202" s="127">
        <f t="shared" si="61"/>
        <v>995.28590909090894</v>
      </c>
      <c r="JO202" s="127">
        <f t="shared" si="61"/>
        <v>5515.3172727272722</v>
      </c>
      <c r="JP202" s="127">
        <f t="shared" si="61"/>
        <v>21420</v>
      </c>
      <c r="JQ202" s="127">
        <f t="shared" si="61"/>
        <v>43378.832954545462</v>
      </c>
      <c r="JR202" s="127">
        <f t="shared" si="61"/>
        <v>120955.61714285714</v>
      </c>
      <c r="JS202" s="127">
        <f t="shared" si="61"/>
        <v>354686.81595230522</v>
      </c>
      <c r="JT202" s="127">
        <f>JT201+JT119+JT90</f>
        <v>1356906.49</v>
      </c>
    </row>
    <row r="203" spans="1:282" s="27" customFormat="1" x14ac:dyDescent="0.35">
      <c r="A203" s="128"/>
      <c r="B203" s="128"/>
      <c r="C203" s="19" t="s">
        <v>331</v>
      </c>
      <c r="D203" s="129" t="s">
        <v>332</v>
      </c>
      <c r="E203" s="129" t="s">
        <v>333</v>
      </c>
      <c r="F203" s="130" t="s">
        <v>334</v>
      </c>
      <c r="G203" s="130" t="s">
        <v>335</v>
      </c>
      <c r="L203" s="131"/>
      <c r="M203" s="131"/>
      <c r="N203" s="131">
        <f>COUNTIF(N13:N89,"&gt;0")+COUNTIF(N91:N118,"&gt;0")+COUNTIF(N120:N200,"&gt;0")</f>
        <v>3</v>
      </c>
      <c r="O203" s="131"/>
      <c r="P203" s="131"/>
      <c r="Q203" s="131">
        <f>COUNTIF(Q13:Q89,"&gt;0")+COUNTIF(Q91:Q118,"&gt;0")+COUNTIF(Q120:Q200,"&gt;0")</f>
        <v>3</v>
      </c>
      <c r="R203" s="131"/>
      <c r="S203" s="131"/>
      <c r="T203" s="131">
        <f>COUNTIF(T13:T89,"&gt;0")+COUNTIF(T91:T118,"&gt;0")+COUNTIF(T120:T200,"&gt;0")</f>
        <v>2</v>
      </c>
      <c r="U203" s="131"/>
      <c r="V203" s="131"/>
      <c r="W203" s="131">
        <f>COUNTIF(W13:W89,"&gt;0")+COUNTIF(W91:W118,"&gt;0")+COUNTIF(W120:W200,"&gt;0")</f>
        <v>2</v>
      </c>
      <c r="X203" s="131"/>
      <c r="Y203" s="131"/>
      <c r="Z203" s="131">
        <f>COUNTIF(Z13:Z89,"&gt;0")+COUNTIF(Z91:Z118,"&gt;0")+COUNTIF(Z120:Z200,"&gt;0")</f>
        <v>23</v>
      </c>
      <c r="AA203" s="131"/>
      <c r="AB203" s="131"/>
      <c r="AC203" s="131">
        <f>COUNTIF(AC13:AC89,"&gt;0")+COUNTIF(AC91:AC118,"&gt;0")+COUNTIF(AC120:AC200,"&gt;0")</f>
        <v>22</v>
      </c>
      <c r="AD203" s="131"/>
      <c r="AE203" s="131"/>
      <c r="AF203" s="131">
        <f>COUNTIF(AF13:AF89,"&gt;0")+COUNTIF(AF91:AF118,"&gt;0")+COUNTIF(AF120:AF200,"&gt;0")</f>
        <v>22</v>
      </c>
      <c r="AG203" s="131"/>
      <c r="AH203" s="131"/>
      <c r="AI203" s="131">
        <f>COUNTIF(AI13:AI89,"&gt;0")+COUNTIF(AI91:AI118,"&gt;0")+COUNTIF(AI120:AI200,"&gt;0")</f>
        <v>22</v>
      </c>
      <c r="AJ203" s="131"/>
      <c r="AK203" s="131"/>
      <c r="AL203" s="131">
        <f>COUNTIF(AL13:AL89,"&gt;0")+COUNTIF(AL91:AL118,"&gt;0")+COUNTIF(AL120:AL200,"&gt;0")</f>
        <v>23</v>
      </c>
      <c r="AM203" s="131"/>
      <c r="AN203" s="131"/>
      <c r="AO203" s="131">
        <f>COUNTIF(AO13:AO89,"&gt;0")+COUNTIF(AO91:AO118,"&gt;0")+COUNTIF(AO120:AO200,"&gt;0")</f>
        <v>23</v>
      </c>
      <c r="AP203" s="131"/>
      <c r="AQ203" s="131"/>
      <c r="AR203" s="131">
        <f>COUNTIF(AR13:AR89,"&gt;0")+COUNTIF(AR91:AR118,"&gt;0")+COUNTIF(AR120:AR200,"&gt;0")</f>
        <v>1</v>
      </c>
      <c r="AS203" s="131"/>
      <c r="AT203" s="131"/>
      <c r="AU203" s="131">
        <f>COUNTIF(AU13:AU89,"&gt;0")+COUNTIF(AU91:AU118,"&gt;0")+COUNTIF(AU120:AU200,"&gt;0")</f>
        <v>1</v>
      </c>
      <c r="AV203" s="131"/>
      <c r="AW203" s="131"/>
      <c r="AX203" s="131">
        <f>COUNTIF(AX13:AX89,"&gt;0")+COUNTIF(AX91:AX118,"&gt;0")+COUNTIF(AX120:AX200,"&gt;0")</f>
        <v>1</v>
      </c>
      <c r="AY203" s="131"/>
      <c r="AZ203" s="131"/>
      <c r="BA203" s="132">
        <f>SUM(L203:AY203)</f>
        <v>148</v>
      </c>
      <c r="BB203" s="131"/>
      <c r="BC203" s="131"/>
      <c r="BD203" s="131">
        <f>COUNTIF(BD13:BD89,"&gt;0")+COUNTIF(BD91:BD118,"&gt;0")+COUNTIF(BD120:BD200,"&gt;0")</f>
        <v>28</v>
      </c>
      <c r="BE203" s="131"/>
      <c r="BF203" s="131"/>
      <c r="BG203" s="131">
        <f>COUNTIF(BG13:BG89,"&gt;0")+COUNTIF(BG91:BG118,"&gt;0")+COUNTIF(BG120:BG200,"&gt;0")</f>
        <v>43</v>
      </c>
      <c r="BH203" s="131"/>
      <c r="BI203" s="131"/>
      <c r="BJ203" s="131">
        <f>COUNTIF(BJ13:BJ89,"&gt;0")+COUNTIF(BJ91:BJ118,"&gt;0")+COUNTIF(BJ120:BJ200,"&gt;0")</f>
        <v>43</v>
      </c>
      <c r="BK203" s="131"/>
      <c r="BL203" s="131"/>
      <c r="BM203" s="131">
        <f>COUNTIF(BM13:BM89,"&gt;0")+COUNTIF(BM91:BM118,"&gt;0")+COUNTIF(BM120:BM200,"&gt;0")</f>
        <v>34</v>
      </c>
      <c r="BN203" s="131"/>
      <c r="BO203" s="131"/>
      <c r="BP203" s="131">
        <f>COUNTIF(BP13:BP89,"&gt;0")+COUNTIF(BP91:BP118,"&gt;0")+COUNTIF(BP120:BP200,"&gt;0")</f>
        <v>34</v>
      </c>
      <c r="BQ203" s="131"/>
      <c r="BR203" s="131"/>
      <c r="BS203" s="131">
        <f>COUNTIF(BS13:BS89,"&gt;0")+COUNTIF(BS91:BS118,"&gt;0")+COUNTIF(BS120:BS200,"&gt;0")</f>
        <v>46</v>
      </c>
      <c r="BT203" s="131"/>
      <c r="BU203" s="131"/>
      <c r="BV203" s="131">
        <f>COUNTIF(BV13:BV89,"&gt;0")+COUNTIF(BV91:BV118,"&gt;0")+COUNTIF(BV120:BV200,"&gt;0")</f>
        <v>46</v>
      </c>
      <c r="BW203" s="131"/>
      <c r="BX203" s="131"/>
      <c r="BY203" s="131">
        <f>COUNTIF(BY13:BY89,"&gt;0")+COUNTIF(BY91:BY118,"&gt;0")+COUNTIF(BY120:BY200,"&gt;0")</f>
        <v>34</v>
      </c>
      <c r="BZ203" s="131"/>
      <c r="CA203" s="131"/>
      <c r="CB203" s="131">
        <f>COUNTIF(CB13:CB89,"&gt;0")+COUNTIF(CB91:CB118,"&gt;0")+COUNTIF(CB120:CB200,"&gt;0")</f>
        <v>34</v>
      </c>
      <c r="CC203" s="131"/>
      <c r="CD203" s="131"/>
      <c r="CE203" s="131">
        <f>COUNTIF(CE13:CE89,"&gt;0")+COUNTIF(CE91:CE118,"&gt;0")+COUNTIF(CE120:CE200,"&gt;0")</f>
        <v>37</v>
      </c>
      <c r="CF203" s="131"/>
      <c r="CG203" s="131"/>
      <c r="CH203" s="131">
        <f>COUNTIF(CH13:CH89,"&gt;0")+COUNTIF(CH91:CH118,"&gt;0")+COUNTIF(CH120:CH200,"&gt;0")</f>
        <v>37</v>
      </c>
      <c r="CI203" s="131"/>
      <c r="CJ203" s="131"/>
      <c r="CK203" s="131">
        <f>COUNTIF(CK13:CK89,"&gt;0")+COUNTIF(CK91:CK118,"&gt;0")+COUNTIF(CK120:CK200,"&gt;0")</f>
        <v>36</v>
      </c>
      <c r="CL203" s="131"/>
      <c r="CM203" s="131"/>
      <c r="CN203" s="131">
        <f>COUNTIF(CN13:CN89,"&gt;0")+COUNTIF(CN91:CN118,"&gt;0")+COUNTIF(CN120:CN200,"&gt;0")</f>
        <v>36</v>
      </c>
      <c r="CO203" s="131"/>
      <c r="CP203" s="131"/>
      <c r="CQ203" s="131">
        <f>COUNTIF(CQ13:CQ89,"&gt;0")+COUNTIF(CQ91:CQ118,"&gt;0")+COUNTIF(CQ120:CQ200,"&gt;0")</f>
        <v>47</v>
      </c>
      <c r="CR203" s="131"/>
      <c r="CS203" s="131"/>
      <c r="CT203" s="131">
        <f>COUNTIF(CT13:CT89,"&gt;0")+COUNTIF(CT91:CT118,"&gt;0")+COUNTIF(CT120:CT200,"&gt;0")</f>
        <v>47</v>
      </c>
      <c r="CU203" s="131"/>
      <c r="CV203" s="131"/>
      <c r="CW203" s="131">
        <f>COUNTIF(CW13:CW89,"&gt;0")+COUNTIF(CW91:CW118,"&gt;0")+COUNTIF(CW120:CW200,"&gt;0")</f>
        <v>53</v>
      </c>
      <c r="CX203" s="131"/>
      <c r="CY203" s="131"/>
      <c r="CZ203" s="131">
        <f>COUNTIF(CZ13:CZ89,"&gt;0")+COUNTIF(CZ91:CZ118,"&gt;0")+COUNTIF(CZ120:CZ200,"&gt;0")</f>
        <v>53</v>
      </c>
      <c r="DA203" s="131"/>
      <c r="DB203" s="131"/>
      <c r="DC203" s="131">
        <f>COUNTIF(DC13:DC89,"&gt;0")+COUNTIF(DC91:DC118,"&gt;0")+COUNTIF(DC120:DC200,"&gt;0")</f>
        <v>41</v>
      </c>
      <c r="DD203" s="131"/>
      <c r="DE203" s="131"/>
      <c r="DF203" s="131">
        <f>COUNTIF(DF13:DF89,"&gt;0")+COUNTIF(DF91:DF118,"&gt;0")+COUNTIF(DF120:DF200,"&gt;0")</f>
        <v>41</v>
      </c>
      <c r="DG203" s="131"/>
      <c r="DH203" s="131"/>
      <c r="DI203" s="131">
        <f>COUNTIF(DI13:DI89,"&gt;0")+COUNTIF(DI91:DI118,"&gt;0")+COUNTIF(DI120:DI200,"&gt;0")</f>
        <v>47</v>
      </c>
      <c r="DJ203" s="131"/>
      <c r="DK203" s="131"/>
      <c r="DL203" s="131">
        <f>COUNTIF(DL13:DL89,"&gt;0")+COUNTIF(DL91:DL118,"&gt;0")+COUNTIF(DL120:DL200,"&gt;0")</f>
        <v>47</v>
      </c>
      <c r="DM203" s="131"/>
      <c r="DN203" s="131"/>
      <c r="DO203" s="131"/>
      <c r="DP203" s="131">
        <f>COUNTIF(DP13:DP89,"&gt;0")+COUNTIF(DP91:DP118,"&gt;0")+COUNTIF(DP120:DP200,"&gt;0")</f>
        <v>77</v>
      </c>
      <c r="DQ203" s="131"/>
      <c r="DR203" s="131"/>
      <c r="DS203" s="131"/>
      <c r="DT203" s="131">
        <f>COUNTIF(DT13:DT89,"&gt;0")+COUNTIF(DT91:DT118,"&gt;0")+COUNTIF(DT120:DT200,"&gt;0")</f>
        <v>73</v>
      </c>
      <c r="DU203" s="131"/>
      <c r="DV203" s="131"/>
      <c r="DW203" s="131"/>
      <c r="DX203" s="131">
        <f>COUNTIF(DX13:DX89,"&gt;0")+COUNTIF(DX91:DX118,"&gt;0")+COUNTIF(DX120:DX200,"&gt;0")</f>
        <v>81</v>
      </c>
      <c r="DY203" s="131"/>
      <c r="DZ203" s="131"/>
      <c r="EA203" s="131"/>
      <c r="EB203" s="131">
        <f>COUNTIF(EB13:EB89,"&gt;0")+COUNTIF(EB91:EB118,"&gt;0")+COUNTIF(EB120:EB200,"&gt;0")</f>
        <v>77</v>
      </c>
      <c r="EC203" s="131"/>
      <c r="ED203" s="131"/>
      <c r="EE203" s="131"/>
      <c r="EF203" s="131">
        <f>COUNTIF(EF13:EF89,"&gt;0")+COUNTIF(EF91:EF118,"&gt;0")+COUNTIF(EF120:EF200,"&gt;0")</f>
        <v>55</v>
      </c>
      <c r="EG203" s="131"/>
      <c r="EH203" s="131"/>
      <c r="EI203" s="131"/>
      <c r="EJ203" s="131">
        <f>COUNTIF(EJ13:EJ89,"&gt;0")+COUNTIF(EJ91:EJ118,"&gt;0")+COUNTIF(EJ120:EJ200,"&gt;0")</f>
        <v>55</v>
      </c>
      <c r="EK203" s="131"/>
      <c r="EL203" s="131"/>
      <c r="EM203" s="131"/>
      <c r="EN203" s="131">
        <f>COUNTIF(EN13:EN89,"&gt;0")+COUNTIF(EN91:EN118,"&gt;0")+COUNTIF(EN120:EN200,"&gt;0")</f>
        <v>56</v>
      </c>
      <c r="EO203" s="131"/>
      <c r="EP203" s="131"/>
      <c r="EQ203" s="131"/>
      <c r="ER203" s="131">
        <f>COUNTIF(ER13:ER89,"&gt;0")+COUNTIF(ER91:ER118,"&gt;0")+COUNTIF(ER120:ER200,"&gt;0")</f>
        <v>56</v>
      </c>
      <c r="ES203" s="131"/>
      <c r="ET203" s="131"/>
      <c r="EU203" s="131"/>
      <c r="EV203" s="131">
        <f>COUNTIF(EV13:EV89,"&gt;0")+COUNTIF(EV91:EV118,"&gt;0")+COUNTIF(EV120:EV200,"&gt;0")</f>
        <v>47</v>
      </c>
      <c r="EW203" s="131"/>
      <c r="EX203" s="131"/>
      <c r="EY203" s="131"/>
      <c r="EZ203" s="131">
        <f>COUNTIF(EZ13:EZ89,"&gt;0")+COUNTIF(EZ91:EZ118,"&gt;0")+COUNTIF(EZ120:EZ200,"&gt;0")</f>
        <v>47</v>
      </c>
      <c r="FA203" s="131"/>
      <c r="FB203" s="131"/>
      <c r="FC203" s="131"/>
      <c r="FD203" s="131">
        <f t="shared" ref="FD203:GV203" si="62">COUNTIF(FD13:FD89,"&gt;0")+COUNTIF(FD91:FD118,"&gt;0")+COUNTIF(FD120:FD200,"&gt;0")</f>
        <v>63</v>
      </c>
      <c r="FE203" s="131"/>
      <c r="FF203" s="131"/>
      <c r="FG203" s="131"/>
      <c r="FH203" s="131">
        <f t="shared" si="62"/>
        <v>63</v>
      </c>
      <c r="FI203" s="131"/>
      <c r="FJ203" s="131"/>
      <c r="FK203" s="131"/>
      <c r="FL203" s="131">
        <f t="shared" si="62"/>
        <v>48</v>
      </c>
      <c r="FM203" s="131"/>
      <c r="FN203" s="131"/>
      <c r="FO203" s="131"/>
      <c r="FP203" s="131">
        <f t="shared" si="62"/>
        <v>48</v>
      </c>
      <c r="FQ203" s="131"/>
      <c r="FR203" s="131"/>
      <c r="FS203" s="131"/>
      <c r="FT203" s="131">
        <f t="shared" si="62"/>
        <v>54</v>
      </c>
      <c r="FU203" s="131"/>
      <c r="FV203" s="131"/>
      <c r="FW203" s="131"/>
      <c r="FX203" s="131">
        <f t="shared" si="62"/>
        <v>54</v>
      </c>
      <c r="FY203" s="131"/>
      <c r="FZ203" s="131"/>
      <c r="GA203" s="131"/>
      <c r="GB203" s="131">
        <f t="shared" si="62"/>
        <v>65</v>
      </c>
      <c r="GC203" s="131"/>
      <c r="GD203" s="131"/>
      <c r="GE203" s="131"/>
      <c r="GF203" s="131">
        <f t="shared" si="62"/>
        <v>65</v>
      </c>
      <c r="GG203" s="131"/>
      <c r="GH203" s="131"/>
      <c r="GI203" s="131"/>
      <c r="GJ203" s="131">
        <f t="shared" si="62"/>
        <v>58</v>
      </c>
      <c r="GK203" s="131"/>
      <c r="GL203" s="131"/>
      <c r="GM203" s="131"/>
      <c r="GN203" s="131">
        <f t="shared" si="62"/>
        <v>58</v>
      </c>
      <c r="GO203" s="131"/>
      <c r="GP203" s="131"/>
      <c r="GQ203" s="131"/>
      <c r="GR203" s="131">
        <f t="shared" si="62"/>
        <v>55</v>
      </c>
      <c r="GS203" s="131"/>
      <c r="GT203" s="131"/>
      <c r="GU203" s="131"/>
      <c r="GV203" s="131">
        <f t="shared" si="62"/>
        <v>55</v>
      </c>
      <c r="GW203" s="131"/>
      <c r="GX203" s="131"/>
      <c r="GY203" s="131"/>
      <c r="GZ203" s="131">
        <f t="shared" ref="GZ203:JH203" si="63">COUNTIF(GZ13:GZ89,"&gt;0")+COUNTIF(GZ91:GZ118,"&gt;0")+COUNTIF(GZ120:GZ200,"&gt;0")</f>
        <v>54</v>
      </c>
      <c r="HA203" s="131"/>
      <c r="HB203" s="131"/>
      <c r="HC203" s="131"/>
      <c r="HD203" s="131">
        <f t="shared" si="63"/>
        <v>54</v>
      </c>
      <c r="HE203" s="131"/>
      <c r="HF203" s="131"/>
      <c r="HG203" s="131"/>
      <c r="HH203" s="131">
        <f t="shared" si="63"/>
        <v>41</v>
      </c>
      <c r="HI203" s="131"/>
      <c r="HJ203" s="131"/>
      <c r="HK203" s="131"/>
      <c r="HL203" s="131">
        <f t="shared" si="63"/>
        <v>41</v>
      </c>
      <c r="HM203" s="131"/>
      <c r="HN203" s="131"/>
      <c r="HO203" s="131"/>
      <c r="HP203" s="131">
        <f t="shared" si="63"/>
        <v>41</v>
      </c>
      <c r="HQ203" s="131"/>
      <c r="HR203" s="131"/>
      <c r="HS203" s="131"/>
      <c r="HT203" s="131">
        <f t="shared" si="63"/>
        <v>41</v>
      </c>
      <c r="HU203" s="131"/>
      <c r="HV203" s="131"/>
      <c r="HW203" s="131"/>
      <c r="HX203" s="131">
        <f t="shared" si="63"/>
        <v>36</v>
      </c>
      <c r="HY203" s="131"/>
      <c r="HZ203" s="131"/>
      <c r="IA203" s="131"/>
      <c r="IB203" s="131">
        <f t="shared" si="63"/>
        <v>36</v>
      </c>
      <c r="IC203" s="131"/>
      <c r="ID203" s="131"/>
      <c r="IE203" s="131"/>
      <c r="IF203" s="131">
        <f t="shared" si="63"/>
        <v>37</v>
      </c>
      <c r="IG203" s="131"/>
      <c r="IH203" s="131"/>
      <c r="II203" s="131"/>
      <c r="IJ203" s="131">
        <f t="shared" si="63"/>
        <v>37</v>
      </c>
      <c r="IK203" s="131"/>
      <c r="IL203" s="131"/>
      <c r="IM203" s="131"/>
      <c r="IN203" s="131">
        <f t="shared" si="63"/>
        <v>16</v>
      </c>
      <c r="IO203" s="131"/>
      <c r="IP203" s="131"/>
      <c r="IQ203" s="131"/>
      <c r="IR203" s="131">
        <f t="shared" si="63"/>
        <v>16</v>
      </c>
      <c r="IS203" s="131"/>
      <c r="IT203" s="131"/>
      <c r="IU203" s="131"/>
      <c r="IV203" s="131">
        <f t="shared" si="63"/>
        <v>15</v>
      </c>
      <c r="IW203" s="131"/>
      <c r="IX203" s="131"/>
      <c r="IY203" s="131"/>
      <c r="IZ203" s="131">
        <f t="shared" si="63"/>
        <v>18</v>
      </c>
      <c r="JA203" s="131"/>
      <c r="JB203" s="131"/>
      <c r="JC203" s="131"/>
      <c r="JD203" s="131">
        <f t="shared" si="63"/>
        <v>15</v>
      </c>
      <c r="JE203" s="131"/>
      <c r="JF203" s="131"/>
      <c r="JG203" s="131"/>
      <c r="JH203" s="131">
        <f t="shared" si="63"/>
        <v>15</v>
      </c>
      <c r="JI203" s="131"/>
      <c r="JJ203" s="131"/>
      <c r="JK203" s="131"/>
      <c r="JL203" s="131">
        <f t="shared" ref="JL203:JP203" si="64">COUNTIF(JL13:JL89,"&gt;0")+COUNTIF(JL91:JL118,"&gt;0")+COUNTIF(JL120:JL200,"&gt;0")</f>
        <v>36</v>
      </c>
      <c r="JM203" s="131"/>
      <c r="JN203" s="131"/>
      <c r="JO203" s="131"/>
      <c r="JP203" s="131">
        <f t="shared" si="64"/>
        <v>36</v>
      </c>
      <c r="JQ203" s="47"/>
      <c r="JT203" s="133">
        <f>SUM(L203:JP203)</f>
        <v>3055</v>
      </c>
    </row>
    <row r="204" spans="1:282" ht="15.75" customHeight="1" x14ac:dyDescent="0.35">
      <c r="C204" s="19" t="s">
        <v>334</v>
      </c>
      <c r="F204" s="134"/>
      <c r="H204" s="135"/>
      <c r="I204" s="135"/>
      <c r="J204" s="135"/>
      <c r="N204" s="133">
        <f>SUM(N13:N89,N91:N118,N120:N200)</f>
        <v>1761</v>
      </c>
      <c r="Q204" s="133">
        <f>SUM(Q13:Q89,Q91:Q118,Q120:Q200)</f>
        <v>1816</v>
      </c>
      <c r="T204" s="133">
        <f>SUM(T13:T89,T91:T118,T120:T200)</f>
        <v>1198</v>
      </c>
      <c r="W204" s="133">
        <f>SUM(W13:W89,W91:W118,W120:W200)</f>
        <v>1234</v>
      </c>
      <c r="Z204" s="133">
        <f>SUM(Z13:Z89,Z91:Z118,Z120:Z200)</f>
        <v>13447</v>
      </c>
      <c r="AC204" s="133">
        <f>SUM(AC13:AC89,AC91:AC118,AC120:AC200)</f>
        <v>13131</v>
      </c>
      <c r="AF204" s="133">
        <f>SUM(AF13:AF89,AF91:AF118,AF120:AF200)</f>
        <v>12554</v>
      </c>
      <c r="AI204" s="133">
        <f>SUM(AI13:AI89,AI91:AI118,AI120:AI200)</f>
        <v>12555</v>
      </c>
      <c r="AL204" s="133">
        <f>SUM(AL13:AL89,AL91:AL118,AL120:AL200)</f>
        <v>12692</v>
      </c>
      <c r="AO204" s="133">
        <f>SUM(AO13:AO89,AO91:AO118,AO120:AO200)</f>
        <v>13329</v>
      </c>
      <c r="AR204" s="133">
        <f>SUM(AR13:AR89,AR91:AR118,AR120:AR200)</f>
        <v>414</v>
      </c>
      <c r="AU204" s="133">
        <f>SUM(AU13:AU89,AU91:AU118,AU120:AU200)</f>
        <v>461</v>
      </c>
      <c r="AV204" s="136"/>
      <c r="AX204" s="133">
        <f>SUM(AX13:AX89,AX91:AX118,AX120:AX200)</f>
        <v>402</v>
      </c>
      <c r="BA204" s="133">
        <f>SUM(BA13:BA89,BA91:BA118,BA120:BA200)</f>
        <v>16518</v>
      </c>
      <c r="BB204" s="12">
        <f>SUM(L204:BA204)</f>
        <v>101512</v>
      </c>
      <c r="BE204" s="136"/>
      <c r="BF204" s="136"/>
      <c r="BG204" s="133">
        <f>SUM(BG13:BG89,BG91:BG118,BG120:BG200)</f>
        <v>19749</v>
      </c>
      <c r="BH204" s="136"/>
      <c r="BI204" s="136"/>
      <c r="BJ204" s="133">
        <f>SUM(BJ13:BJ89,BJ91:BJ118,BJ120:BJ200)</f>
        <v>20504</v>
      </c>
      <c r="BM204" s="133">
        <f>SUM(BM13:BM89,BM91:BM118,BM120:BM200)</f>
        <v>19996</v>
      </c>
      <c r="BP204" s="133">
        <f>SUM(BP13:BP89,BP91:BP118,BP120:BP200)</f>
        <v>20079</v>
      </c>
      <c r="BS204" s="133">
        <f>SUM(BS13:BS89,BS91:BS118,BS120:BS200)</f>
        <v>21114</v>
      </c>
      <c r="BV204" s="133">
        <f>SUM(BV13:BV89,BV91:BV118,BV120:BV200)</f>
        <v>21725</v>
      </c>
      <c r="BY204" s="133">
        <f>SUM(BY13:BY89,BY91:BY118,BY120:BY200)</f>
        <v>18599</v>
      </c>
      <c r="CB204" s="133">
        <f>SUM(CB13:CB89,CB91:CB118,CB120:CB200)</f>
        <v>18904</v>
      </c>
      <c r="CE204" s="133">
        <f>SUM(CE13:CE89,CE91:CE118,CE120:CE200)</f>
        <v>20206</v>
      </c>
      <c r="CH204" s="133">
        <f>SUM(CH13:CH89,CH91:CH118,CH120:CH200)</f>
        <v>20624</v>
      </c>
      <c r="CK204" s="133">
        <f>SUM(CK13:CK89,CK91:CK118,CK120:CK200)</f>
        <v>16099</v>
      </c>
      <c r="CN204" s="133">
        <f>SUM(CN13:CN89,CN91:CN118,CN120:CN200)</f>
        <v>15855</v>
      </c>
      <c r="CQ204" s="133">
        <f t="shared" ref="CQ204" si="65">SUM(CQ13:CQ89,CQ91:CQ118,CQ120:CQ200)</f>
        <v>17090</v>
      </c>
      <c r="CT204" s="133">
        <f t="shared" ref="CT204" si="66">SUM(CT13:CT89,CT91:CT118,CT120:CT200)</f>
        <v>17159</v>
      </c>
      <c r="CW204" s="133">
        <f t="shared" ref="CW204" si="67">SUM(CW13:CW89,CW91:CW118,CW120:CW200)</f>
        <v>19989</v>
      </c>
      <c r="CZ204" s="133">
        <f t="shared" ref="CZ204" si="68">SUM(CZ13:CZ89,CZ91:CZ118,CZ120:CZ200)</f>
        <v>20118</v>
      </c>
      <c r="DC204" s="133">
        <f t="shared" ref="DC204" si="69">SUM(DC13:DC89,DC91:DC118,DC120:DC200)</f>
        <v>20927</v>
      </c>
      <c r="DF204" s="133">
        <f>SUM(DF13:DF89,DF91:DF118,DF120:DF200)</f>
        <v>21573</v>
      </c>
      <c r="DI204" s="133">
        <f>SUM(DI13:DI89,DI91:DI118,DI120:DI200)</f>
        <v>18860</v>
      </c>
      <c r="DL204" s="133">
        <f>SUM(DL13:DL89,DL91:DL118,DL120:DL200)</f>
        <v>19301</v>
      </c>
      <c r="DO204" s="133"/>
      <c r="DP204" s="133">
        <f>SUM(DP13:DP89,DP91:DP118,DP120:DP200)</f>
        <v>27005</v>
      </c>
      <c r="DT204" s="133">
        <f>SUM(DT13:DT89,DT91:DT118,DT120:DT200)</f>
        <v>26805</v>
      </c>
      <c r="DX204" s="133">
        <f>SUM(DX13:DX89,DX91:DX118,DX120:DX200)</f>
        <v>29320</v>
      </c>
      <c r="EB204" s="133">
        <f>SUM(EB13:EB89,EB91:EB118,EB120:EB200)</f>
        <v>29297</v>
      </c>
      <c r="EF204" s="133">
        <f>SUM(EF13:EF89,EF91:EF118,EF120:EF200)</f>
        <v>23347</v>
      </c>
      <c r="EJ204" s="133">
        <f>SUM(EJ13:EJ89,EJ91:EJ118,EJ120:EJ200)</f>
        <v>23472</v>
      </c>
      <c r="EN204" s="133">
        <f>SUM(EN13:EN89,EN91:EN118,EN120:EN200)</f>
        <v>22441</v>
      </c>
      <c r="ER204" s="133">
        <f>SUM(ER13:ER89,ER91:ER118,ER120:ER200)</f>
        <v>22328</v>
      </c>
      <c r="EV204" s="133">
        <f>SUM(EV13:EV89,EV91:EV118,EV120:EV200)</f>
        <v>21683</v>
      </c>
      <c r="EZ204" s="133">
        <f>SUM(EZ13:EZ89,EZ91:EZ118,EZ120:EZ200)</f>
        <v>21496</v>
      </c>
      <c r="FD204" s="133">
        <f>SUM(FD13:FD89,FD91:FD118,FD120:FD200)</f>
        <v>21697</v>
      </c>
      <c r="FH204" s="133">
        <f>SUM(FH13:FH89,FH91:FH118,FH120:FH200)</f>
        <v>21692</v>
      </c>
      <c r="FL204" s="133">
        <f>SUM(FL13:FL89,FL91:FL118,FL120:FL200)</f>
        <v>22215</v>
      </c>
      <c r="FP204" s="133">
        <f>SUM(FP13:FP89,FP91:FP118,FP120:FP200)</f>
        <v>22192</v>
      </c>
      <c r="FT204" s="133">
        <f>SUM(FT13:FT89,FT91:FT118,FT120:FT200)</f>
        <v>24081</v>
      </c>
      <c r="FX204" s="133">
        <f>SUM(FX13:FX89,FX91:FX118,FX120:FX200)</f>
        <v>23662</v>
      </c>
      <c r="GB204" s="133">
        <f>SUM(GB13:GB89,GB91:GB118,GB120:GB200)</f>
        <v>28200</v>
      </c>
      <c r="GF204" s="133">
        <f>SUM(GF13:GF89,GF91:GF118,GF120:GF200)</f>
        <v>28561</v>
      </c>
      <c r="GJ204" s="133">
        <f>SUM(GJ13:GJ89,GJ91:GJ118,GJ120:GJ200)</f>
        <v>31611</v>
      </c>
      <c r="GN204" s="133">
        <f>SUM(GN13:GN89,GN91:GN118,GN120:GN200)</f>
        <v>32162</v>
      </c>
      <c r="GR204" s="133">
        <f>SUM(GR13:GR89,GR91:GR118,GR120:GR200)</f>
        <v>27920</v>
      </c>
      <c r="GV204" s="133">
        <f>SUM(GV13:GV89,GV91:GV118,GV120:GV200)</f>
        <v>28032</v>
      </c>
      <c r="GZ204" s="133">
        <f>SUM(GZ13:GZ89,GZ91:GZ118,GZ120:GZ200)</f>
        <v>26982</v>
      </c>
      <c r="HD204" s="133">
        <f>SUM(HD13:HD89,HD91:HD118,HD120:HD200)</f>
        <v>27152</v>
      </c>
      <c r="HH204" s="133">
        <f>SUM(HH13:HH89,HH91:HH118,HH120:HH200)</f>
        <v>19449</v>
      </c>
      <c r="HL204" s="133">
        <f>SUM(HL13:HL89,HL91:HL118,HL120:HL200)</f>
        <v>19884</v>
      </c>
      <c r="HP204" s="133">
        <f>SUM(HP13:HP89,HP91:HP118,HP120:HP200)</f>
        <v>20948</v>
      </c>
      <c r="HT204" s="133">
        <f>SUM(HT13:HT89,HT91:HT118,HT120:HT200)</f>
        <v>21725</v>
      </c>
      <c r="HX204" s="133">
        <f>SUM(HX13:HX89,HX91:HX118,HX120:HX200)</f>
        <v>18693</v>
      </c>
      <c r="IB204" s="133">
        <f>SUM(IB13:IB89,IB91:IB118,IB120:IB200)</f>
        <v>19333</v>
      </c>
      <c r="IF204" s="133">
        <f>SUM(IF13:IF89,IF91:IF118,IF120:IF200)</f>
        <v>22255</v>
      </c>
      <c r="IJ204" s="133">
        <f>SUM(IJ13:IJ89,IJ91:IJ118,IJ120:IJ200)</f>
        <v>22085</v>
      </c>
      <c r="IN204" s="133">
        <f>SUM(IN13:IN89,IN91:IN118,IN120:IN200)</f>
        <v>8846</v>
      </c>
      <c r="IR204" s="133">
        <f>SUM(IR13:IR89,IR91:IR118,IR120:IR200)</f>
        <v>8940</v>
      </c>
      <c r="IV204" s="133">
        <f>SUM(IV13:IV89,IV91:IV118,IV120:IV200)</f>
        <v>8468</v>
      </c>
      <c r="IZ204" s="133">
        <f>SUM(IZ13:IZ89,IZ91:IZ118,IZ120:IZ200)</f>
        <v>8580.49</v>
      </c>
      <c r="JD204" s="133">
        <f>SUM(JD13:JD89,JD91:JD118,JD120:JD200)</f>
        <v>8602</v>
      </c>
      <c r="JH204" s="133">
        <f>SUM(JH13:JH89,JH91:JH118,JH120:JH200)</f>
        <v>8828</v>
      </c>
      <c r="JL204" s="133">
        <f>SUM(JL13:JL89,JL91:JL118,JL120:JL200)</f>
        <v>21299</v>
      </c>
      <c r="JP204" s="133">
        <f>SUM(JP13:JP89,JP91:JP118,JP120:JP200)</f>
        <v>21420</v>
      </c>
      <c r="JQ204" s="47"/>
      <c r="JS204" s="19" t="s">
        <v>336</v>
      </c>
      <c r="JT204" s="132">
        <f>SUM(N202,Q202,T202,W202,Z202,AC202,AF202,AI202,AL202,AO202,AR202,AU202,AX202,BA202,BD202,BG202,BJ202,BM202,BP202,BS202,BV202,BY202,CB202,CE202,CH202,CK202,CN202,CQ202,CT202,CW202,CZ202,DC202,DF202,DI202,DL202,DP202,DT202,DX202,EB202,EF202,EJ202)</f>
        <v>651792</v>
      </c>
      <c r="JU204" s="12" t="s">
        <v>337</v>
      </c>
      <c r="JV204" s="137">
        <f>JT204+JT207/2</f>
        <v>938861.5</v>
      </c>
    </row>
    <row r="205" spans="1:282" ht="15.65" customHeight="1" x14ac:dyDescent="0.35">
      <c r="C205" s="19" t="s">
        <v>338</v>
      </c>
      <c r="F205" s="134"/>
      <c r="H205" s="135"/>
      <c r="I205" s="135"/>
      <c r="J205" s="135"/>
      <c r="L205" s="133">
        <f>L202</f>
        <v>106</v>
      </c>
      <c r="O205" s="133">
        <f>O202</f>
        <v>147</v>
      </c>
      <c r="R205" s="133">
        <f>R202</f>
        <v>114</v>
      </c>
      <c r="U205" s="133">
        <f>U202</f>
        <v>129</v>
      </c>
      <c r="X205" s="133">
        <f>X202</f>
        <v>1314.5</v>
      </c>
      <c r="AA205" s="133">
        <f>AA202</f>
        <v>1458.9</v>
      </c>
      <c r="AD205" s="133">
        <f>AD202</f>
        <v>1029</v>
      </c>
      <c r="AG205" s="133">
        <f>AG202</f>
        <v>1070</v>
      </c>
      <c r="AJ205" s="133">
        <f>AJ202</f>
        <v>990.5</v>
      </c>
      <c r="AM205" s="133">
        <f>AM202</f>
        <v>1119.5</v>
      </c>
      <c r="AP205" s="133">
        <f>AP202</f>
        <v>28.3</v>
      </c>
      <c r="AS205" s="133">
        <f>AS202</f>
        <v>30.6</v>
      </c>
      <c r="AV205" s="133">
        <f>AV202</f>
        <v>34.9</v>
      </c>
      <c r="AY205" s="133">
        <f>AY202</f>
        <v>1770.3</v>
      </c>
      <c r="BA205" s="132">
        <f>SUM(L205:AY205)</f>
        <v>9342.5</v>
      </c>
      <c r="BC205" s="138">
        <f>BA205/BA203</f>
        <v>63.125</v>
      </c>
      <c r="BE205" s="133">
        <f>BE202</f>
        <v>1605.6</v>
      </c>
      <c r="BF205" s="136"/>
      <c r="BG205" s="136"/>
      <c r="BH205" s="133">
        <f>BH202</f>
        <v>1912.3000000000002</v>
      </c>
      <c r="BI205" s="136"/>
      <c r="BJ205" s="136"/>
      <c r="BK205" s="133">
        <f>BK202</f>
        <v>1487.9</v>
      </c>
      <c r="BN205" s="133">
        <f>BN202</f>
        <v>1796.7</v>
      </c>
      <c r="BQ205" s="133">
        <f>BQ202</f>
        <v>2290.4</v>
      </c>
      <c r="BT205" s="133">
        <f>BT202</f>
        <v>2809.4</v>
      </c>
      <c r="BW205" s="133">
        <f>BW202</f>
        <v>2058.6000000000004</v>
      </c>
      <c r="BZ205" s="133">
        <f>BZ202</f>
        <v>2250</v>
      </c>
      <c r="CC205" s="133">
        <f>CC202</f>
        <v>2582.1000000000004</v>
      </c>
      <c r="CF205" s="133">
        <f>CF202</f>
        <v>2958</v>
      </c>
      <c r="CI205" s="133">
        <f>CI202</f>
        <v>1943.6</v>
      </c>
      <c r="CL205" s="133">
        <f>CL202</f>
        <v>2299.3000000000002</v>
      </c>
      <c r="CO205" s="133">
        <f t="shared" ref="CO205" si="70">CO202</f>
        <v>2124.9</v>
      </c>
      <c r="CR205" s="133">
        <f t="shared" ref="CR205" si="71">CR202</f>
        <v>2376.8000000000002</v>
      </c>
      <c r="CU205" s="133">
        <f t="shared" ref="CU205" si="72">CU202</f>
        <v>2457.9</v>
      </c>
      <c r="CX205" s="133">
        <f t="shared" ref="CX205" si="73">CX202</f>
        <v>2867.3</v>
      </c>
      <c r="DA205" s="133">
        <f t="shared" ref="DA205" si="74">DA202</f>
        <v>3146.7142857142853</v>
      </c>
      <c r="DD205" s="133">
        <f t="shared" ref="DD205" si="75">DD202</f>
        <v>3479.8285714285712</v>
      </c>
      <c r="DG205" s="133">
        <f t="shared" ref="DG205" si="76">DG202</f>
        <v>2354.4</v>
      </c>
      <c r="DJ205" s="133">
        <f>DJ202</f>
        <v>2591.8857142857141</v>
      </c>
      <c r="DM205" s="133">
        <f>SUM(DM202:DN202)</f>
        <v>3521.2</v>
      </c>
      <c r="DQ205" s="133">
        <f>SUM(DQ202:DR202)</f>
        <v>3759.2512987012988</v>
      </c>
      <c r="DU205" s="133">
        <f>SUM(DU202:DV202)</f>
        <v>3180.15</v>
      </c>
      <c r="DY205" s="133">
        <f>SUM(DY202:DZ202)</f>
        <v>3491.3217532467529</v>
      </c>
      <c r="EC205" s="133">
        <f>SUM(EC202:ED202)</f>
        <v>3606.4022727272727</v>
      </c>
      <c r="EG205" s="133">
        <f>SUM(EG202:EH202)</f>
        <v>3900.4500000000003</v>
      </c>
      <c r="EK205" s="133">
        <f>SUM(EK202:EL202)</f>
        <v>2669.545454545455</v>
      </c>
      <c r="EO205" s="133">
        <f>SUM(EO202:EP202)</f>
        <v>2915.3727272727274</v>
      </c>
      <c r="ES205" s="133">
        <f>SUM(ES202:ET202)</f>
        <v>3111.9409090909085</v>
      </c>
      <c r="EW205" s="133">
        <f>SUM(EW202:EX202)</f>
        <v>2948.3136363636363</v>
      </c>
      <c r="FA205" s="133">
        <f>SUM(FA202:FB202)</f>
        <v>2583.7805194805196</v>
      </c>
      <c r="FE205" s="133">
        <f>SUM(FE202:FF202)</f>
        <v>2611.0818181818181</v>
      </c>
      <c r="FI205" s="133">
        <f>SUM(FI202:FJ202)</f>
        <v>3431.2318181818182</v>
      </c>
      <c r="FM205" s="133">
        <f>SUM(FM202:FN202)</f>
        <v>3493.4568181818186</v>
      </c>
      <c r="FQ205" s="133">
        <f>SUM(FQ202:FR202)</f>
        <v>2681.7636363636361</v>
      </c>
      <c r="FU205" s="133">
        <f>SUM(FU202:FV202)</f>
        <v>2681.9045454545453</v>
      </c>
      <c r="FY205" s="133">
        <f>SUM(FY202:FZ202)</f>
        <v>3045.4613636363638</v>
      </c>
      <c r="GC205" s="133">
        <f>SUM(GC202:GD202)</f>
        <v>4158.4477272727272</v>
      </c>
      <c r="GG205" s="133">
        <f>SUM(GG202:GH202)</f>
        <v>3478.2931818181823</v>
      </c>
      <c r="GK205" s="133">
        <f>SUM(GK202:GL202)</f>
        <v>3805.2272727272725</v>
      </c>
      <c r="GO205" s="133">
        <f>SUM(GO202:GP202)</f>
        <v>3556.8909090909092</v>
      </c>
      <c r="GS205" s="133">
        <f>SUM(GS202:GT202)</f>
        <v>3728.4090909090905</v>
      </c>
      <c r="GW205" s="133">
        <f>SUM(GW202:GX202)</f>
        <v>3507.1272727272726</v>
      </c>
      <c r="HA205" s="133">
        <f>SUM(HA202:HB202)</f>
        <v>3897.6704545454545</v>
      </c>
      <c r="HE205" s="133">
        <f>SUM(HE202:HF202)</f>
        <v>2629.3745454545456</v>
      </c>
      <c r="HI205" s="133">
        <f>SUM(HI202:HJ202)</f>
        <v>2758.2918181818181</v>
      </c>
      <c r="HM205" s="133">
        <f>SUM(HM202:HN202)</f>
        <v>2642.1047727272726</v>
      </c>
      <c r="HQ205" s="133">
        <f>SUM(HQ202:HR202)</f>
        <v>2959.7254545454543</v>
      </c>
      <c r="HU205" s="133">
        <f>SUM(HU202:HV202)</f>
        <v>2235.4277272727277</v>
      </c>
      <c r="HY205" s="133">
        <f>SUM(HY202:HZ202)</f>
        <v>2480.4763636363632</v>
      </c>
      <c r="IC205" s="133">
        <f>SUM(IC202:ID202)</f>
        <v>2350.1127272727276</v>
      </c>
      <c r="IG205" s="133">
        <f>SUM(IG202:IH202)</f>
        <v>2467.1749999999997</v>
      </c>
      <c r="IK205" s="133">
        <f>SUM(IK202:IL202)</f>
        <v>797.82</v>
      </c>
      <c r="IO205" s="133">
        <f>SUM(IO202:IP202)</f>
        <v>850.0090909090909</v>
      </c>
      <c r="IS205" s="133">
        <f>SUM(IS202:IT202)</f>
        <v>711.21</v>
      </c>
      <c r="IW205" s="133">
        <f>SUM(IW202:IX202)</f>
        <v>1735.8400000000001</v>
      </c>
      <c r="JA205" s="133">
        <f>SUM(JA202:JB202)</f>
        <v>520.81409090909096</v>
      </c>
      <c r="JE205" s="133">
        <f>SUM(JE202:JF202)</f>
        <v>814.14590909090919</v>
      </c>
      <c r="JI205" s="133">
        <f>SUM(JI202:JJ202)</f>
        <v>2222.38</v>
      </c>
      <c r="JM205" s="133">
        <f>SUM(JM202:JN202)</f>
        <v>2279.4836363636359</v>
      </c>
      <c r="JQ205" s="133"/>
      <c r="JS205" s="19" t="s">
        <v>339</v>
      </c>
      <c r="JT205" s="132">
        <f>SUM(JP202,JL202,JH202,JD202)/2+SUM(IZ202,IV202,IR202,IN202,IJ202,IF202)</f>
        <v>109248.98999999999</v>
      </c>
      <c r="JU205" s="12" t="s">
        <v>340</v>
      </c>
      <c r="JV205" s="137">
        <f>JT205+JT207/2</f>
        <v>396318.49</v>
      </c>
    </row>
    <row r="206" spans="1:282" ht="15.65" customHeight="1" x14ac:dyDescent="0.35">
      <c r="C206" s="19" t="s">
        <v>341</v>
      </c>
      <c r="F206" s="134"/>
      <c r="H206" s="135"/>
      <c r="I206" s="135"/>
      <c r="J206" s="135"/>
      <c r="L206" s="133"/>
      <c r="M206" s="133">
        <f>SUM(M13:M89,M91:M118,M120:M200)</f>
        <v>298</v>
      </c>
      <c r="O206" s="133"/>
      <c r="P206" s="133">
        <f>SUM(P13:P89,P91:P118,P120:P200)</f>
        <v>413</v>
      </c>
      <c r="R206" s="133"/>
      <c r="S206" s="133">
        <f>SUM(S13:S89,S91:S118,S120:S200)</f>
        <v>320</v>
      </c>
      <c r="U206" s="133"/>
      <c r="V206" s="133">
        <f>SUM(V13:V89,V91:V118,V120:V200)</f>
        <v>362</v>
      </c>
      <c r="X206" s="133"/>
      <c r="Y206" s="133">
        <f>SUM(Y13:Y89,Y91:Y118,Y120:Y200)</f>
        <v>3526</v>
      </c>
      <c r="AA206" s="133"/>
      <c r="AB206" s="133">
        <f>SUM(AB13:AB89,AB91:AB118,AB120:AB200)</f>
        <v>3934</v>
      </c>
      <c r="AD206" s="133"/>
      <c r="AE206" s="133">
        <f>SUM(AE13:AE89,AE91:AE118,AE120:AE200)</f>
        <v>2726</v>
      </c>
      <c r="AG206" s="133"/>
      <c r="AH206" s="133">
        <f>SUM(AH13:AH89,AH91:AH118,AH120:AH200)</f>
        <v>2838</v>
      </c>
      <c r="AJ206" s="133"/>
      <c r="AK206" s="133">
        <f>SUM(AK13:AK89,AK91:AK118,AK120:AK200)</f>
        <v>2645</v>
      </c>
      <c r="AM206" s="133"/>
      <c r="AN206" s="133">
        <f>SUM(AN13:AN89,AN91:AN118,AN120:AN200)</f>
        <v>2988</v>
      </c>
      <c r="AP206" s="133"/>
      <c r="AQ206" s="133">
        <f>SUM(AQ13:AQ89,AQ91:AQ118,AQ120:AQ200)</f>
        <v>71</v>
      </c>
      <c r="AS206" s="133"/>
      <c r="AT206" s="133">
        <f>SUM(AT13:AT89,AT91:AT118,AT120:AT200)</f>
        <v>76</v>
      </c>
      <c r="AV206" s="133"/>
      <c r="AW206" s="133">
        <f>SUM(AW13:AW89,AW91:AW118,AW120:AW200)</f>
        <v>87</v>
      </c>
      <c r="AY206" s="133"/>
      <c r="AZ206" s="133">
        <f>SUM(AZ13:AZ89,AZ91:AZ118,AZ120:AZ200)</f>
        <v>4833</v>
      </c>
      <c r="BA206" s="132">
        <f>SUM(L206:AY206)</f>
        <v>20284</v>
      </c>
      <c r="BE206" s="133"/>
      <c r="BF206" s="133">
        <f>SUM(BF13:BF89,BF91:BF118,BF120:BF200)</f>
        <v>4286</v>
      </c>
      <c r="BG206" s="136"/>
      <c r="BH206" s="133"/>
      <c r="BI206" s="133">
        <f>SUM(BI13:BI89,BI91:BI118,BI120:BI200)</f>
        <v>5107</v>
      </c>
      <c r="BJ206" s="136"/>
      <c r="BK206" s="133"/>
      <c r="BL206" s="133">
        <f>SUM(BL13:BL89,BL91:BL118,BL120:BL200)</f>
        <v>4970</v>
      </c>
      <c r="BN206" s="133"/>
      <c r="BO206" s="133">
        <f>SUM(BO13:BO89,BO91:BO118,BO120:BO200)</f>
        <v>5905</v>
      </c>
      <c r="BQ206" s="133"/>
      <c r="BR206" s="133">
        <f>SUM(BR13:BR89,BR91:BR118,BR120:BR200)</f>
        <v>6719</v>
      </c>
      <c r="BT206" s="133"/>
      <c r="BU206" s="133">
        <f>SUM(BU13:BU89,BU91:BU118,BU120:BU200)</f>
        <v>7685</v>
      </c>
      <c r="BW206" s="133"/>
      <c r="BX206" s="133">
        <f>SUM(BX13:BX89,BX91:BX118,BX120:BX200)</f>
        <v>5559</v>
      </c>
      <c r="BZ206" s="133"/>
      <c r="CA206" s="133">
        <f>SUM(CA13:CA89,CA91:CA118,CA120:CA200)</f>
        <v>6073</v>
      </c>
      <c r="CC206" s="133"/>
      <c r="CD206" s="133">
        <f>SUM(CD13:CD89,CD91:CD118,CD120:CD200)</f>
        <v>6948</v>
      </c>
      <c r="CF206" s="133"/>
      <c r="CG206" s="133">
        <f>SUM(CG13:CG89,CG91:CG118,CG120:CG200)</f>
        <v>7986</v>
      </c>
      <c r="CI206" s="133"/>
      <c r="CJ206" s="133">
        <f>SUM(CJ13:CJ89,CJ91:CJ118,CJ120:CJ200)</f>
        <v>5405</v>
      </c>
      <c r="CL206" s="133"/>
      <c r="CM206" s="133">
        <f>SUM(CM13:CM89,CM91:CM118,CM120:CM200)</f>
        <v>6408.75</v>
      </c>
      <c r="CO206" s="133"/>
      <c r="CP206" s="133">
        <f t="shared" ref="CP206" si="77">SUM(CP13:CP89,CP91:CP118,CP120:CP200)</f>
        <v>5513.75</v>
      </c>
      <c r="CR206" s="133"/>
      <c r="CS206" s="133">
        <f t="shared" ref="CS206" si="78">SUM(CS13:CS89,CS91:CS118,CS120:CS200)</f>
        <v>6170</v>
      </c>
      <c r="CU206" s="133"/>
      <c r="CV206" s="133">
        <f t="shared" ref="CV206" si="79">SUM(CV13:CV89,CV91:CV118,CV120:CV200)</f>
        <v>6550.75</v>
      </c>
      <c r="CX206" s="133"/>
      <c r="CY206" s="133">
        <f t="shared" ref="CY206" si="80">SUM(CY13:CY89,CY91:CY118,CY120:CY200)</f>
        <v>7684.75</v>
      </c>
      <c r="DA206" s="133"/>
      <c r="DB206" s="133">
        <f t="shared" ref="DB206" si="81">SUM(DB13:DB89,DB91:DB118,DB120:DB200)</f>
        <v>8306.2857142857138</v>
      </c>
      <c r="DD206" s="133"/>
      <c r="DE206" s="133">
        <f t="shared" ref="DE206" si="82">SUM(DE13:DE89,DE91:DE118,DE120:DE200)</f>
        <v>9208.0714285714275</v>
      </c>
      <c r="DH206" s="133">
        <f t="shared" ref="DH206" si="83">SUM(DH13:DH89,DH91:DH118,DH120:DH200)</f>
        <v>6185</v>
      </c>
      <c r="DK206" s="133">
        <f t="shared" ref="DK206" si="84">SUM(DK13:DK89,DK91:DK118,DK120:DK200)</f>
        <v>6820.7142857142853</v>
      </c>
      <c r="DO206" s="133">
        <f t="shared" ref="DO206" si="85">SUM(DO13:DO89,DO91:DO118,DO120:DO200)</f>
        <v>7703.6666666666661</v>
      </c>
      <c r="DS206" s="133">
        <f t="shared" ref="DS206" si="86">SUM(DS13:DS89,DS91:DS118,DS120:DS200)</f>
        <v>8331.2619047619064</v>
      </c>
      <c r="DW206" s="133">
        <f t="shared" ref="DW206" si="87">SUM(DW13:DW89,DW91:DW118,DW120:DW200)</f>
        <v>7460.3238636363631</v>
      </c>
      <c r="EA206" s="133">
        <f t="shared" ref="EA206" si="88">SUM(EA13:EA89,EA91:EA118,EA120:EA200)</f>
        <v>7922.3125</v>
      </c>
      <c r="EE206" s="133">
        <f t="shared" ref="EE206" si="89">SUM(EE13:EE89,EE91:EE118,EE120:EE200)</f>
        <v>5931.875</v>
      </c>
      <c r="EI206" s="133">
        <f t="shared" ref="EI206" si="90">SUM(EI13:EI89,EI91:EI118,EI120:EI200)</f>
        <v>6421.5568181818171</v>
      </c>
      <c r="EM206" s="133">
        <f t="shared" ref="EM206" si="91">SUM(EM13:EM89,EM91:EM118,EM120:EM200)</f>
        <v>4449.2424242424258</v>
      </c>
      <c r="EQ206" s="133">
        <f t="shared" ref="EQ206" si="92">SUM(EQ13:EQ89,EQ91:EQ118,EQ120:EQ200)</f>
        <v>4858.954545454546</v>
      </c>
      <c r="EU206" s="133">
        <f t="shared" ref="EU206" si="93">SUM(EU13:EU89,EU91:EU118,EU120:EU200)</f>
        <v>5186.5681818181829</v>
      </c>
      <c r="EY206" s="133">
        <f t="shared" ref="EY206" si="94">SUM(EY13:EY89,EY91:EY118,EY120:EY200)</f>
        <v>4913.8560606060619</v>
      </c>
      <c r="FC206" s="133">
        <f t="shared" ref="FC206" si="95">SUM(FC13:FC89,FC91:FC118,FC120:FC200)</f>
        <v>4306.3008658008657</v>
      </c>
      <c r="FG206" s="133">
        <f t="shared" ref="FG206" si="96">SUM(FG13:FG89,FG91:FG118,FG120:FG200)</f>
        <v>4351.8030303030309</v>
      </c>
      <c r="FK206" s="133">
        <f t="shared" ref="FK206" si="97">SUM(FK13:FK89,FK91:FK118,FK120:FK200)</f>
        <v>5718.719696969697</v>
      </c>
      <c r="FO206" s="133">
        <f t="shared" ref="FO206" si="98">SUM(FO13:FO89,FO91:FO118,FO120:FO200)</f>
        <v>5822.4280303030291</v>
      </c>
      <c r="FS206" s="133">
        <f>SUM(FS13:FS89,FS91:FS118,FS120:FS200)</f>
        <v>4486.9431818181838</v>
      </c>
      <c r="FW206" s="133">
        <f>SUM(FW13:FW89,FW91:FW118,FW120:FW200)</f>
        <v>4478.784090909091</v>
      </c>
      <c r="GA206" s="133">
        <f>SUM(GA13:GA89,GA91:GA118,GA120:GA200)</f>
        <v>6445.7840909090919</v>
      </c>
      <c r="GE206" s="133">
        <f>SUM(GE13:GE89,GE91:GE118,GE120:GE200)</f>
        <v>7380.155303030303</v>
      </c>
      <c r="GI206" s="133">
        <f>SUM(GI13:GI89,GI91:GI118,GI120:GI200)</f>
        <v>5985.0037878787871</v>
      </c>
      <c r="GM206" s="133">
        <f>SUM(GM13:GM89,GM91:GM118,GM120:GM200)</f>
        <v>6555.4542540792536</v>
      </c>
      <c r="GQ206" s="133">
        <f>SUM(GQ13:GQ89,GQ91:GQ118,GQ120:GQ200)</f>
        <v>6326.3588286713293</v>
      </c>
      <c r="GU206" s="133">
        <f>SUM(GU13:GU89,GU91:GU118,GU120:GU200)</f>
        <v>6638.8793248418242</v>
      </c>
      <c r="GY206" s="133">
        <f>SUM(GY13:GY89,GY91:GY118,GY120:GY200)</f>
        <v>5787.3152597402586</v>
      </c>
      <c r="HC206" s="133">
        <f>SUM(HC13:HC89,HC91:HC118,HC120:HC200)</f>
        <v>7080.815617715617</v>
      </c>
      <c r="HG206" s="133">
        <f>SUM(HG13:HG89,HG91:HG118,HG120:HG200)</f>
        <v>4199.264502164503</v>
      </c>
      <c r="HK206" s="133">
        <f>SUM(HK13:HK89,HK91:HK118,HK120:HK200)</f>
        <v>4787.173495670997</v>
      </c>
      <c r="HO206" s="133">
        <f>SUM(HO13:HO89,HO91:HO118,HO120:HO200)</f>
        <v>4193.052538370719</v>
      </c>
      <c r="HS206" s="133">
        <f>SUM(HS13:HS89,HS91:HS118,HS120:HS200)</f>
        <v>5383.8920798898071</v>
      </c>
      <c r="HW206" s="133">
        <f>SUM(HW13:HW89,HW91:HW118,HW120:HW200)</f>
        <v>3638.6370720188897</v>
      </c>
      <c r="IA206" s="133">
        <f>SUM(IA13:IA89,IA91:IA118,IA120:IA200)</f>
        <v>4624.9974714679256</v>
      </c>
      <c r="IE206" s="133">
        <f>SUM(IE13:IE89,IE91:IE118,IE120:IE200)</f>
        <v>4393.9248484848486</v>
      </c>
      <c r="II206" s="133">
        <f>SUM(II13:II89,II91:II118,II120:II200)</f>
        <v>4461.4437327823689</v>
      </c>
      <c r="IM206" s="133">
        <f>SUM(IM13:IM89,IM91:IM118,IM120:IM200)</f>
        <v>1759</v>
      </c>
      <c r="IQ206" s="133">
        <f>SUM(IQ13:IQ89,IQ91:IQ118,IQ120:IQ200)</f>
        <v>1852.4</v>
      </c>
      <c r="IU206" s="133">
        <f>SUM(IU13:IU89,IU91:IU118,IU120:IU200)</f>
        <v>1612</v>
      </c>
      <c r="IY206" s="133">
        <f>SUM(IY13:IY89,IY91:IY118,IY120:IY200)</f>
        <v>588</v>
      </c>
      <c r="JC206" s="133">
        <f>SUM(JC13:JC89,JC91:JC118,JC120:JC200)</f>
        <v>1648</v>
      </c>
      <c r="JG206" s="133">
        <f>SUM(JG13:JG89,JG91:JG118,JG120:JG200)</f>
        <v>1911</v>
      </c>
      <c r="JK206" s="133">
        <f>SUM(JK13:JK89,JK91:JK118,JK120:JK200)</f>
        <v>5209.9978787878799</v>
      </c>
      <c r="JO206" s="133">
        <f>SUM(JO13:JO89,JO91:JO118,JO120:JO200)</f>
        <v>5515.3172727272731</v>
      </c>
      <c r="JQ206" s="47"/>
      <c r="JS206" s="19"/>
      <c r="JT206" s="132"/>
      <c r="JV206" s="137"/>
    </row>
    <row r="207" spans="1:282" s="26" customFormat="1" ht="15.75" customHeight="1" x14ac:dyDescent="0.35">
      <c r="A207" s="56"/>
      <c r="B207" s="56"/>
      <c r="C207" s="66"/>
      <c r="D207" s="56"/>
      <c r="E207" s="56"/>
      <c r="F207" s="139"/>
      <c r="G207" s="56"/>
      <c r="H207" s="140"/>
      <c r="I207" s="140"/>
      <c r="J207" s="140"/>
      <c r="K207" s="56"/>
      <c r="L207" s="141">
        <f>L205/N204</f>
        <v>6.0193072118114706E-2</v>
      </c>
      <c r="M207" s="142"/>
      <c r="N207" s="142"/>
      <c r="O207" s="141">
        <f>O205/Q204</f>
        <v>8.0947136563876657E-2</v>
      </c>
      <c r="P207" s="142"/>
      <c r="Q207" s="142"/>
      <c r="R207" s="141">
        <f>R205/T204</f>
        <v>9.515859766277128E-2</v>
      </c>
      <c r="U207" s="141">
        <f>U205/W204</f>
        <v>0.10453808752025932</v>
      </c>
      <c r="X207" s="141">
        <f>X205/Z204</f>
        <v>9.7754145906150072E-2</v>
      </c>
      <c r="AA207" s="141">
        <f>AA205/AC204</f>
        <v>0.11110349554489377</v>
      </c>
      <c r="AD207" s="141">
        <f>AD205/AF204</f>
        <v>8.1965907280548034E-2</v>
      </c>
      <c r="AG207" s="141">
        <f>AG205/AI204</f>
        <v>8.5225009956192754E-2</v>
      </c>
      <c r="AJ207" s="141">
        <f>AJ205/AL204</f>
        <v>7.8041285849353922E-2</v>
      </c>
      <c r="AM207" s="141">
        <f>AM205/AO204</f>
        <v>8.3989796683922271E-2</v>
      </c>
      <c r="AP207" s="141">
        <f>AP205/AR204</f>
        <v>6.8357487922705309E-2</v>
      </c>
      <c r="AS207" s="141">
        <f>AS205/AU204</f>
        <v>6.637744034707159E-2</v>
      </c>
      <c r="AV207" s="141">
        <f>AV205/AX204</f>
        <v>8.6815920398009949E-2</v>
      </c>
      <c r="AY207" s="141">
        <f>AY205/BA204</f>
        <v>0.10717399200871776</v>
      </c>
      <c r="JQ207" s="60"/>
      <c r="JS207" s="66" t="s">
        <v>342</v>
      </c>
      <c r="JT207" s="143">
        <f>SUM(EN202,ER202,EV202,EZ202,FD202,FH202,FL202,FP202,FT202,FX202,GB202,GF202,GJ202,GN202,GR202,GV202,GZ202,HD202,HH202,HL202,HP202,HT202,HX202,IB202)</f>
        <v>574139</v>
      </c>
    </row>
    <row r="208" spans="1:282" ht="15.75" customHeight="1" x14ac:dyDescent="0.35">
      <c r="F208" s="134"/>
      <c r="H208" s="135"/>
      <c r="I208" s="135"/>
      <c r="J208" s="135"/>
      <c r="BA208" s="12">
        <v>5583.1476190476178</v>
      </c>
      <c r="BB208" s="12">
        <v>51869</v>
      </c>
      <c r="BC208" s="12">
        <v>9526</v>
      </c>
      <c r="CH208" s="132">
        <f>SUM(BE203:CH203)</f>
        <v>388</v>
      </c>
      <c r="DF208" s="132">
        <f>SUM(CI203:EB203)</f>
        <v>756</v>
      </c>
      <c r="FP208" s="132">
        <f>SUM(L203:FP203)</f>
        <v>2006</v>
      </c>
      <c r="JQ208" s="47"/>
    </row>
    <row r="209" spans="5:172" x14ac:dyDescent="0.35">
      <c r="BA209" s="12">
        <v>2033.916666666667</v>
      </c>
      <c r="BB209" s="12">
        <v>6457</v>
      </c>
      <c r="BC209" s="12">
        <v>7950</v>
      </c>
      <c r="CH209" s="12">
        <f>SUM(BE204:CH204)</f>
        <v>201500</v>
      </c>
      <c r="DF209" s="132">
        <f>SUM(CI204:EB204)</f>
        <v>299398</v>
      </c>
      <c r="FP209" s="132">
        <f>SUM(L204:FP204)</f>
        <v>926485</v>
      </c>
    </row>
    <row r="210" spans="5:172" x14ac:dyDescent="0.35">
      <c r="BA210" s="12">
        <v>399.14285714285717</v>
      </c>
      <c r="BB210" s="12">
        <v>6457</v>
      </c>
      <c r="BC210" s="12">
        <v>2623</v>
      </c>
      <c r="CH210" s="132">
        <f>SUM(BE205:CH205)</f>
        <v>21751</v>
      </c>
      <c r="DF210" s="132">
        <f>SUM(CI205:EB205)</f>
        <v>39594.551623376625</v>
      </c>
      <c r="FP210" s="132">
        <f>SUM(L205:FP205)</f>
        <v>111365.25259740258</v>
      </c>
    </row>
    <row r="211" spans="5:172" x14ac:dyDescent="0.35">
      <c r="BA211" s="12">
        <v>7833.8166666666693</v>
      </c>
      <c r="BB211" s="12">
        <v>49870</v>
      </c>
      <c r="BC211" s="12">
        <v>759</v>
      </c>
      <c r="CH211" s="132">
        <f>SUM(BE206:CH206)</f>
        <v>61238</v>
      </c>
      <c r="DF211" s="132">
        <f>SUM(CI206:EB206)</f>
        <v>99670.636363636368</v>
      </c>
      <c r="FP211" s="132">
        <f>SUM(L206:FP206)</f>
        <v>258270.94101731601</v>
      </c>
    </row>
    <row r="212" spans="5:172" ht="15.75" customHeight="1" x14ac:dyDescent="0.3">
      <c r="E212" s="134">
        <f>16/10-1</f>
        <v>0.60000000000000009</v>
      </c>
      <c r="O212" s="144" t="s">
        <v>17</v>
      </c>
      <c r="P212" s="144" t="s">
        <v>16</v>
      </c>
      <c r="Q212" s="144" t="s">
        <v>19</v>
      </c>
      <c r="R212" s="144" t="s">
        <v>20</v>
      </c>
      <c r="S212" s="144" t="s">
        <v>21</v>
      </c>
      <c r="BA212" s="12">
        <f>SUM(BA208:BA211)</f>
        <v>15850.023809523811</v>
      </c>
      <c r="BB212" s="12">
        <f>SUM(BB208:BB211)</f>
        <v>114653</v>
      </c>
      <c r="BC212" s="12">
        <f>SUM(BC208:BC211)</f>
        <v>20858</v>
      </c>
      <c r="CV212" s="12" t="s">
        <v>343</v>
      </c>
    </row>
    <row r="213" spans="5:172" x14ac:dyDescent="0.3">
      <c r="O213" s="144" t="s">
        <v>22</v>
      </c>
      <c r="P213" s="133">
        <f>SUM(L203:T203)</f>
        <v>8</v>
      </c>
      <c r="Q213" s="136">
        <f>SUM(L204:T204)</f>
        <v>4775</v>
      </c>
      <c r="R213" s="133">
        <f>SUM(L206:T206)</f>
        <v>1031</v>
      </c>
      <c r="S213" s="133">
        <f>SUM(L206:T206)</f>
        <v>1031</v>
      </c>
      <c r="BA213" s="145">
        <f>BA212/BA205-1</f>
        <v>0.69655058169909667</v>
      </c>
      <c r="CU213" s="12" t="s">
        <v>344</v>
      </c>
    </row>
    <row r="214" spans="5:172" x14ac:dyDescent="0.3">
      <c r="O214" s="144" t="s">
        <v>7</v>
      </c>
      <c r="P214" s="133">
        <f>SUM(U203:AZ203,BB203:BD203)</f>
        <v>168</v>
      </c>
      <c r="Q214" s="133">
        <f>SUM(U204:AZ204,BB204:BD204)</f>
        <v>181731</v>
      </c>
      <c r="R214" s="132">
        <f>SUM(U206:AZ206,BB206:BD206)</f>
        <v>24086</v>
      </c>
      <c r="S214" s="132">
        <f>SUM(U205:AZ205,BB205:BD205)</f>
        <v>9038.625</v>
      </c>
      <c r="CU214" s="12" t="s">
        <v>345</v>
      </c>
    </row>
    <row r="215" spans="5:172" x14ac:dyDescent="0.3">
      <c r="O215" s="144" t="s">
        <v>23</v>
      </c>
      <c r="P215" s="133">
        <f>SUM(BE203:CH203)</f>
        <v>388</v>
      </c>
      <c r="Q215" s="133">
        <f>SUM(BE204:CH204)</f>
        <v>201500</v>
      </c>
      <c r="R215" s="133">
        <f>SUM(BE206:CH206)</f>
        <v>61238</v>
      </c>
      <c r="S215" s="133">
        <f>SUM(BE205:CH205)</f>
        <v>21751</v>
      </c>
      <c r="CU215" s="12" t="s">
        <v>346</v>
      </c>
    </row>
    <row r="216" spans="5:172" x14ac:dyDescent="0.3">
      <c r="O216" s="144" t="s">
        <v>24</v>
      </c>
      <c r="P216" s="133">
        <f>SUM(CI203:DF203)</f>
        <v>354</v>
      </c>
      <c r="Q216" s="133">
        <f>SUM(CI204:DF204)</f>
        <v>148810</v>
      </c>
      <c r="R216" s="133">
        <f>SUM(CI206:DF206)</f>
        <v>55247.357142857138</v>
      </c>
      <c r="S216" s="133">
        <f>SUM(CI205:DF205)</f>
        <v>20696.342857142856</v>
      </c>
      <c r="CU216" s="12" t="s">
        <v>137</v>
      </c>
    </row>
    <row r="217" spans="5:172" x14ac:dyDescent="0.3">
      <c r="O217" s="144" t="s">
        <v>25</v>
      </c>
      <c r="P217" s="133">
        <f>SUM(DG203:EN203)</f>
        <v>568</v>
      </c>
      <c r="Q217" s="133">
        <f>SUM(DG204:EN204)</f>
        <v>219848</v>
      </c>
      <c r="R217" s="133">
        <f>SUM(DG206:EN206)</f>
        <v>61225.953463203463</v>
      </c>
      <c r="S217" s="133">
        <f>SUM(DG205:EN205)</f>
        <v>29074.606493506493</v>
      </c>
    </row>
    <row r="218" spans="5:172" x14ac:dyDescent="0.3">
      <c r="O218" s="144" t="s">
        <v>26</v>
      </c>
      <c r="P218" s="133">
        <f>SUM(EO203:FX203)</f>
        <v>480</v>
      </c>
      <c r="Q218" s="133">
        <f>SUM(EO204:FX204)</f>
        <v>201046</v>
      </c>
      <c r="R218" s="133">
        <f>SUM(EO206:FX206)</f>
        <v>44124.357683982686</v>
      </c>
      <c r="S218" s="133">
        <f>SUM(E205:FX205)</f>
        <v>116728.92077922076</v>
      </c>
    </row>
    <row r="219" spans="5:172" x14ac:dyDescent="0.3">
      <c r="O219" s="144" t="s">
        <v>27</v>
      </c>
      <c r="P219" s="133">
        <f>SUM(FY203:HD203)</f>
        <v>464</v>
      </c>
      <c r="Q219" s="133">
        <f>SUM(FY204:HD204)</f>
        <v>230620</v>
      </c>
      <c r="R219" s="133">
        <f>SUM(FY206:HD206)</f>
        <v>52199.766466866466</v>
      </c>
      <c r="S219" s="133">
        <f>SUM(FY205:HD205)</f>
        <v>29177.527272727279</v>
      </c>
    </row>
    <row r="220" spans="5:172" x14ac:dyDescent="0.3">
      <c r="O220" s="144" t="s">
        <v>28</v>
      </c>
      <c r="P220" s="133">
        <f>SUM(HH203:IJ203)</f>
        <v>310</v>
      </c>
      <c r="Q220" s="133">
        <f>SUM(HH204:IJ204)</f>
        <v>164372</v>
      </c>
      <c r="R220" s="133">
        <f>SUM(HH206:IJ206)</f>
        <v>31483.121238685555</v>
      </c>
      <c r="S220" s="133">
        <f>SUM(HH205:IJ205)</f>
        <v>17893.313863636366</v>
      </c>
    </row>
    <row r="221" spans="5:172" x14ac:dyDescent="0.3">
      <c r="O221" s="144" t="s">
        <v>29</v>
      </c>
      <c r="P221" s="133">
        <f>SUM(IK203:JP203)</f>
        <v>167</v>
      </c>
      <c r="Q221" s="133">
        <f>SUM(IK204:JP204)</f>
        <v>94983.489999999991</v>
      </c>
      <c r="R221" s="133">
        <f>SUM(IK206:JP206)</f>
        <v>20095.715151515153</v>
      </c>
      <c r="S221" s="133">
        <f>SUM(IK205:JP205)</f>
        <v>9931.7027272727282</v>
      </c>
    </row>
    <row r="222" spans="5:172" x14ac:dyDescent="0.3">
      <c r="O222" s="144" t="s">
        <v>30</v>
      </c>
      <c r="P222" s="133">
        <f>SUM(P213:P221)</f>
        <v>2907</v>
      </c>
      <c r="Q222" s="133">
        <f>SUM(Q213:Q221)</f>
        <v>1447685.49</v>
      </c>
      <c r="R222" s="133">
        <f>SUM(R213:R221)</f>
        <v>350731.2711471105</v>
      </c>
      <c r="S222" s="133">
        <f>SUM(S213:S221)</f>
        <v>255323.03899350649</v>
      </c>
    </row>
  </sheetData>
  <mergeCells count="116">
    <mergeCell ref="CC10:CH10"/>
    <mergeCell ref="CI10:CN10"/>
    <mergeCell ref="CO10:CT10"/>
    <mergeCell ref="L10:W10"/>
    <mergeCell ref="X10:AC10"/>
    <mergeCell ref="AD10:AI10"/>
    <mergeCell ref="AJ10:AO10"/>
    <mergeCell ref="AP10:BD10"/>
    <mergeCell ref="BE10:BJ10"/>
    <mergeCell ref="JA10:JH10"/>
    <mergeCell ref="JI10:JP10"/>
    <mergeCell ref="JQ10:JT11"/>
    <mergeCell ref="IK11:IN11"/>
    <mergeCell ref="IO11:IR11"/>
    <mergeCell ref="IS11:IV11"/>
    <mergeCell ref="IW11:IZ11"/>
    <mergeCell ref="GG10:GN10"/>
    <mergeCell ref="GO10:GV10"/>
    <mergeCell ref="GW10:HD10"/>
    <mergeCell ref="HE10:HL10"/>
    <mergeCell ref="HM10:HT10"/>
    <mergeCell ref="HU10:IB10"/>
    <mergeCell ref="A11:A12"/>
    <mergeCell ref="B11:B12"/>
    <mergeCell ref="C11:C12"/>
    <mergeCell ref="D11:G11"/>
    <mergeCell ref="H11:K11"/>
    <mergeCell ref="L11:N11"/>
    <mergeCell ref="IC10:IJ10"/>
    <mergeCell ref="IK10:IR10"/>
    <mergeCell ref="IS10:IZ10"/>
    <mergeCell ref="EK10:ER10"/>
    <mergeCell ref="ES10:EZ10"/>
    <mergeCell ref="FA10:FH10"/>
    <mergeCell ref="FI10:FP10"/>
    <mergeCell ref="FQ10:FX10"/>
    <mergeCell ref="FY10:GF10"/>
    <mergeCell ref="CU10:CZ10"/>
    <mergeCell ref="DA10:DF10"/>
    <mergeCell ref="DG10:DL10"/>
    <mergeCell ref="DM10:DT10"/>
    <mergeCell ref="DU10:EB10"/>
    <mergeCell ref="EC10:EJ10"/>
    <mergeCell ref="BK10:BP10"/>
    <mergeCell ref="BQ10:BV10"/>
    <mergeCell ref="BW10:CB10"/>
    <mergeCell ref="AG11:AI11"/>
    <mergeCell ref="AJ11:AL11"/>
    <mergeCell ref="AM11:AO11"/>
    <mergeCell ref="AP11:AR11"/>
    <mergeCell ref="AS11:AU11"/>
    <mergeCell ref="AV11:AX11"/>
    <mergeCell ref="O11:Q11"/>
    <mergeCell ref="R11:T11"/>
    <mergeCell ref="U11:W11"/>
    <mergeCell ref="X11:Z11"/>
    <mergeCell ref="AA11:AC11"/>
    <mergeCell ref="AD11:AF11"/>
    <mergeCell ref="BQ11:BS11"/>
    <mergeCell ref="BT11:BV11"/>
    <mergeCell ref="BW11:BY11"/>
    <mergeCell ref="BZ11:CB11"/>
    <mergeCell ref="CC11:CE11"/>
    <mergeCell ref="CF11:CH11"/>
    <mergeCell ref="AY11:BA11"/>
    <mergeCell ref="BB11:BD11"/>
    <mergeCell ref="BE11:BG11"/>
    <mergeCell ref="BH11:BJ11"/>
    <mergeCell ref="BK11:BM11"/>
    <mergeCell ref="BN11:BP11"/>
    <mergeCell ref="DA11:DC11"/>
    <mergeCell ref="DD11:DF11"/>
    <mergeCell ref="DG11:DI11"/>
    <mergeCell ref="DJ11:DL11"/>
    <mergeCell ref="DM11:DP11"/>
    <mergeCell ref="DQ11:DT11"/>
    <mergeCell ref="CI11:CK11"/>
    <mergeCell ref="CL11:CN11"/>
    <mergeCell ref="CO11:CQ11"/>
    <mergeCell ref="CR11:CT11"/>
    <mergeCell ref="CU11:CW11"/>
    <mergeCell ref="CX11:CZ11"/>
    <mergeCell ref="ES11:EV11"/>
    <mergeCell ref="EW11:EZ11"/>
    <mergeCell ref="FA11:FD11"/>
    <mergeCell ref="FE11:FH11"/>
    <mergeCell ref="FI11:FL11"/>
    <mergeCell ref="FM11:FP11"/>
    <mergeCell ref="DU11:DX11"/>
    <mergeCell ref="DY11:EB11"/>
    <mergeCell ref="EC11:EF11"/>
    <mergeCell ref="EG11:EJ11"/>
    <mergeCell ref="EK11:EN11"/>
    <mergeCell ref="EO11:ER11"/>
    <mergeCell ref="GO11:GR11"/>
    <mergeCell ref="GS11:GV11"/>
    <mergeCell ref="GW11:GZ11"/>
    <mergeCell ref="HA11:HD11"/>
    <mergeCell ref="HE11:HH11"/>
    <mergeCell ref="HI11:HL11"/>
    <mergeCell ref="FQ11:FT11"/>
    <mergeCell ref="FU11:FX11"/>
    <mergeCell ref="FY11:GB11"/>
    <mergeCell ref="GC11:GF11"/>
    <mergeCell ref="GG11:GJ11"/>
    <mergeCell ref="GK11:GN11"/>
    <mergeCell ref="JA11:JD11"/>
    <mergeCell ref="JE11:JH11"/>
    <mergeCell ref="JI11:JL11"/>
    <mergeCell ref="JM11:JP11"/>
    <mergeCell ref="HM11:HP11"/>
    <mergeCell ref="HQ11:HT11"/>
    <mergeCell ref="HU11:HX11"/>
    <mergeCell ref="HY11:IB11"/>
    <mergeCell ref="IC11:IF11"/>
    <mergeCell ref="IG11:IJ11"/>
  </mergeCells>
  <hyperlinks>
    <hyperlink ref="C98" r:id="rId1" display="https://maps.google.com/?q=744+L%C3%AA+V%C4%83n+Hi%E1%BA%BFn&amp;entry=gmail&amp;source=g" xr:uid="{8DA0BD54-1EFC-4E35-AFE5-B1E0C6557CBD}"/>
    <hyperlink ref="C99" r:id="rId2" display="https://maps.google.com/?q=213+Ho%C3%A0ng+Di%E1%BB%87u&amp;entry=gmail&amp;source=g" xr:uid="{5A7A53B6-970E-48E1-9E36-D2F856A12259}"/>
    <hyperlink ref="C100" r:id="rId3" display="https://maps.google.com/?q=263+%C3%94ng+%C3%8Dch+%C4%90%C6%B0%E1%BB%9Dng&amp;entry=gmail&amp;source=g" xr:uid="{BD96C405-B84D-4F91-B39E-57DE2C57F705}"/>
    <hyperlink ref="C110" r:id="rId4" display="https://maps.google.com/?q=110+Ti%E1%BB%83u+La&amp;entry=gmail&amp;source=g" xr:uid="{473B340C-3AD2-46F7-B5AF-6614E69670CD}"/>
    <hyperlink ref="C111" r:id="rId5" display="https://maps.google.com/?q=522+N%C3%BAi+Th%C3%A0nh&amp;entry=gmail&amp;source=g" xr:uid="{0312CA49-853F-4706-8A34-2D978AB704BD}"/>
    <hyperlink ref="C112" r:id="rId6" display="https://maps.google.com/?q=53+Phan+%C4%90%C4%83ng+L%C6%B0u&amp;entry=gmail&amp;source=g" xr:uid="{76D4CBBE-2C7F-4BED-8195-F34B31900585}"/>
    <hyperlink ref="C114" r:id="rId7" display="https://maps.google.com/?q=38+Tr%E1%BA%A7n+Qu%E1%BB%91c+To%E1%BA%A3n&amp;entry=gmail&amp;source=g" xr:uid="{76F79445-A230-48C0-9858-01D7D88415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9E21-78CF-4FC2-BB63-A360C0088B4C}">
  <dimension ref="A3:I50"/>
  <sheetViews>
    <sheetView tabSelected="1" zoomScale="89" workbookViewId="0">
      <selection activeCell="Q25" sqref="Q25"/>
    </sheetView>
  </sheetViews>
  <sheetFormatPr defaultRowHeight="14.5" x14ac:dyDescent="0.35"/>
  <cols>
    <col min="1" max="1" width="12.90625" bestFit="1" customWidth="1"/>
    <col min="2" max="2" width="13.453125" bestFit="1" customWidth="1"/>
    <col min="3" max="3" width="20.1796875" bestFit="1" customWidth="1"/>
    <col min="4" max="4" width="15.90625" bestFit="1" customWidth="1"/>
    <col min="5" max="5" width="15.54296875" bestFit="1" customWidth="1"/>
    <col min="6" max="6" width="14.26953125" bestFit="1" customWidth="1"/>
    <col min="7" max="7" width="14" bestFit="1" customWidth="1"/>
    <col min="8" max="8" width="16.1796875" bestFit="1" customWidth="1"/>
    <col min="9" max="9" width="15.36328125" bestFit="1" customWidth="1"/>
  </cols>
  <sheetData>
    <row r="3" spans="1:9" x14ac:dyDescent="0.35">
      <c r="A3" s="148" t="s">
        <v>347</v>
      </c>
      <c r="B3" s="146" t="s">
        <v>348</v>
      </c>
      <c r="C3" s="146" t="s">
        <v>349</v>
      </c>
      <c r="D3" s="146" t="s">
        <v>0</v>
      </c>
      <c r="E3" s="146" t="s">
        <v>1</v>
      </c>
      <c r="F3" s="146" t="s">
        <v>2</v>
      </c>
      <c r="G3" s="146" t="s">
        <v>3</v>
      </c>
      <c r="H3" s="146" t="s">
        <v>4</v>
      </c>
      <c r="I3" s="146" t="s">
        <v>5</v>
      </c>
    </row>
    <row r="4" spans="1:9" x14ac:dyDescent="0.35">
      <c r="A4" s="147" t="s">
        <v>6</v>
      </c>
      <c r="B4" s="146">
        <v>8</v>
      </c>
      <c r="C4" s="146">
        <v>4482</v>
      </c>
      <c r="D4" s="146">
        <v>4155</v>
      </c>
      <c r="E4" s="146"/>
      <c r="F4" s="146">
        <v>549.25</v>
      </c>
      <c r="G4" s="146">
        <v>8</v>
      </c>
      <c r="H4" s="146">
        <v>721</v>
      </c>
      <c r="I4" s="146">
        <v>7</v>
      </c>
    </row>
    <row r="5" spans="1:9" x14ac:dyDescent="0.35">
      <c r="A5" s="172" t="s">
        <v>350</v>
      </c>
      <c r="B5" s="146">
        <v>8</v>
      </c>
      <c r="C5" s="146">
        <v>4482</v>
      </c>
      <c r="D5" s="146">
        <v>4155</v>
      </c>
      <c r="E5" s="146"/>
      <c r="F5" s="146">
        <v>549.25</v>
      </c>
      <c r="G5" s="146">
        <v>8</v>
      </c>
      <c r="H5" s="146">
        <v>721</v>
      </c>
      <c r="I5" s="146">
        <v>7</v>
      </c>
    </row>
    <row r="6" spans="1:9" x14ac:dyDescent="0.35">
      <c r="A6" s="147" t="s">
        <v>7</v>
      </c>
      <c r="B6" s="146">
        <v>644</v>
      </c>
      <c r="C6" s="146">
        <v>247841.5</v>
      </c>
      <c r="D6" s="146"/>
      <c r="E6" s="146">
        <v>183732</v>
      </c>
      <c r="F6" s="146">
        <v>2995.6666666666665</v>
      </c>
      <c r="G6" s="146">
        <v>22085.410714285757</v>
      </c>
      <c r="H6" s="146">
        <v>3905</v>
      </c>
      <c r="I6" s="146">
        <v>29451</v>
      </c>
    </row>
    <row r="7" spans="1:9" x14ac:dyDescent="0.35">
      <c r="A7" s="172" t="s">
        <v>351</v>
      </c>
      <c r="B7" s="146">
        <v>20</v>
      </c>
      <c r="C7" s="146">
        <v>15085.5</v>
      </c>
      <c r="D7" s="146"/>
      <c r="E7" s="146">
        <v>6457</v>
      </c>
      <c r="F7" s="146">
        <v>0</v>
      </c>
      <c r="G7" s="146">
        <v>399.14285714285711</v>
      </c>
      <c r="H7" s="146"/>
      <c r="I7" s="146">
        <v>759</v>
      </c>
    </row>
    <row r="8" spans="1:9" x14ac:dyDescent="0.35">
      <c r="A8" s="172" t="s">
        <v>352</v>
      </c>
      <c r="B8" s="146">
        <v>50</v>
      </c>
      <c r="C8" s="146">
        <v>26583</v>
      </c>
      <c r="D8" s="146"/>
      <c r="E8" s="146">
        <v>14717</v>
      </c>
      <c r="F8" s="146">
        <v>0</v>
      </c>
      <c r="G8" s="146">
        <v>2033.9166666666667</v>
      </c>
      <c r="H8" s="146"/>
      <c r="I8" s="146">
        <v>2623</v>
      </c>
    </row>
    <row r="9" spans="1:9" x14ac:dyDescent="0.35">
      <c r="A9" s="172" t="s">
        <v>353</v>
      </c>
      <c r="B9" s="146">
        <v>182</v>
      </c>
      <c r="C9" s="146">
        <v>66325</v>
      </c>
      <c r="D9" s="146"/>
      <c r="E9" s="146">
        <v>51869</v>
      </c>
      <c r="F9" s="146">
        <v>163.47619047619048</v>
      </c>
      <c r="G9" s="146">
        <v>5543.8142857142857</v>
      </c>
      <c r="H9" s="146">
        <v>88</v>
      </c>
      <c r="I9" s="146">
        <v>7950</v>
      </c>
    </row>
    <row r="10" spans="1:9" x14ac:dyDescent="0.35">
      <c r="A10" s="172" t="s">
        <v>354</v>
      </c>
      <c r="B10" s="146">
        <v>182</v>
      </c>
      <c r="C10" s="146">
        <v>64678</v>
      </c>
      <c r="D10" s="146"/>
      <c r="E10" s="146">
        <v>49870</v>
      </c>
      <c r="F10" s="146">
        <v>1164.083333333333</v>
      </c>
      <c r="G10" s="146">
        <v>6421.3583333333308</v>
      </c>
      <c r="H10" s="146">
        <v>1403</v>
      </c>
      <c r="I10" s="146">
        <v>8123</v>
      </c>
    </row>
    <row r="11" spans="1:9" x14ac:dyDescent="0.35">
      <c r="A11" s="172" t="s">
        <v>355</v>
      </c>
      <c r="B11" s="146">
        <v>210</v>
      </c>
      <c r="C11" s="146">
        <v>75170</v>
      </c>
      <c r="D11" s="146"/>
      <c r="E11" s="146">
        <v>60819</v>
      </c>
      <c r="F11" s="146">
        <v>1668.1071428571427</v>
      </c>
      <c r="G11" s="146">
        <v>7687.1785714285725</v>
      </c>
      <c r="H11" s="146">
        <v>2414</v>
      </c>
      <c r="I11" s="146">
        <v>9996</v>
      </c>
    </row>
    <row r="12" spans="1:9" x14ac:dyDescent="0.35">
      <c r="A12" s="147" t="s">
        <v>8</v>
      </c>
      <c r="B12" s="146">
        <v>1001</v>
      </c>
      <c r="C12" s="146">
        <v>381170</v>
      </c>
      <c r="D12" s="146"/>
      <c r="E12" s="146">
        <v>322250</v>
      </c>
      <c r="F12" s="146">
        <v>7458.1854832977961</v>
      </c>
      <c r="G12" s="146">
        <v>33148.327380952374</v>
      </c>
      <c r="H12" s="146">
        <v>12103</v>
      </c>
      <c r="I12" s="146">
        <v>44806</v>
      </c>
    </row>
    <row r="13" spans="1:9" x14ac:dyDescent="0.35">
      <c r="A13" s="172" t="s">
        <v>356</v>
      </c>
      <c r="B13" s="146">
        <v>281</v>
      </c>
      <c r="C13" s="146">
        <v>104333</v>
      </c>
      <c r="D13" s="146"/>
      <c r="E13" s="146">
        <v>88170</v>
      </c>
      <c r="F13" s="146">
        <v>1938.9523809523805</v>
      </c>
      <c r="G13" s="146">
        <v>8383.1488095238074</v>
      </c>
      <c r="H13" s="146">
        <v>2994</v>
      </c>
      <c r="I13" s="146">
        <v>11355</v>
      </c>
    </row>
    <row r="14" spans="1:9" x14ac:dyDescent="0.35">
      <c r="A14" s="172" t="s">
        <v>357</v>
      </c>
      <c r="B14" s="146">
        <v>212</v>
      </c>
      <c r="C14" s="146">
        <v>82881</v>
      </c>
      <c r="D14" s="146"/>
      <c r="E14" s="146">
        <v>70228</v>
      </c>
      <c r="F14" s="146">
        <v>1672.4450071073197</v>
      </c>
      <c r="G14" s="146">
        <v>7219.4523809523835</v>
      </c>
      <c r="H14" s="146">
        <v>2516</v>
      </c>
      <c r="I14" s="146">
        <v>9986</v>
      </c>
    </row>
    <row r="15" spans="1:9" x14ac:dyDescent="0.35">
      <c r="A15" s="172" t="s">
        <v>358</v>
      </c>
      <c r="B15" s="146">
        <v>312</v>
      </c>
      <c r="C15" s="146">
        <v>115904</v>
      </c>
      <c r="D15" s="146"/>
      <c r="E15" s="146">
        <v>99194</v>
      </c>
      <c r="F15" s="146">
        <v>2237.1988095238094</v>
      </c>
      <c r="G15" s="146">
        <v>10316.779761904763</v>
      </c>
      <c r="H15" s="146">
        <v>4151</v>
      </c>
      <c r="I15" s="146">
        <v>13850</v>
      </c>
    </row>
    <row r="16" spans="1:9" x14ac:dyDescent="0.35">
      <c r="A16" s="172" t="s">
        <v>359</v>
      </c>
      <c r="B16" s="146">
        <v>196</v>
      </c>
      <c r="C16" s="146">
        <v>78052</v>
      </c>
      <c r="D16" s="146"/>
      <c r="E16" s="146">
        <v>64658</v>
      </c>
      <c r="F16" s="146">
        <v>1609.5892857142856</v>
      </c>
      <c r="G16" s="146">
        <v>7228.9464285714294</v>
      </c>
      <c r="H16" s="146">
        <v>2442</v>
      </c>
      <c r="I16" s="146">
        <v>9615</v>
      </c>
    </row>
    <row r="17" spans="1:9" x14ac:dyDescent="0.35">
      <c r="A17" s="147" t="s">
        <v>9</v>
      </c>
      <c r="B17" s="146">
        <v>921</v>
      </c>
      <c r="C17" s="146">
        <v>383320</v>
      </c>
      <c r="D17" s="146"/>
      <c r="E17" s="146">
        <v>333695</v>
      </c>
      <c r="F17" s="146">
        <v>9146.5061904761933</v>
      </c>
      <c r="G17" s="146">
        <v>32999.910634920619</v>
      </c>
      <c r="H17" s="146">
        <v>12331</v>
      </c>
      <c r="I17" s="146">
        <v>41500</v>
      </c>
    </row>
    <row r="18" spans="1:9" x14ac:dyDescent="0.35">
      <c r="A18" s="172" t="s">
        <v>360</v>
      </c>
      <c r="B18" s="146">
        <v>273</v>
      </c>
      <c r="C18" s="146">
        <v>113107</v>
      </c>
      <c r="D18" s="146"/>
      <c r="E18" s="146">
        <v>99314</v>
      </c>
      <c r="F18" s="146">
        <v>2154.164285714287</v>
      </c>
      <c r="G18" s="146">
        <v>9532.6607142857065</v>
      </c>
      <c r="H18" s="146">
        <v>3218</v>
      </c>
      <c r="I18" s="146">
        <v>12835</v>
      </c>
    </row>
    <row r="19" spans="1:9" x14ac:dyDescent="0.35">
      <c r="A19" s="172" t="s">
        <v>361</v>
      </c>
      <c r="B19" s="146">
        <v>78</v>
      </c>
      <c r="C19" s="146">
        <v>35276</v>
      </c>
      <c r="D19" s="146"/>
      <c r="E19" s="146">
        <v>29080</v>
      </c>
      <c r="F19" s="146">
        <v>807.36904761904759</v>
      </c>
      <c r="G19" s="146">
        <v>2641.8809523809532</v>
      </c>
      <c r="H19" s="146">
        <v>1154</v>
      </c>
      <c r="I19" s="146">
        <v>3775</v>
      </c>
    </row>
    <row r="20" spans="1:9" x14ac:dyDescent="0.35">
      <c r="A20" s="172" t="s">
        <v>362</v>
      </c>
      <c r="B20" s="146">
        <v>290</v>
      </c>
      <c r="C20" s="146">
        <v>117228</v>
      </c>
      <c r="D20" s="146"/>
      <c r="E20" s="146">
        <v>104460</v>
      </c>
      <c r="F20" s="146">
        <v>2642.7678571428582</v>
      </c>
      <c r="G20" s="146">
        <v>10405.782539682537</v>
      </c>
      <c r="H20" s="146">
        <v>3910</v>
      </c>
      <c r="I20" s="146">
        <v>13122</v>
      </c>
    </row>
    <row r="21" spans="1:9" x14ac:dyDescent="0.35">
      <c r="A21" s="172" t="s">
        <v>363</v>
      </c>
      <c r="B21" s="146">
        <v>280</v>
      </c>
      <c r="C21" s="146">
        <v>117709</v>
      </c>
      <c r="D21" s="146"/>
      <c r="E21" s="146">
        <v>100841</v>
      </c>
      <c r="F21" s="146">
        <v>3542.2050000000004</v>
      </c>
      <c r="G21" s="146">
        <v>10419.586428571427</v>
      </c>
      <c r="H21" s="146">
        <v>4049</v>
      </c>
      <c r="I21" s="146">
        <v>11768</v>
      </c>
    </row>
    <row r="22" spans="1:9" x14ac:dyDescent="0.35">
      <c r="A22" s="147" t="s">
        <v>10</v>
      </c>
      <c r="B22" s="146">
        <v>408</v>
      </c>
      <c r="C22" s="146">
        <v>96687</v>
      </c>
      <c r="D22" s="146">
        <v>24681</v>
      </c>
      <c r="E22" s="146">
        <v>51092</v>
      </c>
      <c r="F22" s="146">
        <v>4155.2999999999984</v>
      </c>
      <c r="G22" s="146">
        <v>9220.55666666668</v>
      </c>
      <c r="H22" s="146">
        <v>4832</v>
      </c>
      <c r="I22" s="146">
        <v>10729</v>
      </c>
    </row>
    <row r="23" spans="1:9" x14ac:dyDescent="0.35">
      <c r="A23" s="172" t="s">
        <v>364</v>
      </c>
      <c r="B23" s="146">
        <v>20</v>
      </c>
      <c r="C23" s="146">
        <v>8117</v>
      </c>
      <c r="D23" s="146">
        <v>3976</v>
      </c>
      <c r="E23" s="146">
        <v>3864</v>
      </c>
      <c r="F23" s="146">
        <v>244.35</v>
      </c>
      <c r="G23" s="146">
        <v>502.875</v>
      </c>
      <c r="H23" s="146">
        <v>290</v>
      </c>
      <c r="I23" s="146">
        <v>552</v>
      </c>
    </row>
    <row r="24" spans="1:9" x14ac:dyDescent="0.35">
      <c r="A24" s="172" t="s">
        <v>365</v>
      </c>
      <c r="B24" s="146">
        <v>163</v>
      </c>
      <c r="C24" s="146">
        <v>36544</v>
      </c>
      <c r="D24" s="146">
        <v>7158</v>
      </c>
      <c r="E24" s="146">
        <v>20228</v>
      </c>
      <c r="F24" s="146">
        <v>1664.7749999999992</v>
      </c>
      <c r="G24" s="146">
        <v>4633.9650000000029</v>
      </c>
      <c r="H24" s="146">
        <v>1783</v>
      </c>
      <c r="I24" s="146">
        <v>4623</v>
      </c>
    </row>
    <row r="25" spans="1:9" x14ac:dyDescent="0.35">
      <c r="A25" s="172" t="s">
        <v>366</v>
      </c>
      <c r="B25" s="146">
        <v>100</v>
      </c>
      <c r="C25" s="146">
        <v>21673</v>
      </c>
      <c r="D25" s="146">
        <v>3608</v>
      </c>
      <c r="E25" s="146">
        <v>13668</v>
      </c>
      <c r="F25" s="146">
        <v>748.03000000000009</v>
      </c>
      <c r="G25" s="146">
        <v>2004.2366666666665</v>
      </c>
      <c r="H25" s="146">
        <v>996</v>
      </c>
      <c r="I25" s="146">
        <v>2400</v>
      </c>
    </row>
    <row r="26" spans="1:9" x14ac:dyDescent="0.35">
      <c r="A26" s="172" t="s">
        <v>367</v>
      </c>
      <c r="B26" s="146">
        <v>78</v>
      </c>
      <c r="C26" s="146">
        <v>14220</v>
      </c>
      <c r="D26" s="146">
        <v>5410</v>
      </c>
      <c r="E26" s="146">
        <v>6488</v>
      </c>
      <c r="F26" s="146">
        <v>584.50000000000023</v>
      </c>
      <c r="G26" s="146">
        <v>1061.0649999999998</v>
      </c>
      <c r="H26" s="146">
        <v>811</v>
      </c>
      <c r="I26" s="146">
        <v>1512</v>
      </c>
    </row>
    <row r="27" spans="1:9" x14ac:dyDescent="0.35">
      <c r="A27" s="172" t="s">
        <v>368</v>
      </c>
      <c r="B27" s="146">
        <v>47</v>
      </c>
      <c r="C27" s="146">
        <v>16133</v>
      </c>
      <c r="D27" s="146">
        <v>4529</v>
      </c>
      <c r="E27" s="146">
        <v>6844</v>
      </c>
      <c r="F27" s="146">
        <v>913.64500000000021</v>
      </c>
      <c r="G27" s="146">
        <v>1018.4150000000001</v>
      </c>
      <c r="H27" s="146">
        <v>952</v>
      </c>
      <c r="I27" s="146">
        <v>1642</v>
      </c>
    </row>
    <row r="28" spans="1:9" x14ac:dyDescent="0.35">
      <c r="A28" s="147" t="s">
        <v>11</v>
      </c>
      <c r="B28" s="146">
        <v>344</v>
      </c>
      <c r="C28" s="146">
        <v>112684</v>
      </c>
      <c r="D28" s="146">
        <v>15034</v>
      </c>
      <c r="E28" s="146">
        <v>71538</v>
      </c>
      <c r="F28" s="146">
        <v>5297.1283333266692</v>
      </c>
      <c r="G28" s="146">
        <v>11981.431669993335</v>
      </c>
      <c r="H28" s="146">
        <v>7083</v>
      </c>
      <c r="I28" s="146">
        <v>13926</v>
      </c>
    </row>
    <row r="29" spans="1:9" x14ac:dyDescent="0.35">
      <c r="A29" s="172" t="s">
        <v>369</v>
      </c>
      <c r="B29" s="146">
        <v>100</v>
      </c>
      <c r="C29" s="146">
        <v>27994</v>
      </c>
      <c r="D29" s="146">
        <v>4265</v>
      </c>
      <c r="E29" s="146">
        <v>16864</v>
      </c>
      <c r="F29" s="146">
        <v>1196.0949999966663</v>
      </c>
      <c r="G29" s="146">
        <v>3035.4483333333342</v>
      </c>
      <c r="H29" s="146">
        <v>1673</v>
      </c>
      <c r="I29" s="146">
        <v>3563</v>
      </c>
    </row>
    <row r="30" spans="1:9" x14ac:dyDescent="0.35">
      <c r="A30" s="172" t="s">
        <v>370</v>
      </c>
      <c r="B30" s="146">
        <v>126</v>
      </c>
      <c r="C30" s="146">
        <v>39450</v>
      </c>
      <c r="D30" s="146">
        <v>7298</v>
      </c>
      <c r="E30" s="146">
        <v>22133</v>
      </c>
      <c r="F30" s="146">
        <v>1963.1399999969994</v>
      </c>
      <c r="G30" s="146">
        <v>3838.5833366600004</v>
      </c>
      <c r="H30" s="146">
        <v>2587</v>
      </c>
      <c r="I30" s="146">
        <v>4321</v>
      </c>
    </row>
    <row r="31" spans="1:9" x14ac:dyDescent="0.35">
      <c r="A31" s="172" t="s">
        <v>371</v>
      </c>
      <c r="B31" s="146">
        <v>70</v>
      </c>
      <c r="C31" s="146">
        <v>27918</v>
      </c>
      <c r="D31" s="146">
        <v>2988</v>
      </c>
      <c r="E31" s="146">
        <v>19546</v>
      </c>
      <c r="F31" s="146">
        <v>1165.0833333329997</v>
      </c>
      <c r="G31" s="146">
        <v>3088.9749999999999</v>
      </c>
      <c r="H31" s="146">
        <v>1665</v>
      </c>
      <c r="I31" s="146">
        <v>3552</v>
      </c>
    </row>
    <row r="32" spans="1:9" x14ac:dyDescent="0.35">
      <c r="A32" s="172" t="s">
        <v>372</v>
      </c>
      <c r="B32" s="146">
        <v>48</v>
      </c>
      <c r="C32" s="146">
        <v>17322</v>
      </c>
      <c r="D32" s="146">
        <v>483</v>
      </c>
      <c r="E32" s="146">
        <v>12995</v>
      </c>
      <c r="F32" s="146">
        <v>972.81</v>
      </c>
      <c r="G32" s="146">
        <v>2018.425</v>
      </c>
      <c r="H32" s="146">
        <v>1158</v>
      </c>
      <c r="I32" s="146">
        <v>2490</v>
      </c>
    </row>
    <row r="33" spans="1:9" x14ac:dyDescent="0.35">
      <c r="A33" s="147" t="s">
        <v>12</v>
      </c>
      <c r="B33" s="146">
        <v>522</v>
      </c>
      <c r="C33" s="146">
        <v>196511</v>
      </c>
      <c r="D33" s="146">
        <v>67558</v>
      </c>
      <c r="E33" s="146">
        <v>78086</v>
      </c>
      <c r="F33" s="146">
        <v>11341.82</v>
      </c>
      <c r="G33" s="146">
        <v>21072.494999999977</v>
      </c>
      <c r="H33" s="146">
        <v>15059</v>
      </c>
      <c r="I33" s="146">
        <v>25794</v>
      </c>
    </row>
    <row r="34" spans="1:9" x14ac:dyDescent="0.35">
      <c r="A34" s="172" t="s">
        <v>373</v>
      </c>
      <c r="B34" s="146">
        <v>104</v>
      </c>
      <c r="C34" s="146">
        <v>38825</v>
      </c>
      <c r="D34" s="146">
        <v>15391</v>
      </c>
      <c r="E34" s="146">
        <v>15505</v>
      </c>
      <c r="F34" s="146">
        <v>2129.7949999999992</v>
      </c>
      <c r="G34" s="146">
        <v>4694.0950000000003</v>
      </c>
      <c r="H34" s="146">
        <v>2837</v>
      </c>
      <c r="I34" s="146">
        <v>5327</v>
      </c>
    </row>
    <row r="35" spans="1:9" x14ac:dyDescent="0.35">
      <c r="A35" s="172" t="s">
        <v>374</v>
      </c>
      <c r="B35" s="146">
        <v>90</v>
      </c>
      <c r="C35" s="146">
        <v>32441</v>
      </c>
      <c r="D35" s="146">
        <v>12295</v>
      </c>
      <c r="E35" s="146">
        <v>12142</v>
      </c>
      <c r="F35" s="146">
        <v>1901.6099999999994</v>
      </c>
      <c r="G35" s="146">
        <v>3754.9499999999994</v>
      </c>
      <c r="H35" s="146">
        <v>2552</v>
      </c>
      <c r="I35" s="146">
        <v>4512</v>
      </c>
    </row>
    <row r="36" spans="1:9" x14ac:dyDescent="0.35">
      <c r="A36" s="172" t="s">
        <v>375</v>
      </c>
      <c r="B36" s="146">
        <v>100</v>
      </c>
      <c r="C36" s="146">
        <v>43559</v>
      </c>
      <c r="D36" s="146">
        <v>15098</v>
      </c>
      <c r="E36" s="146">
        <v>15168</v>
      </c>
      <c r="F36" s="146">
        <v>2518.4050000000002</v>
      </c>
      <c r="G36" s="146">
        <v>4724.2250000000013</v>
      </c>
      <c r="H36" s="146">
        <v>3398</v>
      </c>
      <c r="I36" s="146">
        <v>5472</v>
      </c>
    </row>
    <row r="37" spans="1:9" x14ac:dyDescent="0.35">
      <c r="A37" s="172" t="s">
        <v>376</v>
      </c>
      <c r="B37" s="146">
        <v>186</v>
      </c>
      <c r="C37" s="146">
        <v>65894</v>
      </c>
      <c r="D37" s="146">
        <v>24774</v>
      </c>
      <c r="E37" s="146">
        <v>23506</v>
      </c>
      <c r="F37" s="146">
        <v>4061.3100000000009</v>
      </c>
      <c r="G37" s="146">
        <v>6321.7550000000037</v>
      </c>
      <c r="H37" s="146">
        <v>5246</v>
      </c>
      <c r="I37" s="146">
        <v>8582</v>
      </c>
    </row>
    <row r="38" spans="1:9" x14ac:dyDescent="0.35">
      <c r="A38" s="172" t="s">
        <v>377</v>
      </c>
      <c r="B38" s="146">
        <v>42</v>
      </c>
      <c r="C38" s="146">
        <v>15792</v>
      </c>
      <c r="D38" s="146"/>
      <c r="E38" s="146">
        <v>11765</v>
      </c>
      <c r="F38" s="146">
        <v>730.69999999999993</v>
      </c>
      <c r="G38" s="146">
        <v>1577.4699999999998</v>
      </c>
      <c r="H38" s="146">
        <v>1026</v>
      </c>
      <c r="I38" s="146">
        <v>1901</v>
      </c>
    </row>
    <row r="39" spans="1:9" x14ac:dyDescent="0.35">
      <c r="A39" s="147" t="s">
        <v>13</v>
      </c>
      <c r="B39" s="146">
        <v>466</v>
      </c>
      <c r="C39" s="146">
        <v>177310</v>
      </c>
      <c r="D39" s="146">
        <v>109192</v>
      </c>
      <c r="E39" s="146">
        <v>26560</v>
      </c>
      <c r="F39" s="146">
        <v>13375.086666666668</v>
      </c>
      <c r="G39" s="146">
        <v>16615.211666666662</v>
      </c>
      <c r="H39" s="146">
        <v>17132</v>
      </c>
      <c r="I39" s="146">
        <v>19997</v>
      </c>
    </row>
    <row r="40" spans="1:9" x14ac:dyDescent="0.35">
      <c r="A40" s="172" t="s">
        <v>377</v>
      </c>
      <c r="B40" s="146">
        <v>42</v>
      </c>
      <c r="C40" s="146">
        <v>16363</v>
      </c>
      <c r="D40" s="146">
        <v>11850</v>
      </c>
      <c r="E40" s="146"/>
      <c r="F40" s="146">
        <v>996.96666666666658</v>
      </c>
      <c r="G40" s="146">
        <v>1469.7866666666664</v>
      </c>
      <c r="H40" s="146">
        <v>1321</v>
      </c>
      <c r="I40" s="146">
        <v>1927</v>
      </c>
    </row>
    <row r="41" spans="1:9" x14ac:dyDescent="0.35">
      <c r="A41" s="172" t="s">
        <v>378</v>
      </c>
      <c r="B41" s="146">
        <v>112</v>
      </c>
      <c r="C41" s="146">
        <v>42928</v>
      </c>
      <c r="D41" s="146">
        <v>16956</v>
      </c>
      <c r="E41" s="146">
        <v>16796</v>
      </c>
      <c r="F41" s="146">
        <v>2756.1400000000003</v>
      </c>
      <c r="G41" s="146">
        <v>5388.3200000000015</v>
      </c>
      <c r="H41" s="146">
        <v>3386</v>
      </c>
      <c r="I41" s="146">
        <v>6393</v>
      </c>
    </row>
    <row r="42" spans="1:9" x14ac:dyDescent="0.35">
      <c r="A42" s="172" t="s">
        <v>379</v>
      </c>
      <c r="B42" s="146">
        <v>67</v>
      </c>
      <c r="C42" s="146">
        <v>27340</v>
      </c>
      <c r="D42" s="146">
        <v>9860</v>
      </c>
      <c r="E42" s="146">
        <v>9764</v>
      </c>
      <c r="F42" s="146">
        <v>1803.2</v>
      </c>
      <c r="G42" s="146">
        <v>3419.2950000000001</v>
      </c>
      <c r="H42" s="146">
        <v>2515</v>
      </c>
      <c r="I42" s="146">
        <v>3697</v>
      </c>
    </row>
    <row r="43" spans="1:9" x14ac:dyDescent="0.35">
      <c r="A43" s="172" t="s">
        <v>380</v>
      </c>
      <c r="B43" s="146">
        <v>98</v>
      </c>
      <c r="C43" s="146">
        <v>36411</v>
      </c>
      <c r="D43" s="146">
        <v>29122</v>
      </c>
      <c r="E43" s="146"/>
      <c r="F43" s="146">
        <v>2862.7700000000004</v>
      </c>
      <c r="G43" s="146">
        <v>3117.0099999999998</v>
      </c>
      <c r="H43" s="146">
        <v>3553</v>
      </c>
      <c r="I43" s="146">
        <v>4057</v>
      </c>
    </row>
    <row r="44" spans="1:9" x14ac:dyDescent="0.35">
      <c r="A44" s="172" t="s">
        <v>381</v>
      </c>
      <c r="B44" s="146">
        <v>147</v>
      </c>
      <c r="C44" s="146">
        <v>54268</v>
      </c>
      <c r="D44" s="146">
        <v>41404</v>
      </c>
      <c r="E44" s="146"/>
      <c r="F44" s="146">
        <v>4956.01</v>
      </c>
      <c r="G44" s="146">
        <v>3220.8</v>
      </c>
      <c r="H44" s="146">
        <v>6357</v>
      </c>
      <c r="I44" s="146">
        <v>3923</v>
      </c>
    </row>
    <row r="45" spans="1:9" x14ac:dyDescent="0.35">
      <c r="A45" s="147" t="s">
        <v>14</v>
      </c>
      <c r="B45" s="146">
        <v>398</v>
      </c>
      <c r="C45" s="146">
        <v>170717</v>
      </c>
      <c r="D45" s="146">
        <v>130298</v>
      </c>
      <c r="E45" s="146"/>
      <c r="F45" s="146">
        <v>18052.734000000004</v>
      </c>
      <c r="G45" s="146">
        <v>4253.8100000000013</v>
      </c>
      <c r="H45" s="146">
        <v>23585</v>
      </c>
      <c r="I45" s="146">
        <v>5363</v>
      </c>
    </row>
    <row r="46" spans="1:9" x14ac:dyDescent="0.35">
      <c r="A46" s="172" t="s">
        <v>382</v>
      </c>
      <c r="B46" s="146">
        <v>92</v>
      </c>
      <c r="C46" s="146">
        <v>38651</v>
      </c>
      <c r="D46" s="146">
        <v>31310</v>
      </c>
      <c r="E46" s="146"/>
      <c r="F46" s="146">
        <v>3528.5170000000003</v>
      </c>
      <c r="G46" s="146">
        <v>2194.17</v>
      </c>
      <c r="H46" s="146">
        <v>4910</v>
      </c>
      <c r="I46" s="146">
        <v>2719</v>
      </c>
    </row>
    <row r="47" spans="1:9" x14ac:dyDescent="0.35">
      <c r="A47" s="172" t="s">
        <v>383</v>
      </c>
      <c r="B47" s="146">
        <v>98</v>
      </c>
      <c r="C47" s="146">
        <v>37970</v>
      </c>
      <c r="D47" s="146">
        <v>30488</v>
      </c>
      <c r="E47" s="146"/>
      <c r="F47" s="146">
        <v>4349.1099999999997</v>
      </c>
      <c r="G47" s="146">
        <v>1555.8099999999997</v>
      </c>
      <c r="H47" s="146">
        <v>5481</v>
      </c>
      <c r="I47" s="146">
        <v>1952</v>
      </c>
    </row>
    <row r="48" spans="1:9" x14ac:dyDescent="0.35">
      <c r="A48" s="172" t="s">
        <v>384</v>
      </c>
      <c r="B48" s="146">
        <v>96</v>
      </c>
      <c r="C48" s="146">
        <v>45610</v>
      </c>
      <c r="D48" s="146">
        <v>34398</v>
      </c>
      <c r="E48" s="146"/>
      <c r="F48" s="146">
        <v>5517.130000000001</v>
      </c>
      <c r="G48" s="146">
        <v>368.61000000000007</v>
      </c>
      <c r="H48" s="146">
        <v>6770</v>
      </c>
      <c r="I48" s="146">
        <v>568</v>
      </c>
    </row>
    <row r="49" spans="1:9" x14ac:dyDescent="0.35">
      <c r="A49" s="172" t="s">
        <v>385</v>
      </c>
      <c r="B49" s="146">
        <v>112</v>
      </c>
      <c r="C49" s="146">
        <v>48486</v>
      </c>
      <c r="D49" s="146">
        <v>34102</v>
      </c>
      <c r="E49" s="146"/>
      <c r="F49" s="146">
        <v>4657.9769999999999</v>
      </c>
      <c r="G49" s="146">
        <v>135.22</v>
      </c>
      <c r="H49" s="146">
        <v>6424</v>
      </c>
      <c r="I49" s="146">
        <v>124</v>
      </c>
    </row>
    <row r="50" spans="1:9" x14ac:dyDescent="0.35">
      <c r="A50" s="147" t="s">
        <v>15</v>
      </c>
      <c r="B50" s="146">
        <v>4712</v>
      </c>
      <c r="C50" s="146">
        <v>1770722.5</v>
      </c>
      <c r="D50" s="146">
        <v>350918</v>
      </c>
      <c r="E50" s="146">
        <v>1066953</v>
      </c>
      <c r="F50" s="146">
        <v>72371.677340433947</v>
      </c>
      <c r="G50" s="146">
        <v>151385.15373348599</v>
      </c>
      <c r="H50" s="146">
        <v>96751</v>
      </c>
      <c r="I50" s="146">
        <v>191573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120F8C866C54C9686C833CF8546A3" ma:contentTypeVersion="11" ma:contentTypeDescription="Create a new document." ma:contentTypeScope="" ma:versionID="c68dc6b4023735f22317e12ce4117147">
  <xsd:schema xmlns:xsd="http://www.w3.org/2001/XMLSchema" xmlns:xs="http://www.w3.org/2001/XMLSchema" xmlns:p="http://schemas.microsoft.com/office/2006/metadata/properties" xmlns:ns2="986f38c4-fbd6-46df-9d35-b36938455a31" xmlns:ns3="49bb260f-7873-4851-aa71-c65489592324" targetNamespace="http://schemas.microsoft.com/office/2006/metadata/properties" ma:root="true" ma:fieldsID="1c9731c776d551c79facff2703d34dcc" ns2:_="" ns3:_="">
    <xsd:import namespace="986f38c4-fbd6-46df-9d35-b36938455a31"/>
    <xsd:import namespace="49bb260f-7873-4851-aa71-c6548959232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f38c4-fbd6-46df-9d35-b36938455a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b260f-7873-4851-aa71-c65489592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9B16AE-52AE-473B-8E1C-A0366C404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f38c4-fbd6-46df-9d35-b36938455a31"/>
    <ds:schemaRef ds:uri="49bb260f-7873-4851-aa71-c654895923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1CF65-50C3-496B-923B-8DB26E480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5B1019-8CFC-4316-8F96-3F86383A00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2019 Details</vt:lpstr>
      <vt:lpstr>2020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Hoang</dc:creator>
  <cp:lastModifiedBy>Narcissa</cp:lastModifiedBy>
  <dcterms:created xsi:type="dcterms:W3CDTF">2021-02-05T09:54:31Z</dcterms:created>
  <dcterms:modified xsi:type="dcterms:W3CDTF">2021-02-17T02:54:08Z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0x010100C4B120F8C866C54C9686C833CF8546A3</vt:lpwstr>
  </property>
</Properties>
</file>