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temp\SchoolWork\工程热力学实验\"/>
    </mc:Choice>
  </mc:AlternateContent>
  <xr:revisionPtr revIDLastSave="0" documentId="13_ncr:1_{5AA293B6-8917-40B7-B524-6731AC664606}" xr6:coauthVersionLast="47" xr6:coauthVersionMax="47" xr10:uidLastSave="{00000000-0000-0000-0000-000000000000}"/>
  <bookViews>
    <workbookView xWindow="-98" yWindow="-98" windowWidth="22695" windowHeight="14476" xr2:uid="{1C036F38-FA5C-45EF-96F7-33B410D05A4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0" i="1" l="1"/>
  <c r="H20" i="5"/>
  <c r="H20" i="3"/>
  <c r="C2" i="7"/>
  <c r="C3" i="7"/>
  <c r="H19" i="1"/>
  <c r="H18" i="5"/>
  <c r="H18" i="1"/>
  <c r="H18" i="3"/>
  <c r="F3" i="2"/>
  <c r="F4" i="2"/>
  <c r="F5" i="2"/>
  <c r="F6" i="2"/>
  <c r="F7" i="2"/>
  <c r="F8" i="2"/>
  <c r="F9" i="2"/>
  <c r="F10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F2" i="2"/>
  <c r="F3" i="6"/>
  <c r="F4" i="6"/>
  <c r="F5" i="6"/>
  <c r="F6" i="6"/>
  <c r="F7" i="6"/>
  <c r="F8" i="6"/>
  <c r="F9" i="6"/>
  <c r="F10" i="6"/>
  <c r="F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2" i="5"/>
  <c r="F3" i="4"/>
  <c r="F4" i="4"/>
  <c r="F5" i="4"/>
  <c r="F6" i="4"/>
  <c r="F7" i="4"/>
  <c r="F8" i="4"/>
  <c r="F9" i="4"/>
  <c r="F10" i="4"/>
  <c r="F2" i="4"/>
  <c r="H2" i="3"/>
  <c r="H2" i="1"/>
  <c r="B5" i="7" l="1"/>
  <c r="B6" i="7" s="1"/>
  <c r="F11" i="6"/>
  <c r="F11" i="4"/>
  <c r="H17" i="5"/>
  <c r="F11" i="2"/>
  <c r="H17" i="3"/>
  <c r="H17" i="1"/>
  <c r="C5" i="7" l="1"/>
  <c r="H19" i="5"/>
  <c r="H19" i="3"/>
</calcChain>
</file>

<file path=xl/sharedStrings.xml><?xml version="1.0" encoding="utf-8"?>
<sst xmlns="http://schemas.openxmlformats.org/spreadsheetml/2006/main" count="150" uniqueCount="43">
  <si>
    <t>时间段</t>
  </si>
  <si>
    <r>
      <t>测点</t>
    </r>
    <r>
      <rPr>
        <sz val="10.5"/>
        <color rgb="FF000000"/>
        <rFont val="Times New Roman"/>
        <family val="1"/>
      </rPr>
      <t>1</t>
    </r>
  </si>
  <si>
    <r>
      <t>测点</t>
    </r>
    <r>
      <rPr>
        <sz val="10.5"/>
        <color rgb="FF000000"/>
        <rFont val="Times New Roman"/>
        <family val="1"/>
      </rPr>
      <t>2</t>
    </r>
  </si>
  <si>
    <r>
      <t>测点</t>
    </r>
    <r>
      <rPr>
        <sz val="10.5"/>
        <color rgb="FF000000"/>
        <rFont val="Times New Roman"/>
        <family val="1"/>
      </rPr>
      <t>3</t>
    </r>
  </si>
  <si>
    <r>
      <t>测点</t>
    </r>
    <r>
      <rPr>
        <sz val="10.5"/>
        <color rgb="FF000000"/>
        <rFont val="Times New Roman"/>
        <family val="1"/>
      </rPr>
      <t>4</t>
    </r>
  </si>
  <si>
    <r>
      <t>测点</t>
    </r>
    <r>
      <rPr>
        <sz val="10.5"/>
        <color rgb="FF000000"/>
        <rFont val="Times New Roman"/>
        <family val="1"/>
      </rPr>
      <t>5</t>
    </r>
  </si>
  <si>
    <t>平均值</t>
  </si>
  <si>
    <r>
      <t>风速</t>
    </r>
    <r>
      <rPr>
        <sz val="10.5"/>
        <color rgb="FF000000"/>
        <rFont val="Times New Roman"/>
        <family val="1"/>
      </rPr>
      <t>(m/s)</t>
    </r>
  </si>
  <si>
    <r>
      <t>0-5</t>
    </r>
    <r>
      <rPr>
        <sz val="10.5"/>
        <color rgb="FF000000"/>
        <rFont val="宋体"/>
        <family val="3"/>
        <charset val="134"/>
      </rPr>
      <t>分钟</t>
    </r>
  </si>
  <si>
    <r>
      <t>温度</t>
    </r>
    <r>
      <rPr>
        <sz val="10.5"/>
        <color rgb="FF000000"/>
        <rFont val="Times New Roman"/>
        <family val="1"/>
      </rPr>
      <t>(</t>
    </r>
    <r>
      <rPr>
        <sz val="10.5"/>
        <color rgb="FF000000"/>
        <rFont val="宋体"/>
        <family val="3"/>
        <charset val="134"/>
      </rPr>
      <t>℃</t>
    </r>
    <r>
      <rPr>
        <sz val="10.5"/>
        <color rgb="FF000000"/>
        <rFont val="Times New Roman"/>
        <family val="1"/>
      </rPr>
      <t>)</t>
    </r>
  </si>
  <si>
    <r>
      <t>相对湿度</t>
    </r>
    <r>
      <rPr>
        <sz val="10.5"/>
        <color rgb="FF000000"/>
        <rFont val="Times New Roman"/>
        <family val="1"/>
      </rPr>
      <t>(%)</t>
    </r>
  </si>
  <si>
    <r>
      <t>功率读数（</t>
    </r>
    <r>
      <rPr>
        <sz val="10.5"/>
        <color rgb="FF000000"/>
        <rFont val="Times New Roman"/>
        <family val="1"/>
      </rPr>
      <t>W</t>
    </r>
    <r>
      <rPr>
        <sz val="10.5"/>
        <color rgb="FF000000"/>
        <rFont val="宋体"/>
        <family val="3"/>
        <charset val="134"/>
      </rPr>
      <t>）</t>
    </r>
  </si>
  <si>
    <r>
      <t>焓的计算值</t>
    </r>
    <r>
      <rPr>
        <sz val="10.5"/>
        <color rgb="FFFF0000"/>
        <rFont val="Times New Roman"/>
        <family val="1"/>
      </rPr>
      <t>(kJ/kg)</t>
    </r>
  </si>
  <si>
    <r>
      <t>5-10</t>
    </r>
    <r>
      <rPr>
        <sz val="10.5"/>
        <color rgb="FF000000"/>
        <rFont val="宋体"/>
        <family val="3"/>
        <charset val="134"/>
      </rPr>
      <t>分钟</t>
    </r>
  </si>
  <si>
    <r>
      <t>10-15</t>
    </r>
    <r>
      <rPr>
        <sz val="10.5"/>
        <color rgb="FF000000"/>
        <rFont val="宋体"/>
        <family val="3"/>
        <charset val="134"/>
      </rPr>
      <t>分钟</t>
    </r>
  </si>
  <si>
    <r>
      <t>焓的计算值</t>
    </r>
    <r>
      <rPr>
        <sz val="10.5"/>
        <color rgb="FFFF0000"/>
        <rFont val="Times New Roman"/>
        <family val="1"/>
      </rPr>
      <t xml:space="preserve"> (kJ/kg)</t>
    </r>
  </si>
  <si>
    <r>
      <t>测点</t>
    </r>
    <r>
      <rPr>
        <u/>
        <sz val="12"/>
        <color rgb="FF008080"/>
        <rFont val="Times New Roman"/>
        <family val="1"/>
      </rPr>
      <t>1</t>
    </r>
  </si>
  <si>
    <r>
      <t>测点</t>
    </r>
    <r>
      <rPr>
        <u/>
        <sz val="12"/>
        <color rgb="FF008080"/>
        <rFont val="Times New Roman"/>
        <family val="1"/>
      </rPr>
      <t>2</t>
    </r>
  </si>
  <si>
    <r>
      <t>测点</t>
    </r>
    <r>
      <rPr>
        <u/>
        <sz val="12"/>
        <color rgb="FF008080"/>
        <rFont val="Times New Roman"/>
        <family val="1"/>
      </rPr>
      <t>3</t>
    </r>
  </si>
  <si>
    <r>
      <t>测点</t>
    </r>
    <r>
      <rPr>
        <u/>
        <sz val="12"/>
        <color rgb="FF008080"/>
        <rFont val="Times New Roman"/>
        <family val="1"/>
      </rPr>
      <t>4</t>
    </r>
  </si>
  <si>
    <r>
      <t>测点</t>
    </r>
    <r>
      <rPr>
        <u/>
        <sz val="12"/>
        <color rgb="FF008080"/>
        <rFont val="Times New Roman"/>
        <family val="1"/>
      </rPr>
      <t>5</t>
    </r>
  </si>
  <si>
    <r>
      <t>风速</t>
    </r>
    <r>
      <rPr>
        <u/>
        <sz val="12"/>
        <color rgb="FF008080"/>
        <rFont val="Times New Roman"/>
        <family val="1"/>
      </rPr>
      <t>(m/s)</t>
    </r>
  </si>
  <si>
    <r>
      <t>0-5</t>
    </r>
    <r>
      <rPr>
        <u/>
        <sz val="12"/>
        <color rgb="FF008080"/>
        <rFont val="宋体"/>
        <family val="3"/>
        <charset val="134"/>
      </rPr>
      <t>分钟</t>
    </r>
  </si>
  <si>
    <t>9min</t>
  </si>
  <si>
    <r>
      <t>温度</t>
    </r>
    <r>
      <rPr>
        <u/>
        <sz val="12"/>
        <color rgb="FF008080"/>
        <rFont val="Times New Roman"/>
        <family val="1"/>
      </rPr>
      <t>(</t>
    </r>
    <r>
      <rPr>
        <u/>
        <sz val="12"/>
        <color rgb="FF008080"/>
        <rFont val="宋体"/>
        <family val="3"/>
        <charset val="134"/>
      </rPr>
      <t>℃</t>
    </r>
    <r>
      <rPr>
        <u/>
        <sz val="12"/>
        <color rgb="FF008080"/>
        <rFont val="Times New Roman"/>
        <family val="1"/>
      </rPr>
      <t>)</t>
    </r>
  </si>
  <si>
    <r>
      <t>相对湿度</t>
    </r>
    <r>
      <rPr>
        <u/>
        <sz val="12"/>
        <color rgb="FF008080"/>
        <rFont val="Times New Roman"/>
        <family val="1"/>
      </rPr>
      <t>(%)</t>
    </r>
  </si>
  <si>
    <r>
      <t>功率读数（</t>
    </r>
    <r>
      <rPr>
        <u/>
        <sz val="12"/>
        <color rgb="FF008080"/>
        <rFont val="Times New Roman"/>
        <family val="1"/>
      </rPr>
      <t>W</t>
    </r>
    <r>
      <rPr>
        <u/>
        <sz val="12"/>
        <color rgb="FF008080"/>
        <rFont val="宋体"/>
        <family val="3"/>
        <charset val="134"/>
      </rPr>
      <t>）</t>
    </r>
  </si>
  <si>
    <r>
      <t>焓的计算值</t>
    </r>
    <r>
      <rPr>
        <u/>
        <sz val="12"/>
        <color rgb="FF008080"/>
        <rFont val="Times New Roman"/>
        <family val="1"/>
      </rPr>
      <t>(kJ/kg)</t>
    </r>
  </si>
  <si>
    <r>
      <t>5-10</t>
    </r>
    <r>
      <rPr>
        <u/>
        <sz val="12"/>
        <color rgb="FF008080"/>
        <rFont val="宋体"/>
        <family val="3"/>
        <charset val="134"/>
      </rPr>
      <t>分钟</t>
    </r>
  </si>
  <si>
    <t>3min</t>
  </si>
  <si>
    <r>
      <t>10-15</t>
    </r>
    <r>
      <rPr>
        <u/>
        <sz val="12"/>
        <color rgb="FF008080"/>
        <rFont val="宋体"/>
        <family val="3"/>
        <charset val="134"/>
      </rPr>
      <t>分钟</t>
    </r>
  </si>
  <si>
    <r>
      <t>焓的计算值</t>
    </r>
    <r>
      <rPr>
        <u/>
        <sz val="12"/>
        <color rgb="FF008080"/>
        <rFont val="Times New Roman"/>
        <family val="1"/>
      </rPr>
      <t xml:space="preserve"> (kJ/kg)</t>
    </r>
  </si>
  <si>
    <t>平均值</t>
    <phoneticPr fontId="6" type="noConversion"/>
  </si>
  <si>
    <t>h1</t>
    <phoneticPr fontId="6" type="noConversion"/>
  </si>
  <si>
    <t>h2</t>
    <phoneticPr fontId="6" type="noConversion"/>
  </si>
  <si>
    <t>v</t>
    <phoneticPr fontId="6" type="noConversion"/>
  </si>
  <si>
    <t>Q</t>
    <phoneticPr fontId="6" type="noConversion"/>
  </si>
  <si>
    <t>COP</t>
    <phoneticPr fontId="6" type="noConversion"/>
  </si>
  <si>
    <t>calculator</t>
    <phoneticPr fontId="6" type="noConversion"/>
  </si>
  <si>
    <t>卡诺效率</t>
    <phoneticPr fontId="6" type="noConversion"/>
  </si>
  <si>
    <t>T1</t>
    <phoneticPr fontId="6" type="noConversion"/>
  </si>
  <si>
    <t>T2</t>
    <phoneticPr fontId="6" type="noConversion"/>
  </si>
  <si>
    <t>㶲效率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</si>
</sst>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u/>
      <sz val="10.5"/>
      <color rgb="FF008080"/>
      <name val="Times New Roman"/>
      <family val="1"/>
    </font>
    <font>
      <sz val="10.5"/>
      <color rgb="FFFF0000"/>
      <name val="Times New Roman"/>
      <family val="1"/>
    </font>
    <font>
      <sz val="10.5"/>
      <color rgb="FFFF0000"/>
      <name val="宋体"/>
      <family val="3"/>
      <charset val="134"/>
    </font>
    <font>
      <sz val="9"/>
      <name val="等线"/>
      <family val="2"/>
      <charset val="134"/>
      <scheme val="minor"/>
    </font>
    <font>
      <u/>
      <sz val="12"/>
      <color rgb="FF008080"/>
      <name val="Times New Roman"/>
      <family val="1"/>
    </font>
    <font>
      <u/>
      <sz val="12"/>
      <color rgb="FF008080"/>
      <name val="宋体"/>
      <family val="3"/>
      <charset val="134"/>
    </font>
    <font>
      <sz val="12"/>
      <color rgb="FF000000"/>
      <name val="Times New Roman"/>
      <family val="1"/>
    </font>
    <font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3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A14F0-84C8-4A8A-A43F-C047AC59F746}">
  <dimension ref="A1:H20"/>
  <sheetViews>
    <sheetView tabSelected="1" workbookViewId="0">
      <selection activeCell="H19" sqref="H19"/>
    </sheetView>
  </sheetViews>
  <sheetFormatPr defaultRowHeight="13.9" x14ac:dyDescent="0.4"/>
  <cols>
    <col min="8" max="8" width="10.9296875" bestFit="1" customWidth="1"/>
  </cols>
  <sheetData>
    <row r="1" spans="1:8" ht="14.25" thickBot="1" x14ac:dyDescent="0.4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t="14.25" thickBot="1" x14ac:dyDescent="0.45">
      <c r="A2" s="3" t="s">
        <v>7</v>
      </c>
      <c r="B2" s="22" t="s">
        <v>8</v>
      </c>
      <c r="C2" s="6">
        <v>2.8</v>
      </c>
      <c r="D2" s="6">
        <v>2.92</v>
      </c>
      <c r="E2" s="6">
        <v>2.21</v>
      </c>
      <c r="F2" s="6">
        <v>2.23</v>
      </c>
      <c r="G2" s="6">
        <v>2.16</v>
      </c>
      <c r="H2" s="7">
        <f>SUM(C2:G2)/5</f>
        <v>2.464</v>
      </c>
    </row>
    <row r="3" spans="1:8" ht="14.25" thickBot="1" x14ac:dyDescent="0.45">
      <c r="A3" s="3" t="s">
        <v>9</v>
      </c>
      <c r="B3" s="23"/>
      <c r="C3" s="6">
        <v>8.5</v>
      </c>
      <c r="D3" s="6">
        <v>10.8</v>
      </c>
      <c r="E3" s="6">
        <v>9.1</v>
      </c>
      <c r="F3" s="6">
        <v>9.9</v>
      </c>
      <c r="G3" s="6">
        <v>10.199999999999999</v>
      </c>
      <c r="H3" s="7">
        <f t="shared" ref="H3:H16" si="0">SUM(C3:G3)/5</f>
        <v>9.6999999999999993</v>
      </c>
    </row>
    <row r="4" spans="1:8" ht="27" thickBot="1" x14ac:dyDescent="0.45">
      <c r="A4" s="3" t="s">
        <v>10</v>
      </c>
      <c r="B4" s="23"/>
      <c r="C4" s="6">
        <v>89.3</v>
      </c>
      <c r="D4" s="6">
        <v>76.7</v>
      </c>
      <c r="E4" s="6">
        <v>85.3</v>
      </c>
      <c r="F4" s="6">
        <v>81</v>
      </c>
      <c r="G4" s="6">
        <v>80.599999999999994</v>
      </c>
      <c r="H4" s="7">
        <f t="shared" si="0"/>
        <v>82.58</v>
      </c>
    </row>
    <row r="5" spans="1:8" ht="27.4" thickBot="1" x14ac:dyDescent="0.45">
      <c r="A5" s="3" t="s">
        <v>11</v>
      </c>
      <c r="B5" s="23"/>
      <c r="C5" s="6">
        <v>1053</v>
      </c>
      <c r="D5" s="6">
        <v>1060</v>
      </c>
      <c r="E5" s="6">
        <v>1052</v>
      </c>
      <c r="F5" s="6">
        <v>1057</v>
      </c>
      <c r="G5" s="6">
        <v>1060</v>
      </c>
      <c r="H5" s="7">
        <f t="shared" si="0"/>
        <v>1056.4000000000001</v>
      </c>
    </row>
    <row r="6" spans="1:8" ht="27.4" thickBot="1" x14ac:dyDescent="0.45">
      <c r="A6" s="8" t="s">
        <v>12</v>
      </c>
      <c r="B6" s="24"/>
      <c r="C6" s="7">
        <v>24.01</v>
      </c>
      <c r="D6" s="7">
        <v>26.39</v>
      </c>
      <c r="E6" s="7">
        <v>24.54</v>
      </c>
      <c r="F6" s="7">
        <v>25.39</v>
      </c>
      <c r="G6" s="7">
        <v>25.93</v>
      </c>
      <c r="H6" s="7">
        <f t="shared" si="0"/>
        <v>25.251999999999999</v>
      </c>
    </row>
    <row r="7" spans="1:8" ht="14.25" thickBot="1" x14ac:dyDescent="0.45">
      <c r="A7" s="3" t="s">
        <v>7</v>
      </c>
      <c r="B7" s="22" t="s">
        <v>13</v>
      </c>
      <c r="C7" s="6">
        <v>2.35</v>
      </c>
      <c r="D7" s="6">
        <v>2.7</v>
      </c>
      <c r="E7" s="6">
        <v>2.5099999999999998</v>
      </c>
      <c r="F7" s="6">
        <v>2.64</v>
      </c>
      <c r="G7" s="6">
        <v>2.2400000000000002</v>
      </c>
      <c r="H7" s="7">
        <f t="shared" si="0"/>
        <v>2.4880000000000004</v>
      </c>
    </row>
    <row r="8" spans="1:8" ht="14.25" thickBot="1" x14ac:dyDescent="0.45">
      <c r="A8" s="3" t="s">
        <v>9</v>
      </c>
      <c r="B8" s="23"/>
      <c r="C8" s="6">
        <v>12.8</v>
      </c>
      <c r="D8" s="6">
        <v>9.5</v>
      </c>
      <c r="E8" s="6">
        <v>8.8000000000000007</v>
      </c>
      <c r="F8" s="6">
        <v>8.3000000000000007</v>
      </c>
      <c r="G8" s="6">
        <v>11.7</v>
      </c>
      <c r="H8" s="7">
        <f t="shared" si="0"/>
        <v>10.220000000000002</v>
      </c>
    </row>
    <row r="9" spans="1:8" ht="27" thickBot="1" x14ac:dyDescent="0.45">
      <c r="A9" s="3" t="s">
        <v>10</v>
      </c>
      <c r="B9" s="23"/>
      <c r="C9" s="6">
        <v>68.7</v>
      </c>
      <c r="D9" s="6">
        <v>78.900000000000006</v>
      </c>
      <c r="E9" s="6">
        <v>82.1</v>
      </c>
      <c r="F9" s="6">
        <v>84.7</v>
      </c>
      <c r="G9" s="6">
        <v>71.900000000000006</v>
      </c>
      <c r="H9" s="7">
        <f t="shared" si="0"/>
        <v>77.260000000000019</v>
      </c>
    </row>
    <row r="10" spans="1:8" ht="27.4" thickBot="1" x14ac:dyDescent="0.45">
      <c r="A10" s="3" t="s">
        <v>11</v>
      </c>
      <c r="B10" s="23"/>
      <c r="C10" s="6">
        <v>1045</v>
      </c>
      <c r="D10" s="6">
        <v>1043</v>
      </c>
      <c r="E10" s="6">
        <v>1042</v>
      </c>
      <c r="F10" s="6">
        <v>1043</v>
      </c>
      <c r="G10" s="6">
        <v>1048</v>
      </c>
      <c r="H10" s="7">
        <f t="shared" si="0"/>
        <v>1044.2</v>
      </c>
    </row>
    <row r="11" spans="1:8" ht="27.4" thickBot="1" x14ac:dyDescent="0.45">
      <c r="A11" s="8" t="s">
        <v>12</v>
      </c>
      <c r="B11" s="24"/>
      <c r="C11" s="7">
        <v>28.78</v>
      </c>
      <c r="D11" s="7">
        <v>24.18</v>
      </c>
      <c r="E11" s="7">
        <v>23.36</v>
      </c>
      <c r="F11" s="7">
        <v>22.81</v>
      </c>
      <c r="G11" s="7">
        <v>27.23</v>
      </c>
      <c r="H11" s="7">
        <f t="shared" si="0"/>
        <v>25.271999999999998</v>
      </c>
    </row>
    <row r="12" spans="1:8" ht="14.25" thickBot="1" x14ac:dyDescent="0.45">
      <c r="A12" s="3" t="s">
        <v>7</v>
      </c>
      <c r="B12" s="22" t="s">
        <v>14</v>
      </c>
      <c r="C12" s="6">
        <v>2.58</v>
      </c>
      <c r="D12" s="6">
        <v>2.16</v>
      </c>
      <c r="E12" s="6">
        <v>2.68</v>
      </c>
      <c r="F12" s="6">
        <v>2.94</v>
      </c>
      <c r="G12" s="6">
        <v>2.92</v>
      </c>
      <c r="H12" s="7">
        <f t="shared" si="0"/>
        <v>2.6559999999999997</v>
      </c>
    </row>
    <row r="13" spans="1:8" ht="14.25" thickBot="1" x14ac:dyDescent="0.45">
      <c r="A13" s="3" t="s">
        <v>9</v>
      </c>
      <c r="B13" s="23"/>
      <c r="C13" s="6">
        <v>9.1</v>
      </c>
      <c r="D13" s="6">
        <v>9.1999999999999993</v>
      </c>
      <c r="E13" s="6">
        <v>8</v>
      </c>
      <c r="F13" s="6">
        <v>7.6</v>
      </c>
      <c r="G13" s="6">
        <v>10.1</v>
      </c>
      <c r="H13" s="7">
        <f t="shared" si="0"/>
        <v>8.8000000000000007</v>
      </c>
    </row>
    <row r="14" spans="1:8" ht="27" thickBot="1" x14ac:dyDescent="0.45">
      <c r="A14" s="3" t="s">
        <v>10</v>
      </c>
      <c r="B14" s="23"/>
      <c r="C14" s="6">
        <v>79.099999999999994</v>
      </c>
      <c r="D14" s="6">
        <v>80.3</v>
      </c>
      <c r="E14" s="6">
        <v>85.4</v>
      </c>
      <c r="F14" s="6">
        <v>86.7</v>
      </c>
      <c r="G14" s="6">
        <v>82</v>
      </c>
      <c r="H14" s="7">
        <f t="shared" si="0"/>
        <v>82.7</v>
      </c>
    </row>
    <row r="15" spans="1:8" ht="27.4" thickBot="1" x14ac:dyDescent="0.45">
      <c r="A15" s="3" t="s">
        <v>11</v>
      </c>
      <c r="B15" s="23"/>
      <c r="C15" s="6">
        <v>1045</v>
      </c>
      <c r="D15" s="6">
        <v>1047</v>
      </c>
      <c r="E15" s="6">
        <v>1046</v>
      </c>
      <c r="F15" s="6">
        <v>1047</v>
      </c>
      <c r="G15" s="6">
        <v>1048</v>
      </c>
      <c r="H15" s="7">
        <f t="shared" si="0"/>
        <v>1046.5999999999999</v>
      </c>
    </row>
    <row r="16" spans="1:8" ht="27.4" thickBot="1" x14ac:dyDescent="0.45">
      <c r="A16" s="8" t="s">
        <v>12</v>
      </c>
      <c r="B16" s="24"/>
      <c r="C16" s="7">
        <v>23.41</v>
      </c>
      <c r="D16" s="7">
        <v>23.83</v>
      </c>
      <c r="E16" s="7">
        <v>22.33</v>
      </c>
      <c r="F16" s="7">
        <v>21.75</v>
      </c>
      <c r="G16" s="7">
        <v>26</v>
      </c>
      <c r="H16" s="7">
        <f t="shared" si="0"/>
        <v>23.463999999999999</v>
      </c>
    </row>
    <row r="17" spans="1:8" x14ac:dyDescent="0.4">
      <c r="A17" s="20" t="s">
        <v>33</v>
      </c>
      <c r="H17" s="17">
        <f>SUM(H6+H11+H16)/3</f>
        <v>24.662666666666667</v>
      </c>
    </row>
    <row r="18" spans="1:8" x14ac:dyDescent="0.4">
      <c r="A18" s="20" t="s">
        <v>35</v>
      </c>
      <c r="H18" s="17">
        <f>SUM(H2+H7+H12)/3</f>
        <v>2.536</v>
      </c>
    </row>
    <row r="19" spans="1:8" x14ac:dyDescent="0.4">
      <c r="A19" s="20" t="s">
        <v>36</v>
      </c>
      <c r="H19">
        <f>1.2*0.075*H18*(Sheet2!F11-Sheet1!H17)*1000</f>
        <v>4528.1801599999999</v>
      </c>
    </row>
    <row r="20" spans="1:8" x14ac:dyDescent="0.4">
      <c r="H20">
        <f>H19/AVERAGE(H5,H10,H15)</f>
        <v>4.3163893238434152</v>
      </c>
    </row>
  </sheetData>
  <mergeCells count="3">
    <mergeCell ref="B2:B6"/>
    <mergeCell ref="B7:B11"/>
    <mergeCell ref="B12:B16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F65AF-2D3E-4F5C-BA02-39E1EFE04799}">
  <dimension ref="A1:F11"/>
  <sheetViews>
    <sheetView workbookViewId="0">
      <selection activeCell="D19" sqref="D19"/>
    </sheetView>
  </sheetViews>
  <sheetFormatPr defaultRowHeight="13.9" x14ac:dyDescent="0.4"/>
  <cols>
    <col min="6" max="6" width="11.59765625" bestFit="1" customWidth="1"/>
  </cols>
  <sheetData>
    <row r="1" spans="1:6" ht="14.25" thickBot="1" x14ac:dyDescent="0.4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6</v>
      </c>
    </row>
    <row r="2" spans="1:6" ht="14.25" thickBot="1" x14ac:dyDescent="0.45">
      <c r="A2" s="3" t="s">
        <v>9</v>
      </c>
      <c r="B2" s="22" t="s">
        <v>8</v>
      </c>
      <c r="C2" s="6">
        <v>22.7</v>
      </c>
      <c r="D2" s="6">
        <v>23.5</v>
      </c>
      <c r="E2" s="6">
        <v>23.96</v>
      </c>
      <c r="F2" s="16">
        <f xml:space="preserve"> SUM(C2:E2)/3</f>
        <v>23.386666666666667</v>
      </c>
    </row>
    <row r="3" spans="1:6" ht="27" thickBot="1" x14ac:dyDescent="0.45">
      <c r="A3" s="3" t="s">
        <v>10</v>
      </c>
      <c r="B3" s="23"/>
      <c r="C3" s="6">
        <v>48</v>
      </c>
      <c r="D3" s="6">
        <v>50.4</v>
      </c>
      <c r="E3" s="6">
        <v>45.2</v>
      </c>
      <c r="F3" s="16">
        <f t="shared" ref="F3:F10" si="0" xml:space="preserve"> SUM(C3:E3)/3</f>
        <v>47.866666666666674</v>
      </c>
    </row>
    <row r="4" spans="1:6" ht="27.4" thickBot="1" x14ac:dyDescent="0.45">
      <c r="A4" s="8" t="s">
        <v>12</v>
      </c>
      <c r="B4" s="24"/>
      <c r="C4" s="7">
        <v>43.79</v>
      </c>
      <c r="D4" s="7">
        <v>46.78</v>
      </c>
      <c r="E4" s="7">
        <v>45.42</v>
      </c>
      <c r="F4" s="16">
        <f t="shared" si="0"/>
        <v>45.330000000000005</v>
      </c>
    </row>
    <row r="5" spans="1:6" ht="14.25" thickBot="1" x14ac:dyDescent="0.45">
      <c r="A5" s="3" t="s">
        <v>9</v>
      </c>
      <c r="B5" s="22" t="s">
        <v>13</v>
      </c>
      <c r="C5" s="6">
        <v>22.5</v>
      </c>
      <c r="D5" s="6">
        <v>23.3</v>
      </c>
      <c r="E5" s="6">
        <v>23.7</v>
      </c>
      <c r="F5" s="16">
        <f t="shared" si="0"/>
        <v>23.166666666666668</v>
      </c>
    </row>
    <row r="6" spans="1:6" ht="27" thickBot="1" x14ac:dyDescent="0.45">
      <c r="A6" s="3" t="s">
        <v>10</v>
      </c>
      <c r="B6" s="23"/>
      <c r="C6" s="6">
        <v>47.8</v>
      </c>
      <c r="D6" s="6">
        <v>48.5</v>
      </c>
      <c r="E6" s="6">
        <v>45</v>
      </c>
      <c r="F6" s="16">
        <f t="shared" si="0"/>
        <v>47.1</v>
      </c>
    </row>
    <row r="7" spans="1:6" ht="27.4" thickBot="1" x14ac:dyDescent="0.45">
      <c r="A7" s="8" t="s">
        <v>15</v>
      </c>
      <c r="B7" s="24"/>
      <c r="C7" s="7">
        <v>43.24</v>
      </c>
      <c r="D7" s="7">
        <v>45.42</v>
      </c>
      <c r="E7" s="7">
        <v>44.72</v>
      </c>
      <c r="F7" s="16">
        <f t="shared" si="0"/>
        <v>44.46</v>
      </c>
    </row>
    <row r="8" spans="1:6" ht="14.25" thickBot="1" x14ac:dyDescent="0.45">
      <c r="A8" s="3" t="s">
        <v>9</v>
      </c>
      <c r="B8" s="22" t="s">
        <v>14</v>
      </c>
      <c r="C8" s="6">
        <v>22.1</v>
      </c>
      <c r="D8" s="6">
        <v>23</v>
      </c>
      <c r="E8" s="6">
        <v>23.3</v>
      </c>
      <c r="F8" s="16">
        <f t="shared" si="0"/>
        <v>22.8</v>
      </c>
    </row>
    <row r="9" spans="1:6" ht="27" thickBot="1" x14ac:dyDescent="0.45">
      <c r="A9" s="3" t="s">
        <v>10</v>
      </c>
      <c r="B9" s="23"/>
      <c r="C9" s="6">
        <v>48.3</v>
      </c>
      <c r="D9" s="6">
        <v>48.5</v>
      </c>
      <c r="E9" s="6">
        <v>45.2</v>
      </c>
      <c r="F9" s="16">
        <f t="shared" si="0"/>
        <v>47.333333333333336</v>
      </c>
    </row>
    <row r="10" spans="1:6" ht="27.4" thickBot="1" x14ac:dyDescent="0.45">
      <c r="A10" s="8" t="s">
        <v>15</v>
      </c>
      <c r="B10" s="24"/>
      <c r="C10" s="7">
        <v>42.54</v>
      </c>
      <c r="D10" s="7">
        <v>44.71</v>
      </c>
      <c r="E10" s="7">
        <v>43.9</v>
      </c>
      <c r="F10" s="16">
        <f t="shared" si="0"/>
        <v>43.716666666666669</v>
      </c>
    </row>
    <row r="11" spans="1:6" ht="22.9" customHeight="1" x14ac:dyDescent="0.4">
      <c r="A11" s="20" t="s">
        <v>34</v>
      </c>
      <c r="F11" s="19">
        <f>AVERAGE(F4,F7,F10)</f>
        <v>44.502222222222223</v>
      </c>
    </row>
  </sheetData>
  <mergeCells count="3">
    <mergeCell ref="B2:B4"/>
    <mergeCell ref="B5:B7"/>
    <mergeCell ref="B8:B10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07FE2-0D4D-4FE3-B853-9040839B5706}">
  <dimension ref="A1:H20"/>
  <sheetViews>
    <sheetView topLeftCell="A7" workbookViewId="0">
      <selection activeCell="H19" sqref="H19"/>
    </sheetView>
  </sheetViews>
  <sheetFormatPr defaultRowHeight="13.9" x14ac:dyDescent="0.4"/>
  <sheetData>
    <row r="1" spans="1:8" ht="16.5" thickBot="1" x14ac:dyDescent="0.45">
      <c r="A1" s="9"/>
      <c r="B1" s="10" t="s">
        <v>0</v>
      </c>
      <c r="C1" s="10" t="s">
        <v>16</v>
      </c>
      <c r="D1" s="10" t="s">
        <v>17</v>
      </c>
      <c r="E1" s="10" t="s">
        <v>18</v>
      </c>
      <c r="F1" s="10" t="s">
        <v>19</v>
      </c>
      <c r="G1" s="10" t="s">
        <v>20</v>
      </c>
      <c r="H1" s="10" t="s">
        <v>6</v>
      </c>
    </row>
    <row r="2" spans="1:8" ht="31.5" thickBot="1" x14ac:dyDescent="0.45">
      <c r="A2" s="11" t="s">
        <v>21</v>
      </c>
      <c r="B2" s="12" t="s">
        <v>22</v>
      </c>
      <c r="C2" s="14">
        <v>2.56</v>
      </c>
      <c r="D2" s="15">
        <v>2.4500000000000002</v>
      </c>
      <c r="E2" s="14">
        <v>2.2000000000000002</v>
      </c>
      <c r="F2" s="15">
        <v>2.1</v>
      </c>
      <c r="G2" s="14">
        <v>2.2000000000000002</v>
      </c>
      <c r="H2" s="15">
        <f>AVERAGE(C2:G2)</f>
        <v>2.3020000000000005</v>
      </c>
    </row>
    <row r="3" spans="1:8" ht="16.5" thickBot="1" x14ac:dyDescent="0.45">
      <c r="A3" s="11" t="s">
        <v>24</v>
      </c>
      <c r="B3" s="13" t="s">
        <v>23</v>
      </c>
      <c r="C3" s="15">
        <v>9.3000000000000007</v>
      </c>
      <c r="D3" s="14">
        <v>8.8000000000000007</v>
      </c>
      <c r="E3" s="14">
        <v>8.1999999999999993</v>
      </c>
      <c r="F3" s="15">
        <v>9.1999999999999993</v>
      </c>
      <c r="G3" s="14">
        <v>9.1999999999999993</v>
      </c>
      <c r="H3" s="15">
        <f t="shared" ref="H3:H16" si="0">AVERAGE(C3:G3)</f>
        <v>8.9400000000000013</v>
      </c>
    </row>
    <row r="4" spans="1:8" ht="32.25" thickBot="1" x14ac:dyDescent="0.45">
      <c r="A4" s="11" t="s">
        <v>25</v>
      </c>
      <c r="B4" s="4"/>
      <c r="C4" s="15">
        <v>78.3</v>
      </c>
      <c r="D4" s="14">
        <v>81.400000000000006</v>
      </c>
      <c r="E4" s="14">
        <v>82.9</v>
      </c>
      <c r="F4" s="15">
        <v>80.900000000000006</v>
      </c>
      <c r="G4" s="14">
        <v>79.599999999999994</v>
      </c>
      <c r="H4" s="15">
        <f t="shared" si="0"/>
        <v>80.62</v>
      </c>
    </row>
    <row r="5" spans="1:8" ht="32.25" thickBot="1" x14ac:dyDescent="0.45">
      <c r="A5" s="11" t="s">
        <v>26</v>
      </c>
      <c r="B5" s="4"/>
      <c r="C5" s="15">
        <v>1051</v>
      </c>
      <c r="D5" s="15">
        <v>1051</v>
      </c>
      <c r="E5" s="15">
        <v>1053</v>
      </c>
      <c r="F5" s="14">
        <v>1058</v>
      </c>
      <c r="G5" s="15">
        <v>1057</v>
      </c>
      <c r="H5" s="15">
        <f t="shared" si="0"/>
        <v>1054</v>
      </c>
    </row>
    <row r="6" spans="1:8" ht="47.25" thickBot="1" x14ac:dyDescent="0.45">
      <c r="A6" s="11" t="s">
        <v>27</v>
      </c>
      <c r="B6" s="5"/>
      <c r="C6" s="15">
        <v>23.67</v>
      </c>
      <c r="D6" s="15">
        <v>23.23</v>
      </c>
      <c r="E6" s="15">
        <v>22.3</v>
      </c>
      <c r="F6" s="15">
        <v>23.94</v>
      </c>
      <c r="G6" s="15">
        <v>23.7</v>
      </c>
      <c r="H6" s="15">
        <f t="shared" si="0"/>
        <v>23.368000000000002</v>
      </c>
    </row>
    <row r="7" spans="1:8" ht="31.5" thickBot="1" x14ac:dyDescent="0.45">
      <c r="A7" s="11" t="s">
        <v>21</v>
      </c>
      <c r="B7" s="12" t="s">
        <v>28</v>
      </c>
      <c r="C7" s="14">
        <v>2.2000000000000002</v>
      </c>
      <c r="D7" s="14">
        <v>2.12</v>
      </c>
      <c r="E7" s="14">
        <v>2.56</v>
      </c>
      <c r="F7" s="14">
        <v>2.35</v>
      </c>
      <c r="G7" s="14">
        <v>2.4</v>
      </c>
      <c r="H7" s="15">
        <f t="shared" si="0"/>
        <v>2.3260000000000001</v>
      </c>
    </row>
    <row r="8" spans="1:8" ht="16.5" thickBot="1" x14ac:dyDescent="0.45">
      <c r="A8" s="11" t="s">
        <v>24</v>
      </c>
      <c r="B8" s="13" t="s">
        <v>29</v>
      </c>
      <c r="C8" s="14">
        <v>8.6999999999999993</v>
      </c>
      <c r="D8" s="14">
        <v>8.4</v>
      </c>
      <c r="E8" s="15">
        <v>8.4</v>
      </c>
      <c r="F8" s="14">
        <v>7.8</v>
      </c>
      <c r="G8" s="14">
        <v>10.199999999999999</v>
      </c>
      <c r="H8" s="15">
        <f t="shared" si="0"/>
        <v>8.6999999999999993</v>
      </c>
    </row>
    <row r="9" spans="1:8" ht="32.25" thickBot="1" x14ac:dyDescent="0.45">
      <c r="A9" s="11" t="s">
        <v>25</v>
      </c>
      <c r="B9" s="4"/>
      <c r="C9" s="14">
        <v>86.2</v>
      </c>
      <c r="D9" s="14">
        <v>85.4</v>
      </c>
      <c r="E9" s="15">
        <v>85.3</v>
      </c>
      <c r="F9" s="14">
        <v>86</v>
      </c>
      <c r="G9" s="14">
        <v>78.3</v>
      </c>
      <c r="H9" s="15">
        <f t="shared" si="0"/>
        <v>84.240000000000009</v>
      </c>
    </row>
    <row r="10" spans="1:8" ht="32.25" thickBot="1" x14ac:dyDescent="0.45">
      <c r="A10" s="11" t="s">
        <v>26</v>
      </c>
      <c r="B10" s="4"/>
      <c r="C10" s="14">
        <v>1046</v>
      </c>
      <c r="D10" s="15">
        <v>1050</v>
      </c>
      <c r="E10" s="15">
        <v>1051</v>
      </c>
      <c r="F10" s="15">
        <v>1053</v>
      </c>
      <c r="G10" s="15">
        <v>1052</v>
      </c>
      <c r="H10" s="15">
        <f t="shared" si="0"/>
        <v>1050.4000000000001</v>
      </c>
    </row>
    <row r="11" spans="1:8" ht="47.25" thickBot="1" x14ac:dyDescent="0.45">
      <c r="A11" s="11" t="s">
        <v>27</v>
      </c>
      <c r="B11" s="5"/>
      <c r="C11" s="15">
        <v>23.88</v>
      </c>
      <c r="D11" s="15">
        <v>23.13</v>
      </c>
      <c r="E11" s="15">
        <v>23.11</v>
      </c>
      <c r="F11" s="15">
        <v>22.03</v>
      </c>
      <c r="G11" s="15">
        <v>25.48</v>
      </c>
      <c r="H11" s="15">
        <f t="shared" si="0"/>
        <v>23.526000000000003</v>
      </c>
    </row>
    <row r="12" spans="1:8" ht="31.5" thickBot="1" x14ac:dyDescent="0.45">
      <c r="A12" s="11" t="s">
        <v>21</v>
      </c>
      <c r="B12" s="25" t="s">
        <v>30</v>
      </c>
      <c r="C12" s="14">
        <v>2.0499999999999998</v>
      </c>
      <c r="D12" s="14">
        <v>2.85</v>
      </c>
      <c r="E12" s="14">
        <v>2.57</v>
      </c>
      <c r="F12" s="14">
        <v>2.06</v>
      </c>
      <c r="G12" s="14">
        <v>2.69</v>
      </c>
      <c r="H12" s="15">
        <f t="shared" si="0"/>
        <v>2.444</v>
      </c>
    </row>
    <row r="13" spans="1:8" ht="31.5" customHeight="1" thickBot="1" x14ac:dyDescent="0.45">
      <c r="A13" s="11" t="s">
        <v>24</v>
      </c>
      <c r="B13" s="26"/>
      <c r="C13" s="14">
        <v>10.6</v>
      </c>
      <c r="D13" s="14">
        <v>9.1999999999999993</v>
      </c>
      <c r="E13" s="14">
        <v>8.5</v>
      </c>
      <c r="F13" s="14">
        <v>8.6999999999999993</v>
      </c>
      <c r="G13" s="14">
        <v>9.6</v>
      </c>
      <c r="H13" s="15">
        <f t="shared" si="0"/>
        <v>9.32</v>
      </c>
    </row>
    <row r="14" spans="1:8" ht="32.25" thickBot="1" x14ac:dyDescent="0.45">
      <c r="A14" s="11" t="s">
        <v>25</v>
      </c>
      <c r="B14" s="26"/>
      <c r="C14" s="14">
        <v>71.7</v>
      </c>
      <c r="D14" s="14">
        <v>78</v>
      </c>
      <c r="E14" s="14">
        <v>80.099999999999994</v>
      </c>
      <c r="F14" s="14">
        <v>82.8</v>
      </c>
      <c r="G14" s="14">
        <v>79.2</v>
      </c>
      <c r="H14" s="15">
        <f t="shared" si="0"/>
        <v>78.359999999999985</v>
      </c>
    </row>
    <row r="15" spans="1:8" ht="32.25" thickBot="1" x14ac:dyDescent="0.45">
      <c r="A15" s="11" t="s">
        <v>26</v>
      </c>
      <c r="B15" s="26"/>
      <c r="C15" s="14">
        <v>1046</v>
      </c>
      <c r="D15" s="14">
        <v>1049</v>
      </c>
      <c r="E15" s="14">
        <v>1051</v>
      </c>
      <c r="F15" s="14">
        <v>1050</v>
      </c>
      <c r="G15" s="14">
        <v>1045</v>
      </c>
      <c r="H15" s="15">
        <f t="shared" si="0"/>
        <v>1048.2</v>
      </c>
    </row>
    <row r="16" spans="1:8" ht="47.25" thickBot="1" x14ac:dyDescent="0.45">
      <c r="A16" s="11" t="s">
        <v>27</v>
      </c>
      <c r="B16" s="27"/>
      <c r="C16" s="15">
        <v>24.97</v>
      </c>
      <c r="D16" s="15">
        <v>23.41</v>
      </c>
      <c r="E16" s="15">
        <v>22.41</v>
      </c>
      <c r="F16" s="15">
        <v>23.28</v>
      </c>
      <c r="G16" s="15">
        <v>24.43</v>
      </c>
      <c r="H16" s="15">
        <f t="shared" si="0"/>
        <v>23.7</v>
      </c>
    </row>
    <row r="17" spans="1:8" ht="15.75" x14ac:dyDescent="0.4">
      <c r="A17" s="21" t="s">
        <v>33</v>
      </c>
      <c r="H17" s="18">
        <f>AVERAGE(H6,H11,H16)</f>
        <v>23.531333333333336</v>
      </c>
    </row>
    <row r="18" spans="1:8" ht="15.75" x14ac:dyDescent="0.4">
      <c r="A18" s="21" t="s">
        <v>35</v>
      </c>
      <c r="H18">
        <f>SUM(H2+H7+H12)/3</f>
        <v>2.3573333333333335</v>
      </c>
    </row>
    <row r="19" spans="1:8" ht="15.75" x14ac:dyDescent="0.4">
      <c r="A19" s="21" t="s">
        <v>36</v>
      </c>
      <c r="H19">
        <f>1.2*0.075*H18*(Sheet4!F11-Sheet3!H17)*1000</f>
        <v>4058.1021866666661</v>
      </c>
    </row>
    <row r="20" spans="1:8" ht="15.75" x14ac:dyDescent="0.4">
      <c r="A20" s="21" t="s">
        <v>37</v>
      </c>
      <c r="H20">
        <f>H19/AVERAGE(H5,H10,H15)</f>
        <v>3.861671813741038</v>
      </c>
    </row>
  </sheetData>
  <mergeCells count="1">
    <mergeCell ref="B12:B16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2E431-AF1E-4EA9-BFDC-AF8A100FFB23}">
  <dimension ref="A1:F11"/>
  <sheetViews>
    <sheetView workbookViewId="0">
      <selection activeCell="E18" sqref="E18"/>
    </sheetView>
  </sheetViews>
  <sheetFormatPr defaultRowHeight="13.9" x14ac:dyDescent="0.4"/>
  <sheetData>
    <row r="1" spans="1:6" ht="16.5" thickBot="1" x14ac:dyDescent="0.45">
      <c r="A1" s="9"/>
      <c r="B1" s="10" t="s">
        <v>0</v>
      </c>
      <c r="C1" s="10" t="s">
        <v>16</v>
      </c>
      <c r="D1" s="10" t="s">
        <v>17</v>
      </c>
      <c r="E1" s="10" t="s">
        <v>18</v>
      </c>
      <c r="F1" s="10" t="s">
        <v>32</v>
      </c>
    </row>
    <row r="2" spans="1:6" ht="16.5" thickBot="1" x14ac:dyDescent="0.45">
      <c r="A2" s="11" t="s">
        <v>24</v>
      </c>
      <c r="B2" s="25" t="s">
        <v>22</v>
      </c>
      <c r="C2" s="14">
        <v>22</v>
      </c>
      <c r="D2" s="15">
        <v>22.8</v>
      </c>
      <c r="E2" s="14">
        <v>23</v>
      </c>
      <c r="F2" s="15">
        <f xml:space="preserve"> SUM(C2:E2)/3</f>
        <v>22.599999999999998</v>
      </c>
    </row>
    <row r="3" spans="1:6" ht="32.25" thickBot="1" x14ac:dyDescent="0.45">
      <c r="A3" s="11" t="s">
        <v>25</v>
      </c>
      <c r="B3" s="26"/>
      <c r="C3" s="14">
        <v>46.2</v>
      </c>
      <c r="D3" s="14">
        <v>47.7</v>
      </c>
      <c r="E3" s="14">
        <v>43</v>
      </c>
      <c r="F3" s="15">
        <f t="shared" ref="F3:F10" si="0" xml:space="preserve"> SUM(C3:E3)/3</f>
        <v>45.633333333333333</v>
      </c>
    </row>
    <row r="4" spans="1:6" ht="47.25" thickBot="1" x14ac:dyDescent="0.45">
      <c r="A4" s="11" t="s">
        <v>27</v>
      </c>
      <c r="B4" s="27"/>
      <c r="C4" s="15">
        <v>41.43</v>
      </c>
      <c r="D4" s="15">
        <v>43.89</v>
      </c>
      <c r="E4" s="15">
        <v>42.24</v>
      </c>
      <c r="F4" s="15">
        <f t="shared" si="0"/>
        <v>42.52</v>
      </c>
    </row>
    <row r="5" spans="1:6" ht="16.5" thickBot="1" x14ac:dyDescent="0.45">
      <c r="A5" s="11" t="s">
        <v>24</v>
      </c>
      <c r="B5" s="25" t="s">
        <v>28</v>
      </c>
      <c r="C5" s="15">
        <v>22.5</v>
      </c>
      <c r="D5" s="15">
        <v>23.1</v>
      </c>
      <c r="E5" s="15">
        <v>23.2</v>
      </c>
      <c r="F5" s="15">
        <f t="shared" si="0"/>
        <v>22.933333333333334</v>
      </c>
    </row>
    <row r="6" spans="1:6" ht="32.25" thickBot="1" x14ac:dyDescent="0.45">
      <c r="A6" s="11" t="s">
        <v>25</v>
      </c>
      <c r="B6" s="26"/>
      <c r="C6" s="15">
        <v>45.2</v>
      </c>
      <c r="D6" s="15">
        <v>47.9</v>
      </c>
      <c r="E6" s="15">
        <v>43.8</v>
      </c>
      <c r="F6" s="15">
        <f t="shared" si="0"/>
        <v>45.633333333333326</v>
      </c>
    </row>
    <row r="7" spans="1:6" ht="47.65" thickBot="1" x14ac:dyDescent="0.45">
      <c r="A7" s="11" t="s">
        <v>31</v>
      </c>
      <c r="B7" s="27"/>
      <c r="C7" s="15">
        <v>42.11</v>
      </c>
      <c r="D7" s="15">
        <v>44.67</v>
      </c>
      <c r="E7" s="15">
        <v>43.04</v>
      </c>
      <c r="F7" s="15">
        <f t="shared" si="0"/>
        <v>43.273333333333333</v>
      </c>
    </row>
    <row r="8" spans="1:6" ht="16.5" thickBot="1" x14ac:dyDescent="0.45">
      <c r="A8" s="11" t="s">
        <v>24</v>
      </c>
      <c r="B8" s="25" t="s">
        <v>30</v>
      </c>
      <c r="C8" s="15">
        <v>20.6</v>
      </c>
      <c r="D8" s="15">
        <v>21.3</v>
      </c>
      <c r="E8" s="15">
        <v>22.5</v>
      </c>
      <c r="F8" s="15">
        <f t="shared" si="0"/>
        <v>21.466666666666669</v>
      </c>
    </row>
    <row r="9" spans="1:6" ht="32.25" thickBot="1" x14ac:dyDescent="0.45">
      <c r="A9" s="11" t="s">
        <v>25</v>
      </c>
      <c r="B9" s="26"/>
      <c r="C9" s="14">
        <v>52.5</v>
      </c>
      <c r="D9" s="14">
        <v>54.7</v>
      </c>
      <c r="E9" s="14">
        <v>45.8</v>
      </c>
      <c r="F9" s="15">
        <f t="shared" si="0"/>
        <v>51</v>
      </c>
    </row>
    <row r="10" spans="1:6" ht="47.65" thickBot="1" x14ac:dyDescent="0.45">
      <c r="A10" s="11" t="s">
        <v>31</v>
      </c>
      <c r="B10" s="27"/>
      <c r="C10" s="15">
        <v>40.840000000000003</v>
      </c>
      <c r="D10" s="15">
        <v>43.34</v>
      </c>
      <c r="E10" s="15">
        <v>42.37</v>
      </c>
      <c r="F10" s="15">
        <f t="shared" si="0"/>
        <v>42.183333333333337</v>
      </c>
    </row>
    <row r="11" spans="1:6" ht="15.75" x14ac:dyDescent="0.4">
      <c r="A11" s="21" t="s">
        <v>34</v>
      </c>
      <c r="F11" s="18">
        <f>AVERAGE(F4,F7,F10)</f>
        <v>42.658888888888889</v>
      </c>
    </row>
  </sheetData>
  <mergeCells count="3">
    <mergeCell ref="B2:B4"/>
    <mergeCell ref="B5:B7"/>
    <mergeCell ref="B8:B10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C396F-6A6C-43FE-8F9C-15C4B9E44CA2}">
  <dimension ref="A1:H20"/>
  <sheetViews>
    <sheetView topLeftCell="A10" workbookViewId="0">
      <selection activeCell="H20" sqref="H20"/>
    </sheetView>
  </sheetViews>
  <sheetFormatPr defaultRowHeight="13.9" x14ac:dyDescent="0.4"/>
  <sheetData>
    <row r="1" spans="1:8" ht="16.5" thickBot="1" x14ac:dyDescent="0.45">
      <c r="A1" s="9"/>
      <c r="B1" s="10" t="s">
        <v>0</v>
      </c>
      <c r="C1" s="10" t="s">
        <v>16</v>
      </c>
      <c r="D1" s="10" t="s">
        <v>17</v>
      </c>
      <c r="E1" s="10" t="s">
        <v>18</v>
      </c>
      <c r="F1" s="10" t="s">
        <v>19</v>
      </c>
      <c r="G1" s="10" t="s">
        <v>20</v>
      </c>
      <c r="H1" s="10" t="s">
        <v>6</v>
      </c>
    </row>
    <row r="2" spans="1:8" ht="31.5" thickBot="1" x14ac:dyDescent="0.45">
      <c r="A2" s="11" t="s">
        <v>21</v>
      </c>
      <c r="B2" s="12" t="s">
        <v>22</v>
      </c>
      <c r="C2" s="14">
        <v>2.5</v>
      </c>
      <c r="D2" s="14">
        <v>2.14</v>
      </c>
      <c r="E2" s="14">
        <v>2.3199999999999998</v>
      </c>
      <c r="F2" s="14">
        <v>2.2400000000000002</v>
      </c>
      <c r="G2" s="14">
        <v>2.29</v>
      </c>
      <c r="H2" s="15">
        <f>SUM(C2:G2)/5</f>
        <v>2.2980000000000005</v>
      </c>
    </row>
    <row r="3" spans="1:8" ht="16.5" thickBot="1" x14ac:dyDescent="0.45">
      <c r="A3" s="11" t="s">
        <v>24</v>
      </c>
      <c r="B3" s="13" t="s">
        <v>23</v>
      </c>
      <c r="C3" s="14">
        <v>9.9</v>
      </c>
      <c r="D3" s="14">
        <v>9.8000000000000007</v>
      </c>
      <c r="E3" s="14">
        <v>9.9</v>
      </c>
      <c r="F3" s="15">
        <v>9.4</v>
      </c>
      <c r="G3" s="14">
        <v>10</v>
      </c>
      <c r="H3" s="15">
        <f t="shared" ref="H3:H16" si="0">SUM(C3:G3)/5</f>
        <v>9.8000000000000007</v>
      </c>
    </row>
    <row r="4" spans="1:8" ht="32.25" thickBot="1" x14ac:dyDescent="0.45">
      <c r="A4" s="11" t="s">
        <v>25</v>
      </c>
      <c r="B4" s="4"/>
      <c r="C4" s="14">
        <v>80.2</v>
      </c>
      <c r="D4" s="14">
        <v>85.4</v>
      </c>
      <c r="E4" s="14">
        <v>85.2</v>
      </c>
      <c r="F4" s="15">
        <v>86.2</v>
      </c>
      <c r="G4" s="14">
        <v>85.6</v>
      </c>
      <c r="H4" s="15">
        <f t="shared" si="0"/>
        <v>84.52000000000001</v>
      </c>
    </row>
    <row r="5" spans="1:8" ht="32.25" thickBot="1" x14ac:dyDescent="0.45">
      <c r="A5" s="11" t="s">
        <v>26</v>
      </c>
      <c r="B5" s="4"/>
      <c r="C5" s="14">
        <v>1032</v>
      </c>
      <c r="D5" s="15">
        <v>1030</v>
      </c>
      <c r="E5" s="15">
        <v>1032</v>
      </c>
      <c r="F5" s="14">
        <v>1029</v>
      </c>
      <c r="G5" s="15">
        <v>1040</v>
      </c>
      <c r="H5" s="15">
        <f t="shared" si="0"/>
        <v>1032.5999999999999</v>
      </c>
    </row>
    <row r="6" spans="1:8" ht="47.25" thickBot="1" x14ac:dyDescent="0.45">
      <c r="A6" s="11" t="s">
        <v>27</v>
      </c>
      <c r="B6" s="5"/>
      <c r="C6" s="15">
        <v>25.24</v>
      </c>
      <c r="D6" s="15">
        <v>23.94</v>
      </c>
      <c r="E6" s="15">
        <v>26.2</v>
      </c>
      <c r="F6" s="15">
        <v>25.33</v>
      </c>
      <c r="G6" s="15">
        <v>26.49</v>
      </c>
      <c r="H6" s="15">
        <f t="shared" si="0"/>
        <v>25.439999999999998</v>
      </c>
    </row>
    <row r="7" spans="1:8" ht="31.5" thickBot="1" x14ac:dyDescent="0.45">
      <c r="A7" s="11" t="s">
        <v>21</v>
      </c>
      <c r="B7" s="12" t="s">
        <v>28</v>
      </c>
      <c r="C7" s="14">
        <v>2.2000000000000002</v>
      </c>
      <c r="D7" s="14">
        <v>2.12</v>
      </c>
      <c r="E7" s="14">
        <v>2.56</v>
      </c>
      <c r="F7" s="14">
        <v>2.35</v>
      </c>
      <c r="G7" s="14">
        <v>2.4</v>
      </c>
      <c r="H7" s="15">
        <f t="shared" si="0"/>
        <v>2.3260000000000001</v>
      </c>
    </row>
    <row r="8" spans="1:8" ht="16.5" thickBot="1" x14ac:dyDescent="0.45">
      <c r="A8" s="11" t="s">
        <v>24</v>
      </c>
      <c r="B8" s="13" t="s">
        <v>29</v>
      </c>
      <c r="C8" s="14">
        <v>8.6999999999999993</v>
      </c>
      <c r="D8" s="14">
        <v>8.4</v>
      </c>
      <c r="E8" s="15">
        <v>8.4</v>
      </c>
      <c r="F8" s="14">
        <v>7.8</v>
      </c>
      <c r="G8" s="14">
        <v>10.199999999999999</v>
      </c>
      <c r="H8" s="15">
        <f t="shared" si="0"/>
        <v>8.6999999999999993</v>
      </c>
    </row>
    <row r="9" spans="1:8" ht="32.25" thickBot="1" x14ac:dyDescent="0.45">
      <c r="A9" s="11" t="s">
        <v>25</v>
      </c>
      <c r="B9" s="4"/>
      <c r="C9" s="14">
        <v>86.2</v>
      </c>
      <c r="D9" s="14">
        <v>85.4</v>
      </c>
      <c r="E9" s="15">
        <v>85.3</v>
      </c>
      <c r="F9" s="14">
        <v>86</v>
      </c>
      <c r="G9" s="14">
        <v>78.3</v>
      </c>
      <c r="H9" s="15">
        <f t="shared" si="0"/>
        <v>84.240000000000009</v>
      </c>
    </row>
    <row r="10" spans="1:8" ht="32.25" thickBot="1" x14ac:dyDescent="0.45">
      <c r="A10" s="11" t="s">
        <v>26</v>
      </c>
      <c r="B10" s="4"/>
      <c r="C10" s="14">
        <v>1046</v>
      </c>
      <c r="D10" s="15">
        <v>1050</v>
      </c>
      <c r="E10" s="15">
        <v>1051</v>
      </c>
      <c r="F10" s="15">
        <v>1053</v>
      </c>
      <c r="G10" s="15">
        <v>1052</v>
      </c>
      <c r="H10" s="15">
        <f t="shared" si="0"/>
        <v>1050.4000000000001</v>
      </c>
    </row>
    <row r="11" spans="1:8" ht="47.25" thickBot="1" x14ac:dyDescent="0.45">
      <c r="A11" s="11" t="s">
        <v>27</v>
      </c>
      <c r="B11" s="5"/>
      <c r="C11" s="15">
        <v>23.88</v>
      </c>
      <c r="D11" s="15">
        <v>23.13</v>
      </c>
      <c r="E11" s="15">
        <v>23.11</v>
      </c>
      <c r="F11" s="15">
        <v>22.03</v>
      </c>
      <c r="G11" s="15">
        <v>25.48</v>
      </c>
      <c r="H11" s="15">
        <f t="shared" si="0"/>
        <v>23.526000000000003</v>
      </c>
    </row>
    <row r="12" spans="1:8" ht="31.5" thickBot="1" x14ac:dyDescent="0.45">
      <c r="A12" s="11" t="s">
        <v>21</v>
      </c>
      <c r="B12" s="25" t="s">
        <v>30</v>
      </c>
      <c r="C12" s="14">
        <v>2.84</v>
      </c>
      <c r="D12" s="14">
        <v>2.56</v>
      </c>
      <c r="E12" s="14">
        <v>2.72</v>
      </c>
      <c r="F12" s="14">
        <v>2.41</v>
      </c>
      <c r="G12" s="14">
        <v>2.61</v>
      </c>
      <c r="H12" s="15">
        <f t="shared" si="0"/>
        <v>2.6280000000000001</v>
      </c>
    </row>
    <row r="13" spans="1:8" ht="16.5" thickBot="1" x14ac:dyDescent="0.45">
      <c r="A13" s="11" t="s">
        <v>24</v>
      </c>
      <c r="B13" s="26"/>
      <c r="C13" s="14">
        <v>9.5</v>
      </c>
      <c r="D13" s="14">
        <v>9.5</v>
      </c>
      <c r="E13" s="14">
        <v>9.1</v>
      </c>
      <c r="F13" s="14">
        <v>9.5</v>
      </c>
      <c r="G13" s="14">
        <v>10.199999999999999</v>
      </c>
      <c r="H13" s="15">
        <f t="shared" si="0"/>
        <v>9.5599999999999987</v>
      </c>
    </row>
    <row r="14" spans="1:8" ht="32.25" thickBot="1" x14ac:dyDescent="0.45">
      <c r="A14" s="11" t="s">
        <v>25</v>
      </c>
      <c r="B14" s="26"/>
      <c r="C14" s="14">
        <v>81.099999999999994</v>
      </c>
      <c r="D14" s="14">
        <v>86.4</v>
      </c>
      <c r="E14" s="14">
        <v>86.1</v>
      </c>
      <c r="F14" s="14">
        <v>86.8</v>
      </c>
      <c r="G14" s="14">
        <v>85.6</v>
      </c>
      <c r="H14" s="15">
        <f t="shared" si="0"/>
        <v>85.2</v>
      </c>
    </row>
    <row r="15" spans="1:8" ht="32.25" thickBot="1" x14ac:dyDescent="0.45">
      <c r="A15" s="11" t="s">
        <v>26</v>
      </c>
      <c r="B15" s="26"/>
      <c r="C15" s="14">
        <v>1039</v>
      </c>
      <c r="D15" s="14">
        <v>1041</v>
      </c>
      <c r="E15" s="14">
        <v>1034</v>
      </c>
      <c r="F15" s="14">
        <v>1027</v>
      </c>
      <c r="G15" s="14">
        <v>1025</v>
      </c>
      <c r="H15" s="15">
        <f t="shared" si="0"/>
        <v>1033.2</v>
      </c>
    </row>
    <row r="16" spans="1:8" ht="47.25" thickBot="1" x14ac:dyDescent="0.45">
      <c r="A16" s="11" t="s">
        <v>27</v>
      </c>
      <c r="B16" s="27"/>
      <c r="C16" s="15">
        <v>24.59</v>
      </c>
      <c r="D16" s="15">
        <v>25.58</v>
      </c>
      <c r="E16" s="15">
        <v>24.69</v>
      </c>
      <c r="F16" s="15">
        <v>25.66</v>
      </c>
      <c r="G16" s="15">
        <v>26.91</v>
      </c>
      <c r="H16" s="15">
        <f t="shared" si="0"/>
        <v>25.485999999999997</v>
      </c>
    </row>
    <row r="17" spans="1:8" ht="15.75" x14ac:dyDescent="0.4">
      <c r="A17" s="21" t="s">
        <v>33</v>
      </c>
      <c r="H17">
        <f>AVERAGE(H6,H11,H16)</f>
        <v>24.817333333333334</v>
      </c>
    </row>
    <row r="18" spans="1:8" ht="15.75" x14ac:dyDescent="0.4">
      <c r="A18" s="21" t="s">
        <v>35</v>
      </c>
      <c r="H18">
        <f>SUM(H2+H7+H12)/3</f>
        <v>2.4173333333333336</v>
      </c>
    </row>
    <row r="19" spans="1:8" ht="15.75" x14ac:dyDescent="0.4">
      <c r="A19" s="21" t="s">
        <v>36</v>
      </c>
      <c r="H19">
        <f>1.2*0.075*H18*(Sheet6!F11-Sheet5!H17)*1000</f>
        <v>4552.1770933333346</v>
      </c>
    </row>
    <row r="20" spans="1:8" ht="15.75" x14ac:dyDescent="0.4">
      <c r="A20" s="21" t="s">
        <v>37</v>
      </c>
      <c r="H20">
        <f>H19/AVERAGE(H5,H10,H15)</f>
        <v>4.3824309351132804</v>
      </c>
    </row>
  </sheetData>
  <mergeCells count="1">
    <mergeCell ref="B12:B16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7D4C7-02A1-4887-A455-B4A85C3154D9}">
  <dimension ref="A1:F11"/>
  <sheetViews>
    <sheetView workbookViewId="0">
      <selection activeCell="G19" sqref="G19"/>
    </sheetView>
  </sheetViews>
  <sheetFormatPr defaultRowHeight="13.9" x14ac:dyDescent="0.4"/>
  <sheetData>
    <row r="1" spans="1:6" ht="16.5" thickBot="1" x14ac:dyDescent="0.45">
      <c r="A1" s="9"/>
      <c r="B1" s="10" t="s">
        <v>0</v>
      </c>
      <c r="C1" s="10" t="s">
        <v>16</v>
      </c>
      <c r="D1" s="10" t="s">
        <v>17</v>
      </c>
      <c r="E1" s="10" t="s">
        <v>18</v>
      </c>
      <c r="F1" s="10" t="s">
        <v>6</v>
      </c>
    </row>
    <row r="2" spans="1:6" ht="16.5" thickBot="1" x14ac:dyDescent="0.45">
      <c r="A2" s="11" t="s">
        <v>24</v>
      </c>
      <c r="B2" s="25" t="s">
        <v>22</v>
      </c>
      <c r="C2" s="14">
        <v>22.1</v>
      </c>
      <c r="D2" s="15">
        <v>22.7</v>
      </c>
      <c r="E2" s="14">
        <v>23</v>
      </c>
      <c r="F2" s="15">
        <f>SUM(C2:E2)/3</f>
        <v>22.599999999999998</v>
      </c>
    </row>
    <row r="3" spans="1:6" ht="32.25" thickBot="1" x14ac:dyDescent="0.45">
      <c r="A3" s="11" t="s">
        <v>25</v>
      </c>
      <c r="B3" s="26"/>
      <c r="C3" s="14">
        <v>57.4</v>
      </c>
      <c r="D3" s="14">
        <v>55.8</v>
      </c>
      <c r="E3" s="14">
        <v>53.9</v>
      </c>
      <c r="F3" s="15">
        <f t="shared" ref="F3:F10" si="0">SUM(C3:E3)/3</f>
        <v>55.699999999999996</v>
      </c>
    </row>
    <row r="4" spans="1:6" ht="47.25" thickBot="1" x14ac:dyDescent="0.45">
      <c r="A4" s="11" t="s">
        <v>27</v>
      </c>
      <c r="B4" s="27"/>
      <c r="C4" s="15">
        <v>46.43</v>
      </c>
      <c r="D4" s="15">
        <v>47.25</v>
      </c>
      <c r="E4" s="15">
        <v>45.15</v>
      </c>
      <c r="F4" s="15">
        <f t="shared" si="0"/>
        <v>46.276666666666671</v>
      </c>
    </row>
    <row r="5" spans="1:6" ht="16.5" thickBot="1" x14ac:dyDescent="0.45">
      <c r="A5" s="11" t="s">
        <v>24</v>
      </c>
      <c r="B5" s="25" t="s">
        <v>28</v>
      </c>
      <c r="C5" s="14">
        <v>22.7</v>
      </c>
      <c r="D5" s="14">
        <v>22.1</v>
      </c>
      <c r="E5" s="15">
        <v>22.5</v>
      </c>
      <c r="F5" s="15">
        <f t="shared" si="0"/>
        <v>22.433333333333334</v>
      </c>
    </row>
    <row r="6" spans="1:6" ht="32.25" thickBot="1" x14ac:dyDescent="0.45">
      <c r="A6" s="11" t="s">
        <v>25</v>
      </c>
      <c r="B6" s="26"/>
      <c r="C6" s="14">
        <v>54.3</v>
      </c>
      <c r="D6" s="14">
        <v>52.8</v>
      </c>
      <c r="E6" s="14">
        <v>53</v>
      </c>
      <c r="F6" s="15">
        <f t="shared" si="0"/>
        <v>53.366666666666667</v>
      </c>
    </row>
    <row r="7" spans="1:6" ht="47.65" thickBot="1" x14ac:dyDescent="0.45">
      <c r="A7" s="11" t="s">
        <v>31</v>
      </c>
      <c r="B7" s="27"/>
      <c r="C7" s="15">
        <v>46.58</v>
      </c>
      <c r="D7" s="15">
        <v>44.46</v>
      </c>
      <c r="E7" s="15">
        <v>45.52</v>
      </c>
      <c r="F7" s="15">
        <f t="shared" si="0"/>
        <v>45.52</v>
      </c>
    </row>
    <row r="8" spans="1:6" ht="16.5" thickBot="1" x14ac:dyDescent="0.45">
      <c r="A8" s="11" t="s">
        <v>24</v>
      </c>
      <c r="B8" s="25" t="s">
        <v>30</v>
      </c>
      <c r="C8" s="15">
        <v>21.6</v>
      </c>
      <c r="D8" s="15">
        <v>22.1</v>
      </c>
      <c r="E8" s="15">
        <v>22.5</v>
      </c>
      <c r="F8" s="15">
        <f t="shared" si="0"/>
        <v>22.066666666666666</v>
      </c>
    </row>
    <row r="9" spans="1:6" ht="32.25" thickBot="1" x14ac:dyDescent="0.45">
      <c r="A9" s="11" t="s">
        <v>25</v>
      </c>
      <c r="B9" s="26"/>
      <c r="C9" s="14">
        <v>57.4</v>
      </c>
      <c r="D9" s="14">
        <v>54.8</v>
      </c>
      <c r="E9" s="14">
        <v>53.6</v>
      </c>
      <c r="F9" s="15">
        <f t="shared" si="0"/>
        <v>55.266666666666659</v>
      </c>
    </row>
    <row r="10" spans="1:6" ht="47.65" thickBot="1" x14ac:dyDescent="0.45">
      <c r="A10" s="11" t="s">
        <v>31</v>
      </c>
      <c r="B10" s="27"/>
      <c r="C10" s="15">
        <v>45.18</v>
      </c>
      <c r="D10" s="15">
        <v>45.32</v>
      </c>
      <c r="E10" s="15">
        <v>45.78</v>
      </c>
      <c r="F10" s="15">
        <f t="shared" si="0"/>
        <v>45.426666666666669</v>
      </c>
    </row>
    <row r="11" spans="1:6" ht="15.75" x14ac:dyDescent="0.4">
      <c r="A11" s="21" t="s">
        <v>34</v>
      </c>
      <c r="F11" s="18">
        <f>AVERAGE(F4,F7,F10)</f>
        <v>45.741111111111117</v>
      </c>
    </row>
  </sheetData>
  <mergeCells count="3">
    <mergeCell ref="B2:B4"/>
    <mergeCell ref="B5:B7"/>
    <mergeCell ref="B8:B10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0DE89-A086-412A-9D97-0D84AC3FC1EA}">
  <dimension ref="A1:C6"/>
  <sheetViews>
    <sheetView workbookViewId="0">
      <selection activeCell="B5" sqref="B5"/>
    </sheetView>
  </sheetViews>
  <sheetFormatPr defaultRowHeight="13.9" x14ac:dyDescent="0.4"/>
  <sheetData>
    <row r="1" spans="1:3" x14ac:dyDescent="0.4">
      <c r="A1" t="s">
        <v>38</v>
      </c>
    </row>
    <row r="2" spans="1:3" x14ac:dyDescent="0.4">
      <c r="A2" t="s">
        <v>40</v>
      </c>
      <c r="B2">
        <v>8.15</v>
      </c>
      <c r="C2">
        <f>B2+273.15</f>
        <v>281.29999999999995</v>
      </c>
    </row>
    <row r="3" spans="1:3" x14ac:dyDescent="0.4">
      <c r="A3" t="s">
        <v>41</v>
      </c>
      <c r="B3">
        <v>23.4</v>
      </c>
      <c r="C3">
        <f>B3+273.15</f>
        <v>296.54999999999995</v>
      </c>
    </row>
    <row r="4" spans="1:3" x14ac:dyDescent="0.4">
      <c r="A4" t="s">
        <v>37</v>
      </c>
      <c r="B4">
        <v>4.3824310000000004</v>
      </c>
    </row>
    <row r="5" spans="1:3" x14ac:dyDescent="0.4">
      <c r="A5" t="s">
        <v>39</v>
      </c>
      <c r="B5">
        <f>C3/C2 -1</f>
        <v>5.4212584429434774E-2</v>
      </c>
      <c r="C5">
        <f>1/B5</f>
        <v>18.44590163934426</v>
      </c>
    </row>
    <row r="6" spans="1:3" x14ac:dyDescent="0.4">
      <c r="A6" t="s">
        <v>42</v>
      </c>
      <c r="B6">
        <f>B4*B5</f>
        <v>0.23758291059367229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Joker</dc:creator>
  <cp:lastModifiedBy>Joker</cp:lastModifiedBy>
  <dcterms:created xsi:type="dcterms:W3CDTF">2022-11-07T13:36:35Z</dcterms:created>
  <dcterms:modified xsi:type="dcterms:W3CDTF">2022-11-09T15:45:52Z</dcterms:modified>
</cp:coreProperties>
</file>