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r\Desktop\subbots\Simulations\"/>
    </mc:Choice>
  </mc:AlternateContent>
  <xr:revisionPtr revIDLastSave="0" documentId="13_ncr:1_{B1C4B68E-F2C0-493F-8DB2-15E403CDA900}" xr6:coauthVersionLast="36" xr6:coauthVersionMax="36" xr10:uidLastSave="{00000000-0000-0000-0000-000000000000}"/>
  <bookViews>
    <workbookView xWindow="0" yWindow="0" windowWidth="21943" windowHeight="8511" tabRatio="982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5" i="2" l="1"/>
  <c r="E27" i="2"/>
  <c r="E5" i="2"/>
  <c r="E6" i="2"/>
  <c r="E7" i="2"/>
  <c r="C8" i="2"/>
  <c r="E8" i="2"/>
  <c r="E9" i="2"/>
  <c r="E10" i="2"/>
  <c r="E11" i="2"/>
  <c r="E13" i="2"/>
  <c r="E17" i="2"/>
  <c r="E18" i="2"/>
  <c r="B19" i="2"/>
  <c r="E19" i="2"/>
  <c r="E21" i="2"/>
  <c r="D14" i="1"/>
  <c r="D17" i="1"/>
  <c r="D13" i="1"/>
  <c r="D16" i="1"/>
  <c r="D12" i="1"/>
  <c r="D15" i="1"/>
  <c r="D5" i="1"/>
</calcChain>
</file>

<file path=xl/sharedStrings.xml><?xml version="1.0" encoding="utf-8"?>
<sst xmlns="http://schemas.openxmlformats.org/spreadsheetml/2006/main" count="176" uniqueCount="97">
  <si>
    <t>Mass</t>
  </si>
  <si>
    <t>m</t>
  </si>
  <si>
    <t>kg</t>
  </si>
  <si>
    <t>Inertia</t>
  </si>
  <si>
    <t>X</t>
  </si>
  <si>
    <t>I(x)</t>
  </si>
  <si>
    <t>kgm^2</t>
  </si>
  <si>
    <t>Y</t>
  </si>
  <si>
    <t>I(y)</t>
  </si>
  <si>
    <t>Z</t>
  </si>
  <si>
    <t>I(z)</t>
  </si>
  <si>
    <t>B</t>
  </si>
  <si>
    <t>N</t>
  </si>
  <si>
    <t>Center of Mass</t>
  </si>
  <si>
    <t>COM(x)</t>
  </si>
  <si>
    <t>COM(y)</t>
  </si>
  <si>
    <t>COM(z)</t>
  </si>
  <si>
    <t>Center of Bouyancy</t>
  </si>
  <si>
    <t>COB(1)</t>
  </si>
  <si>
    <t>COB(2)</t>
  </si>
  <si>
    <t>COB(3)</t>
  </si>
  <si>
    <t>Linear damping constant</t>
  </si>
  <si>
    <t>bx</t>
  </si>
  <si>
    <t>Ns/m</t>
  </si>
  <si>
    <t>by</t>
  </si>
  <si>
    <t>bz</t>
  </si>
  <si>
    <t>Rotational damping constant</t>
  </si>
  <si>
    <t>cx</t>
  </si>
  <si>
    <t xml:space="preserve">Ns </t>
  </si>
  <si>
    <t>cy</t>
  </si>
  <si>
    <t>cz</t>
  </si>
  <si>
    <t>Center of pressure front face</t>
  </si>
  <si>
    <t>COPx(1)</t>
  </si>
  <si>
    <t>COPx(2)</t>
  </si>
  <si>
    <t>COPx(3)</t>
  </si>
  <si>
    <t>Center of pressure right face</t>
  </si>
  <si>
    <t>COPy(1)</t>
  </si>
  <si>
    <t>COPy(2)</t>
  </si>
  <si>
    <t>COPy(3)</t>
  </si>
  <si>
    <t>Center of pressure top face</t>
  </si>
  <si>
    <t>COPz(1)</t>
  </si>
  <si>
    <t>COPz(2)</t>
  </si>
  <si>
    <t>COPz(3)</t>
  </si>
  <si>
    <t>starboard T200</t>
  </si>
  <si>
    <t>d100(1)</t>
  </si>
  <si>
    <t>d100(2)</t>
  </si>
  <si>
    <t>d100(3)</t>
  </si>
  <si>
    <t>starboard T100</t>
  </si>
  <si>
    <t>d200(1)</t>
  </si>
  <si>
    <t>d200(2)</t>
  </si>
  <si>
    <t>d200(3)</t>
  </si>
  <si>
    <t>T100 PWM to torque constant</t>
  </si>
  <si>
    <t>K1_T</t>
  </si>
  <si>
    <t>Nm/A</t>
  </si>
  <si>
    <t>K1_F</t>
  </si>
  <si>
    <t>N/A</t>
  </si>
  <si>
    <t>T200 PWM to torque constant</t>
  </si>
  <si>
    <t>K2_T</t>
  </si>
  <si>
    <t>K2_F</t>
  </si>
  <si>
    <t>parameter</t>
  </si>
  <si>
    <t>matlab symbol</t>
  </si>
  <si>
    <t>values</t>
  </si>
  <si>
    <t>Unit</t>
  </si>
  <si>
    <t>Target Speed:</t>
  </si>
  <si>
    <t>m/s</t>
  </si>
  <si>
    <t>linearizing about v=0.3 m/s</t>
  </si>
  <si>
    <t>1/2*Cd*rho*v^2*A</t>
  </si>
  <si>
    <t>Frontal Drag</t>
  </si>
  <si>
    <t>Item</t>
  </si>
  <si>
    <t>Area</t>
  </si>
  <si>
    <t>Coefficient</t>
  </si>
  <si>
    <t>Quantity</t>
  </si>
  <si>
    <t>Linearized Damping Coefficient</t>
  </si>
  <si>
    <t>6" enclosure (perpendicular to flow)</t>
  </si>
  <si>
    <t>T100 Thrusters</t>
  </si>
  <si>
    <t>T200 Thrusters</t>
  </si>
  <si>
    <t>Camera Enclosure (avg of cylinder and hemisphere</t>
  </si>
  <si>
    <t>Cross Bar</t>
  </si>
  <si>
    <t>Cover</t>
  </si>
  <si>
    <t>Frame Flanges</t>
  </si>
  <si>
    <t>Total</t>
  </si>
  <si>
    <t>Right Side</t>
  </si>
  <si>
    <t>Frame</t>
  </si>
  <si>
    <t>6" Enclosure</t>
  </si>
  <si>
    <t>Camera Enclosure</t>
  </si>
  <si>
    <t>Top Size</t>
  </si>
  <si>
    <t>Buoyancy</t>
  </si>
  <si>
    <t>Projected Area</t>
  </si>
  <si>
    <t>AP_X</t>
  </si>
  <si>
    <t>AP_Y</t>
  </si>
  <si>
    <t>AP_Z</t>
  </si>
  <si>
    <t>m^2</t>
  </si>
  <si>
    <t>Dimensions</t>
  </si>
  <si>
    <t>DIM_X</t>
  </si>
  <si>
    <t>DIM_Y</t>
  </si>
  <si>
    <t>DIM_Z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</si>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</sst>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2" borderId="2" xfId="0" applyFont="1" applyFill="1" applyBorder="1" applyAlignment="1"/>
    <xf numFmtId="0" fontId="1" fillId="0" borderId="0" xfId="0" applyFont="1" applyAlignment="1"/>
    <xf numFmtId="0" fontId="1" fillId="0" borderId="4" xfId="0" applyFont="1" applyBorder="1" applyAlignment="1"/>
    <xf numFmtId="1" fontId="1" fillId="0" borderId="4" xfId="0" applyNumberFormat="1" applyFont="1" applyBorder="1" applyAlignment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/>
    <xf numFmtId="0" fontId="1" fillId="2" borderId="6" xfId="0" applyFont="1" applyFill="1" applyBorder="1" applyAlignment="1"/>
    <xf numFmtId="0" fontId="1" fillId="0" borderId="7" xfId="0" applyFont="1" applyBorder="1" applyAlignment="1">
      <alignment wrapText="1"/>
    </xf>
    <xf numFmtId="0" fontId="1" fillId="0" borderId="7" xfId="0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>
      <alignment wrapText="1"/>
    </xf>
    <xf numFmtId="1" fontId="1" fillId="2" borderId="2" xfId="0" applyNumberFormat="1" applyFont="1" applyFill="1" applyBorder="1" applyAlignment="1"/>
    <xf numFmtId="1" fontId="1" fillId="2" borderId="6" xfId="0" applyNumberFormat="1" applyFont="1" applyFill="1" applyBorder="1" applyAlignment="1"/>
    <xf numFmtId="1" fontId="1" fillId="2" borderId="7" xfId="0" applyNumberFormat="1" applyFont="1" applyFill="1" applyBorder="1" applyAlignment="1"/>
    <xf numFmtId="164" fontId="1" fillId="2" borderId="2" xfId="0" applyNumberFormat="1" applyFont="1" applyFill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8" xfId="0" applyFont="1" applyBorder="1" applyAlignment="1"/>
    <xf numFmtId="0" fontId="1" fillId="2" borderId="8" xfId="0" applyFont="1" applyFill="1" applyBorder="1" applyAlignment="1"/>
    <xf numFmtId="0" fontId="1" fillId="0" borderId="5" xfId="0" applyFont="1" applyBorder="1" applyAlignment="1"/>
    <xf numFmtId="0" fontId="1" fillId="2" borderId="5" xfId="0" applyFont="1" applyFill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1" fillId="0" borderId="11" xfId="0" applyFont="1" applyBorder="1" applyAlignment="1">
      <alignment wrapText="1"/>
    </xf>
    <xf numFmtId="11" fontId="1" fillId="2" borderId="6" xfId="0" applyNumberFormat="1" applyFont="1" applyFill="1" applyBorder="1" applyAlignment="1"/>
    <xf numFmtId="0" fontId="2" fillId="0" borderId="10" xfId="0" applyFont="1" applyBorder="1" applyAlignment="1"/>
    <xf numFmtId="0" fontId="2" fillId="0" borderId="4" xfId="0" applyFont="1" applyBorder="1" applyAlignment="1"/>
    <xf numFmtId="0" fontId="1" fillId="0" borderId="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31" zoomScaleNormal="100" workbookViewId="0">
      <selection activeCell="F33" sqref="F33"/>
    </sheetView>
  </sheetViews>
  <sheetFormatPr defaultRowHeight="12.45" x14ac:dyDescent="0.3"/>
  <cols>
    <col min="1" max="1" width="26.07421875"/>
    <col min="2" max="1025" width="14.15234375"/>
  </cols>
  <sheetData>
    <row r="1" spans="1:5" ht="15.75" customHeight="1" x14ac:dyDescent="0.35">
      <c r="A1" s="35" t="s">
        <v>0</v>
      </c>
      <c r="B1" s="35"/>
      <c r="C1" s="2" t="s">
        <v>1</v>
      </c>
      <c r="D1" s="3">
        <v>24.5</v>
      </c>
      <c r="E1" s="4" t="s">
        <v>2</v>
      </c>
    </row>
    <row r="2" spans="1:5" ht="15.75" customHeight="1" x14ac:dyDescent="0.35">
      <c r="A2" s="35" t="s">
        <v>3</v>
      </c>
      <c r="B2" s="1" t="s">
        <v>4</v>
      </c>
      <c r="C2" s="2" t="s">
        <v>5</v>
      </c>
      <c r="D2" s="3">
        <v>1.704717</v>
      </c>
      <c r="E2" s="4" t="s">
        <v>6</v>
      </c>
    </row>
    <row r="3" spans="1:5" ht="14.15" x14ac:dyDescent="0.35">
      <c r="A3" s="35"/>
      <c r="B3" s="1" t="s">
        <v>7</v>
      </c>
      <c r="C3" s="2" t="s">
        <v>8</v>
      </c>
      <c r="D3" s="3">
        <v>1.539285</v>
      </c>
      <c r="E3" s="4" t="s">
        <v>6</v>
      </c>
    </row>
    <row r="4" spans="1:5" ht="14.15" x14ac:dyDescent="0.35">
      <c r="A4" s="35"/>
      <c r="B4" s="1" t="s">
        <v>9</v>
      </c>
      <c r="C4" s="2" t="s">
        <v>10</v>
      </c>
      <c r="D4" s="3">
        <v>1.6030800000000001</v>
      </c>
      <c r="E4" s="4" t="s">
        <v>6</v>
      </c>
    </row>
    <row r="5" spans="1:5" ht="15.75" customHeight="1" x14ac:dyDescent="0.35">
      <c r="A5" s="33" t="s">
        <v>86</v>
      </c>
      <c r="B5" s="33"/>
      <c r="C5" s="5" t="s">
        <v>11</v>
      </c>
      <c r="D5" s="6">
        <f>D1*1.01*9.81</f>
        <v>242.74845000000002</v>
      </c>
      <c r="E5" s="4" t="s">
        <v>12</v>
      </c>
    </row>
    <row r="6" spans="1:5" ht="15.75" customHeight="1" x14ac:dyDescent="0.35">
      <c r="A6" s="36" t="s">
        <v>13</v>
      </c>
      <c r="B6" s="8" t="s">
        <v>4</v>
      </c>
      <c r="C6" s="9" t="s">
        <v>14</v>
      </c>
      <c r="D6" s="10">
        <v>-3.73E-2</v>
      </c>
      <c r="E6" s="4" t="s">
        <v>1</v>
      </c>
    </row>
    <row r="7" spans="1:5" ht="14.15" x14ac:dyDescent="0.35">
      <c r="A7" s="36"/>
      <c r="B7" s="8" t="s">
        <v>7</v>
      </c>
      <c r="C7" s="9" t="s">
        <v>15</v>
      </c>
      <c r="D7" s="10">
        <v>0</v>
      </c>
      <c r="E7" s="4" t="s">
        <v>1</v>
      </c>
    </row>
    <row r="8" spans="1:5" ht="14.15" x14ac:dyDescent="0.35">
      <c r="A8" s="36"/>
      <c r="B8" s="11" t="s">
        <v>9</v>
      </c>
      <c r="C8" s="12" t="s">
        <v>16</v>
      </c>
      <c r="D8" s="13">
        <v>7.1800000000000003E-2</v>
      </c>
      <c r="E8" s="4" t="s">
        <v>1</v>
      </c>
    </row>
    <row r="9" spans="1:5" ht="15.75" customHeight="1" x14ac:dyDescent="0.35">
      <c r="A9" s="35" t="s">
        <v>17</v>
      </c>
      <c r="B9" s="1" t="s">
        <v>4</v>
      </c>
      <c r="C9" s="2" t="s">
        <v>18</v>
      </c>
      <c r="D9" s="3">
        <v>0</v>
      </c>
      <c r="E9" s="4" t="s">
        <v>1</v>
      </c>
    </row>
    <row r="10" spans="1:5" ht="14.15" x14ac:dyDescent="0.35">
      <c r="A10" s="35"/>
      <c r="B10" s="14" t="s">
        <v>7</v>
      </c>
      <c r="C10" s="9" t="s">
        <v>19</v>
      </c>
      <c r="D10" s="10">
        <v>7.0000000000000007E-2</v>
      </c>
      <c r="E10" s="4" t="s">
        <v>1</v>
      </c>
    </row>
    <row r="11" spans="1:5" ht="14.15" x14ac:dyDescent="0.35">
      <c r="A11" s="35"/>
      <c r="B11" s="7" t="s">
        <v>9</v>
      </c>
      <c r="C11" s="12" t="s">
        <v>20</v>
      </c>
      <c r="D11" s="13">
        <v>0.17</v>
      </c>
      <c r="E11" s="4" t="s">
        <v>1</v>
      </c>
    </row>
    <row r="12" spans="1:5" ht="15.75" customHeight="1" x14ac:dyDescent="0.35">
      <c r="A12" s="35" t="s">
        <v>21</v>
      </c>
      <c r="B12" s="1" t="s">
        <v>4</v>
      </c>
      <c r="C12" s="2" t="s">
        <v>22</v>
      </c>
      <c r="D12" s="15">
        <f>Sheet2!E13</f>
        <v>41.756999999999991</v>
      </c>
      <c r="E12" s="4" t="s">
        <v>23</v>
      </c>
    </row>
    <row r="13" spans="1:5" ht="14.15" x14ac:dyDescent="0.35">
      <c r="A13" s="35"/>
      <c r="B13" s="14" t="s">
        <v>7</v>
      </c>
      <c r="C13" s="9" t="s">
        <v>24</v>
      </c>
      <c r="D13" s="16">
        <f>Sheet2!E21</f>
        <v>103.38959999999999</v>
      </c>
      <c r="E13" s="4" t="s">
        <v>23</v>
      </c>
    </row>
    <row r="14" spans="1:5" ht="14.15" x14ac:dyDescent="0.35">
      <c r="A14" s="35"/>
      <c r="B14" s="7" t="s">
        <v>9</v>
      </c>
      <c r="C14" s="12" t="s">
        <v>25</v>
      </c>
      <c r="D14" s="17">
        <f>Sheet2!E27</f>
        <v>72.575999999999993</v>
      </c>
      <c r="E14" s="4" t="s">
        <v>23</v>
      </c>
    </row>
    <row r="15" spans="1:5" ht="15.75" customHeight="1" x14ac:dyDescent="0.35">
      <c r="A15" s="35" t="s">
        <v>26</v>
      </c>
      <c r="B15" s="1" t="s">
        <v>4</v>
      </c>
      <c r="C15" s="9" t="s">
        <v>27</v>
      </c>
      <c r="D15" s="18">
        <f>2/3*0.6^3*D12</f>
        <v>6.0130079999999984</v>
      </c>
      <c r="E15" s="4" t="s">
        <v>28</v>
      </c>
    </row>
    <row r="16" spans="1:5" ht="14.15" x14ac:dyDescent="0.35">
      <c r="A16" s="35"/>
      <c r="B16" s="14" t="s">
        <v>7</v>
      </c>
      <c r="C16" s="9" t="s">
        <v>29</v>
      </c>
      <c r="D16" s="18">
        <f>2/3*0.6^3*D13</f>
        <v>14.888102399999998</v>
      </c>
      <c r="E16" s="4" t="s">
        <v>28</v>
      </c>
    </row>
    <row r="17" spans="1:5" ht="14.15" x14ac:dyDescent="0.35">
      <c r="A17" s="35"/>
      <c r="B17" s="7" t="s">
        <v>9</v>
      </c>
      <c r="C17" s="9" t="s">
        <v>30</v>
      </c>
      <c r="D17" s="18">
        <f>2/3*0.6^3*D14</f>
        <v>10.450943999999998</v>
      </c>
      <c r="E17" s="4" t="s">
        <v>28</v>
      </c>
    </row>
    <row r="18" spans="1:5" ht="15.75" customHeight="1" x14ac:dyDescent="0.35">
      <c r="A18" s="36" t="s">
        <v>31</v>
      </c>
      <c r="B18" s="1" t="s">
        <v>4</v>
      </c>
      <c r="C18" s="2" t="s">
        <v>32</v>
      </c>
      <c r="D18" s="3">
        <v>0</v>
      </c>
      <c r="E18" s="4" t="s">
        <v>1</v>
      </c>
    </row>
    <row r="19" spans="1:5" ht="14.15" x14ac:dyDescent="0.35">
      <c r="A19" s="36"/>
      <c r="B19" s="14" t="s">
        <v>7</v>
      </c>
      <c r="C19" s="9" t="s">
        <v>33</v>
      </c>
      <c r="D19" s="10">
        <v>0</v>
      </c>
      <c r="E19" s="4" t="s">
        <v>1</v>
      </c>
    </row>
    <row r="20" spans="1:5" ht="14.15" x14ac:dyDescent="0.35">
      <c r="A20" s="36"/>
      <c r="B20" s="7" t="s">
        <v>9</v>
      </c>
      <c r="C20" s="12" t="s">
        <v>34</v>
      </c>
      <c r="D20" s="10">
        <v>-3.0000000000000001E-3</v>
      </c>
      <c r="E20" s="4" t="s">
        <v>1</v>
      </c>
    </row>
    <row r="21" spans="1:5" ht="15.75" customHeight="1" x14ac:dyDescent="0.35">
      <c r="A21" s="33" t="s">
        <v>35</v>
      </c>
      <c r="B21" s="1" t="s">
        <v>4</v>
      </c>
      <c r="C21" s="2" t="s">
        <v>36</v>
      </c>
      <c r="D21" s="10">
        <v>-0.06</v>
      </c>
      <c r="E21" s="4" t="s">
        <v>1</v>
      </c>
    </row>
    <row r="22" spans="1:5" ht="14.15" x14ac:dyDescent="0.35">
      <c r="A22" s="33"/>
      <c r="B22" s="14" t="s">
        <v>7</v>
      </c>
      <c r="C22" s="9" t="s">
        <v>37</v>
      </c>
      <c r="D22" s="10">
        <v>0</v>
      </c>
      <c r="E22" s="4" t="s">
        <v>1</v>
      </c>
    </row>
    <row r="23" spans="1:5" ht="14.15" x14ac:dyDescent="0.35">
      <c r="A23" s="33"/>
      <c r="B23" s="7" t="s">
        <v>9</v>
      </c>
      <c r="C23" s="12" t="s">
        <v>38</v>
      </c>
      <c r="D23" s="10">
        <v>8.5999999999999993E-2</v>
      </c>
      <c r="E23" s="4" t="s">
        <v>1</v>
      </c>
    </row>
    <row r="24" spans="1:5" ht="15.75" customHeight="1" x14ac:dyDescent="0.35">
      <c r="A24" s="33" t="s">
        <v>39</v>
      </c>
      <c r="B24" s="1" t="s">
        <v>4</v>
      </c>
      <c r="C24" s="2" t="s">
        <v>40</v>
      </c>
      <c r="D24" s="10">
        <v>0</v>
      </c>
      <c r="E24" s="4" t="s">
        <v>1</v>
      </c>
    </row>
    <row r="25" spans="1:5" ht="14.15" x14ac:dyDescent="0.35">
      <c r="A25" s="33"/>
      <c r="B25" s="14" t="s">
        <v>7</v>
      </c>
      <c r="C25" s="9" t="s">
        <v>41</v>
      </c>
      <c r="D25" s="10">
        <v>0</v>
      </c>
      <c r="E25" s="4" t="s">
        <v>1</v>
      </c>
    </row>
    <row r="26" spans="1:5" ht="14.15" x14ac:dyDescent="0.35">
      <c r="A26" s="33"/>
      <c r="B26" s="7" t="s">
        <v>9</v>
      </c>
      <c r="C26" s="12" t="s">
        <v>42</v>
      </c>
      <c r="D26" s="13">
        <v>0</v>
      </c>
      <c r="E26" s="4" t="s">
        <v>1</v>
      </c>
    </row>
    <row r="27" spans="1:5" ht="15.75" customHeight="1" x14ac:dyDescent="0.35">
      <c r="A27" s="31" t="s">
        <v>43</v>
      </c>
      <c r="B27" s="1" t="s">
        <v>4</v>
      </c>
      <c r="C27" s="19" t="s">
        <v>44</v>
      </c>
      <c r="D27" s="20">
        <v>0</v>
      </c>
      <c r="E27" s="4" t="s">
        <v>1</v>
      </c>
    </row>
    <row r="28" spans="1:5" ht="14.15" x14ac:dyDescent="0.35">
      <c r="A28" s="31"/>
      <c r="B28" s="14" t="s">
        <v>7</v>
      </c>
      <c r="C28" s="21" t="s">
        <v>45</v>
      </c>
      <c r="D28" s="22">
        <v>0.27300000000000002</v>
      </c>
      <c r="E28" s="4" t="s">
        <v>1</v>
      </c>
    </row>
    <row r="29" spans="1:5" ht="14.15" x14ac:dyDescent="0.35">
      <c r="A29" s="31"/>
      <c r="B29" s="7" t="s">
        <v>9</v>
      </c>
      <c r="C29" s="23" t="s">
        <v>46</v>
      </c>
      <c r="D29" s="24">
        <v>2.5000000000000001E-2</v>
      </c>
      <c r="E29" s="4" t="s">
        <v>1</v>
      </c>
    </row>
    <row r="30" spans="1:5" ht="15.75" customHeight="1" x14ac:dyDescent="0.35">
      <c r="A30" s="32" t="s">
        <v>47</v>
      </c>
      <c r="B30" s="1" t="s">
        <v>4</v>
      </c>
      <c r="C30" s="4" t="s">
        <v>48</v>
      </c>
      <c r="D30" s="20">
        <v>0</v>
      </c>
      <c r="E30" s="4" t="s">
        <v>1</v>
      </c>
    </row>
    <row r="31" spans="1:5" ht="14.15" x14ac:dyDescent="0.35">
      <c r="A31" s="32"/>
      <c r="B31" s="14" t="s">
        <v>7</v>
      </c>
      <c r="C31" s="4" t="s">
        <v>49</v>
      </c>
      <c r="D31" s="22">
        <v>0.315</v>
      </c>
      <c r="E31" s="4" t="s">
        <v>1</v>
      </c>
    </row>
    <row r="32" spans="1:5" ht="14.15" x14ac:dyDescent="0.35">
      <c r="A32" s="32"/>
      <c r="B32" s="7" t="s">
        <v>9</v>
      </c>
      <c r="C32" s="4" t="s">
        <v>50</v>
      </c>
      <c r="D32" s="24">
        <v>-0.23699999999999999</v>
      </c>
      <c r="E32" s="4" t="s">
        <v>1</v>
      </c>
    </row>
    <row r="33" spans="1:6" ht="13.85" customHeight="1" x14ac:dyDescent="0.35">
      <c r="A33" s="33" t="s">
        <v>51</v>
      </c>
      <c r="B33" s="1"/>
      <c r="C33" s="2" t="s">
        <v>52</v>
      </c>
      <c r="D33" s="22">
        <v>5.7000000000000002E-2</v>
      </c>
      <c r="E33" s="4" t="s">
        <v>53</v>
      </c>
    </row>
    <row r="34" spans="1:6" ht="14.15" x14ac:dyDescent="0.35">
      <c r="A34" s="33"/>
      <c r="B34" s="7"/>
      <c r="C34" s="12" t="s">
        <v>54</v>
      </c>
      <c r="D34" s="22">
        <v>2.67</v>
      </c>
      <c r="E34" s="4" t="s">
        <v>55</v>
      </c>
    </row>
    <row r="35" spans="1:6" ht="13.85" customHeight="1" x14ac:dyDescent="0.35">
      <c r="A35" s="34" t="s">
        <v>56</v>
      </c>
      <c r="B35" s="1"/>
      <c r="C35" s="9" t="s">
        <v>57</v>
      </c>
      <c r="D35" s="13">
        <v>0.14699999999999999</v>
      </c>
      <c r="E35" s="4" t="s">
        <v>53</v>
      </c>
    </row>
    <row r="36" spans="1:6" ht="14.15" x14ac:dyDescent="0.35">
      <c r="A36" s="34"/>
      <c r="B36" s="7"/>
      <c r="C36" s="12" t="s">
        <v>58</v>
      </c>
      <c r="D36" s="10">
        <v>3.2</v>
      </c>
      <c r="E36" s="4" t="s">
        <v>55</v>
      </c>
    </row>
    <row r="37" spans="1:6" ht="14.15" x14ac:dyDescent="0.35">
      <c r="A37" s="14" t="s">
        <v>87</v>
      </c>
      <c r="B37" s="7" t="s">
        <v>4</v>
      </c>
      <c r="C37" s="12" t="s">
        <v>88</v>
      </c>
      <c r="D37" s="28">
        <v>0.109066</v>
      </c>
      <c r="E37" s="4" t="s">
        <v>91</v>
      </c>
      <c r="F37" s="28">
        <v>0.230487</v>
      </c>
    </row>
    <row r="38" spans="1:6" ht="14.15" x14ac:dyDescent="0.35">
      <c r="A38" s="27"/>
      <c r="B38" s="11" t="s">
        <v>7</v>
      </c>
      <c r="C38" s="12" t="s">
        <v>89</v>
      </c>
      <c r="D38" s="28">
        <v>0.22428799999999999</v>
      </c>
      <c r="E38" s="4" t="s">
        <v>91</v>
      </c>
      <c r="F38" s="28">
        <v>0.22428799999999999</v>
      </c>
    </row>
    <row r="39" spans="1:6" ht="14.15" x14ac:dyDescent="0.35">
      <c r="A39" s="27"/>
      <c r="B39" s="11" t="s">
        <v>9</v>
      </c>
      <c r="C39" s="12" t="s">
        <v>90</v>
      </c>
      <c r="D39" s="28">
        <v>0.230487</v>
      </c>
      <c r="E39" s="4" t="s">
        <v>91</v>
      </c>
      <c r="F39" s="28">
        <v>0.109066</v>
      </c>
    </row>
    <row r="40" spans="1:6" ht="14.15" x14ac:dyDescent="0.35">
      <c r="A40" s="27" t="s">
        <v>92</v>
      </c>
      <c r="B40" s="11" t="s">
        <v>4</v>
      </c>
      <c r="C40" s="12" t="s">
        <v>93</v>
      </c>
      <c r="D40" s="28">
        <v>806.45</v>
      </c>
      <c r="E40" s="4" t="s">
        <v>96</v>
      </c>
      <c r="F40" s="28">
        <v>330.2</v>
      </c>
    </row>
    <row r="41" spans="1:6" ht="14.15" x14ac:dyDescent="0.35">
      <c r="A41" s="27"/>
      <c r="B41" s="11" t="s">
        <v>7</v>
      </c>
      <c r="C41" s="12" t="s">
        <v>94</v>
      </c>
      <c r="D41" s="28">
        <v>419.1</v>
      </c>
      <c r="E41" s="4" t="s">
        <v>96</v>
      </c>
      <c r="F41" s="28">
        <v>419.1</v>
      </c>
    </row>
    <row r="42" spans="1:6" ht="14.15" x14ac:dyDescent="0.35">
      <c r="A42" s="27"/>
      <c r="B42" s="11" t="s">
        <v>9</v>
      </c>
      <c r="C42" s="12" t="s">
        <v>95</v>
      </c>
      <c r="D42" s="28">
        <v>330.2</v>
      </c>
      <c r="E42" s="4" t="s">
        <v>96</v>
      </c>
      <c r="F42" s="28">
        <v>806.45</v>
      </c>
    </row>
    <row r="43" spans="1:6" ht="14.15" x14ac:dyDescent="0.35">
      <c r="A43" s="29" t="s">
        <v>59</v>
      </c>
      <c r="B43" s="30"/>
      <c r="C43" s="25" t="s">
        <v>60</v>
      </c>
      <c r="D43" s="25" t="s">
        <v>61</v>
      </c>
      <c r="E43" s="4" t="s">
        <v>62</v>
      </c>
    </row>
  </sheetData>
  <mergeCells count="15">
    <mergeCell ref="A1:B1"/>
    <mergeCell ref="A2:A4"/>
    <mergeCell ref="A5:B5"/>
    <mergeCell ref="A6:A8"/>
    <mergeCell ref="A9:A11"/>
    <mergeCell ref="A12:A14"/>
    <mergeCell ref="A15:A17"/>
    <mergeCell ref="A18:A20"/>
    <mergeCell ref="A21:A23"/>
    <mergeCell ref="A24:A26"/>
    <mergeCell ref="A43:B43"/>
    <mergeCell ref="A27:A29"/>
    <mergeCell ref="A30:A32"/>
    <mergeCell ref="A33:A34"/>
    <mergeCell ref="A35:A36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zoomScaleNormal="100" workbookViewId="0"/>
  </sheetViews>
  <sheetFormatPr defaultRowHeight="12.45" x14ac:dyDescent="0.3"/>
  <cols>
    <col min="1" max="1025" width="14.15234375"/>
  </cols>
  <sheetData>
    <row r="1" spans="1:5" ht="14.15" x14ac:dyDescent="0.35">
      <c r="A1" s="4" t="s">
        <v>63</v>
      </c>
      <c r="B1" s="4">
        <v>0.3</v>
      </c>
      <c r="C1" s="4" t="s">
        <v>64</v>
      </c>
      <c r="D1" s="4" t="s">
        <v>65</v>
      </c>
    </row>
    <row r="2" spans="1:5" ht="14.15" x14ac:dyDescent="0.35">
      <c r="A2" s="4"/>
      <c r="D2" s="4" t="s">
        <v>66</v>
      </c>
    </row>
    <row r="3" spans="1:5" ht="14.15" x14ac:dyDescent="0.35">
      <c r="A3" s="26" t="s">
        <v>67</v>
      </c>
    </row>
    <row r="4" spans="1:5" ht="14.15" x14ac:dyDescent="0.35">
      <c r="A4" s="26" t="s">
        <v>68</v>
      </c>
      <c r="B4" s="26" t="s">
        <v>69</v>
      </c>
      <c r="C4" s="26" t="s">
        <v>70</v>
      </c>
      <c r="D4" s="26" t="s">
        <v>71</v>
      </c>
      <c r="E4" s="26" t="s">
        <v>72</v>
      </c>
    </row>
    <row r="5" spans="1:5" ht="14.15" x14ac:dyDescent="0.35">
      <c r="A5" s="4" t="s">
        <v>73</v>
      </c>
      <c r="B5" s="4">
        <v>2.1999999999999999E-2</v>
      </c>
      <c r="C5" s="4">
        <v>0.87</v>
      </c>
      <c r="D5" s="4">
        <v>2</v>
      </c>
      <c r="E5">
        <f t="shared" ref="E5:E11" si="0">C5*1000*B5*0.3*D5</f>
        <v>11.484</v>
      </c>
    </row>
    <row r="6" spans="1:5" ht="14.15" x14ac:dyDescent="0.35">
      <c r="A6" s="4" t="s">
        <v>74</v>
      </c>
      <c r="B6" s="4">
        <v>8.0000000000000002E-3</v>
      </c>
      <c r="C6" s="4">
        <v>0.63</v>
      </c>
      <c r="D6" s="4">
        <v>2</v>
      </c>
      <c r="E6">
        <f t="shared" si="0"/>
        <v>3.024</v>
      </c>
    </row>
    <row r="7" spans="1:5" ht="14.15" x14ac:dyDescent="0.35">
      <c r="A7" s="4" t="s">
        <v>75</v>
      </c>
      <c r="B7" s="4">
        <v>6.0000000000000001E-3</v>
      </c>
      <c r="C7" s="4">
        <v>0.42</v>
      </c>
      <c r="D7" s="4">
        <v>2</v>
      </c>
      <c r="E7">
        <f t="shared" si="0"/>
        <v>1.512</v>
      </c>
    </row>
    <row r="8" spans="1:5" ht="14.15" x14ac:dyDescent="0.35">
      <c r="A8" s="4" t="s">
        <v>76</v>
      </c>
      <c r="B8" s="4">
        <v>6.0000000000000001E-3</v>
      </c>
      <c r="C8">
        <f>(0.91+0.42)/2</f>
        <v>0.66500000000000004</v>
      </c>
      <c r="D8" s="4">
        <v>1</v>
      </c>
      <c r="E8">
        <f t="shared" si="0"/>
        <v>1.1970000000000001</v>
      </c>
    </row>
    <row r="9" spans="1:5" ht="14.15" x14ac:dyDescent="0.35">
      <c r="A9" s="4" t="s">
        <v>77</v>
      </c>
      <c r="B9" s="4">
        <v>0.02</v>
      </c>
      <c r="C9" s="4">
        <v>1.2</v>
      </c>
      <c r="D9" s="4">
        <v>1</v>
      </c>
      <c r="E9">
        <f t="shared" si="0"/>
        <v>7.1999999999999993</v>
      </c>
    </row>
    <row r="10" spans="1:5" ht="14.15" x14ac:dyDescent="0.35">
      <c r="A10" s="4" t="s">
        <v>78</v>
      </c>
      <c r="B10" s="4">
        <v>2.5999999999999999E-2</v>
      </c>
      <c r="C10" s="4">
        <v>1.3</v>
      </c>
      <c r="D10" s="4">
        <v>1</v>
      </c>
      <c r="E10">
        <f t="shared" si="0"/>
        <v>10.139999999999999</v>
      </c>
    </row>
    <row r="11" spans="1:5" ht="14.15" x14ac:dyDescent="0.35">
      <c r="A11" s="4" t="s">
        <v>79</v>
      </c>
      <c r="B11" s="4">
        <v>1.6E-2</v>
      </c>
      <c r="C11" s="4">
        <v>1.5</v>
      </c>
      <c r="D11" s="4">
        <v>1</v>
      </c>
      <c r="E11">
        <f t="shared" si="0"/>
        <v>7.1999999999999993</v>
      </c>
    </row>
    <row r="13" spans="1:5" ht="14.15" x14ac:dyDescent="0.35">
      <c r="D13" s="4" t="s">
        <v>80</v>
      </c>
      <c r="E13">
        <f>SUM(E5:E11)</f>
        <v>41.756999999999991</v>
      </c>
    </row>
    <row r="15" spans="1:5" ht="14.15" x14ac:dyDescent="0.35">
      <c r="A15" s="26" t="s">
        <v>81</v>
      </c>
    </row>
    <row r="16" spans="1:5" ht="14.15" x14ac:dyDescent="0.35">
      <c r="A16" s="26" t="s">
        <v>68</v>
      </c>
      <c r="B16" s="26" t="s">
        <v>69</v>
      </c>
      <c r="C16" s="26" t="s">
        <v>70</v>
      </c>
      <c r="D16" s="26" t="s">
        <v>71</v>
      </c>
      <c r="E16" s="26" t="s">
        <v>72</v>
      </c>
    </row>
    <row r="17" spans="1:5" ht="14.15" x14ac:dyDescent="0.35">
      <c r="A17" s="4" t="s">
        <v>82</v>
      </c>
      <c r="B17" s="4">
        <v>0.14699999999999999</v>
      </c>
      <c r="C17" s="4">
        <v>1.1200000000000001</v>
      </c>
      <c r="D17" s="4">
        <v>1</v>
      </c>
      <c r="E17">
        <f>C17*1000*B17*0.3*D17</f>
        <v>49.391999999999996</v>
      </c>
    </row>
    <row r="18" spans="1:5" ht="14.15" x14ac:dyDescent="0.35">
      <c r="A18" s="4" t="s">
        <v>83</v>
      </c>
      <c r="B18" s="4">
        <v>5.5E-2</v>
      </c>
      <c r="C18" s="4">
        <v>0.68</v>
      </c>
      <c r="D18" s="4">
        <v>1</v>
      </c>
      <c r="E18">
        <f>C18*1000*B18*0.3*D18</f>
        <v>11.219999999999999</v>
      </c>
    </row>
    <row r="19" spans="1:5" ht="14.15" x14ac:dyDescent="0.35">
      <c r="A19" s="4" t="s">
        <v>84</v>
      </c>
      <c r="B19">
        <f>0.09*0.06</f>
        <v>5.3999999999999994E-3</v>
      </c>
      <c r="C19" s="4">
        <v>0.63</v>
      </c>
      <c r="D19" s="4">
        <v>1</v>
      </c>
      <c r="E19">
        <f>C19*1000*B19*0.3*D19</f>
        <v>1.0206</v>
      </c>
    </row>
    <row r="21" spans="1:5" ht="14.15" x14ac:dyDescent="0.35">
      <c r="D21" s="4" t="s">
        <v>80</v>
      </c>
      <c r="E21">
        <f>SUM(E13:E19)</f>
        <v>103.38959999999999</v>
      </c>
    </row>
    <row r="23" spans="1:5" ht="14.15" x14ac:dyDescent="0.35">
      <c r="A23" s="26" t="s">
        <v>85</v>
      </c>
    </row>
    <row r="24" spans="1:5" ht="14.15" x14ac:dyDescent="0.35">
      <c r="A24" s="26" t="s">
        <v>68</v>
      </c>
      <c r="B24" s="26" t="s">
        <v>69</v>
      </c>
      <c r="C24" s="26" t="s">
        <v>70</v>
      </c>
      <c r="D24" s="26" t="s">
        <v>71</v>
      </c>
      <c r="E24" s="26" t="s">
        <v>72</v>
      </c>
    </row>
    <row r="25" spans="1:5" ht="14.15" x14ac:dyDescent="0.35">
      <c r="A25" s="4" t="s">
        <v>78</v>
      </c>
      <c r="B25" s="4">
        <v>0.216</v>
      </c>
      <c r="C25" s="4">
        <v>1.1200000000000001</v>
      </c>
      <c r="D25" s="4">
        <v>1</v>
      </c>
      <c r="E25">
        <f>C25*1000*B25*0.3*D25</f>
        <v>72.575999999999993</v>
      </c>
    </row>
    <row r="27" spans="1:5" ht="14.15" x14ac:dyDescent="0.35">
      <c r="D27" s="4" t="s">
        <v>80</v>
      </c>
      <c r="E27">
        <f>E25</f>
        <v>72.575999999999993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</dc:creator>
  <dc:description/>
  <cp:lastModifiedBy>Carter</cp:lastModifiedBy>
  <cp:revision>1</cp:revision>
  <dcterms:created xsi:type="dcterms:W3CDTF">2019-02-09T21:12:05Z</dcterms:created>
  <dcterms:modified xsi:type="dcterms:W3CDTF">2019-02-16T19:03:45Z</dcterms:modified>
  <dc:language>en-US</dc:language>
</cp:coreProperties>
</file>