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awrenc\gitmds_master\data_530_instructor\lectures\lecture3\"/>
    </mc:Choice>
  </mc:AlternateContent>
  <bookViews>
    <workbookView xWindow="0" yWindow="0" windowWidth="20820" windowHeight="8580"/>
  </bookViews>
  <sheets>
    <sheet name="QuarterSales" sheetId="1" r:id="rId1"/>
    <sheet name="QuarterSalesFormat" sheetId="7" r:id="rId2"/>
    <sheet name="QuarterPivot" sheetId="8" r:id="rId3"/>
    <sheet name="AnnualSales" sheetId="9" r:id="rId4"/>
    <sheet name="AnnualPivot" sheetId="10" r:id="rId5"/>
    <sheet name="Sparkline" sheetId="32" r:id="rId6"/>
    <sheet name="AnnualSalesTable" sheetId="11" r:id="rId7"/>
    <sheet name="QuarterSalesChart" sheetId="21" r:id="rId8"/>
    <sheet name="AbsoluteAddress" sheetId="5" r:id="rId9"/>
    <sheet name="Functions" sheetId="27" r:id="rId10"/>
    <sheet name="Conditions" sheetId="29" r:id="rId11"/>
    <sheet name="Lookup" sheetId="31" r:id="rId12"/>
    <sheet name="Solver" sheetId="33" r:id="rId13"/>
    <sheet name="QuarterSalesFilter" sheetId="17" r:id="rId14"/>
    <sheet name="Cars" sheetId="34" r:id="rId15"/>
    <sheet name="RegressionResults" sheetId="37" r:id="rId16"/>
    <sheet name="RegressionResults_Inverse" sheetId="35" r:id="rId17"/>
    <sheet name="QuarterSalesTryIt1" sheetId="12" r:id="rId18"/>
    <sheet name="QuarterSalesTryIt2" sheetId="13" r:id="rId19"/>
    <sheet name="QuarterSalesTryIt3" sheetId="14" r:id="rId20"/>
    <sheet name="QuarterSalesTryIt4" sheetId="15" r:id="rId21"/>
    <sheet name="TryItSort" sheetId="16" r:id="rId22"/>
    <sheet name="TryItFilter" sheetId="18" r:id="rId23"/>
    <sheet name="TryItFilter2" sheetId="19" r:id="rId24"/>
    <sheet name="TryItChart" sheetId="36" r:id="rId25"/>
    <sheet name="TryItChart_Histogram" sheetId="22" r:id="rId26"/>
    <sheet name="TryItWhatIf" sheetId="23" r:id="rId27"/>
    <sheet name="TryItWhatIf2" sheetId="24" r:id="rId28"/>
    <sheet name="TryItPivot" sheetId="26" r:id="rId29"/>
    <sheet name="TryItIf" sheetId="30" r:id="rId30"/>
    <sheet name="TryItRegression" sheetId="38" r:id="rId31"/>
  </sheets>
  <definedNames>
    <definedName name="_xlnm._FilterDatabase" localSheetId="3" hidden="1">AnnualSales!$A$1:$G$14</definedName>
    <definedName name="_xlnm._FilterDatabase" localSheetId="6" hidden="1">AnnualSalesTable!$A$1:$G$17</definedName>
    <definedName name="_xlnm._FilterDatabase" localSheetId="0" hidden="1">QuarterSales!$A$1:$G$13</definedName>
    <definedName name="_xlnm._FilterDatabase" localSheetId="7" hidden="1">QuarterSalesChart!$A$1:$G$13</definedName>
    <definedName name="_xlnm._FilterDatabase" localSheetId="13" hidden="1">QuarterSalesFilter!$A$1:$G$13</definedName>
    <definedName name="_xlnm._FilterDatabase" localSheetId="1" hidden="1">QuarterSalesFormat!$A$1:$G$13</definedName>
    <definedName name="_xlnm._FilterDatabase" localSheetId="17" hidden="1">QuarterSalesTryIt1!$A$1:$G$13</definedName>
    <definedName name="_xlnm._FilterDatabase" localSheetId="18" hidden="1">QuarterSalesTryIt2!$A$1:$G$13</definedName>
    <definedName name="_xlnm._FilterDatabase" localSheetId="19" hidden="1">QuarterSalesTryIt3!$A$1:$G$13</definedName>
    <definedName name="_xlnm._FilterDatabase" localSheetId="20" hidden="1">QuarterSalesTryIt4!$A$1:$G$13</definedName>
    <definedName name="_xlnm._FilterDatabase" localSheetId="24" hidden="1">TryItChart!$A$1:$G$13</definedName>
    <definedName name="_xlnm._FilterDatabase" localSheetId="25" hidden="1">TryItChart_Histogram!$A$1:$G$13</definedName>
    <definedName name="_xlnm._FilterDatabase" localSheetId="22" hidden="1">TryItFilter!$A$1:$G$13</definedName>
    <definedName name="_xlnm._FilterDatabase" localSheetId="23" hidden="1">TryItFilter2!$A$5:$G$17</definedName>
    <definedName name="_xlnm._FilterDatabase" localSheetId="21" hidden="1">TryItSort!$A$1:$G$13</definedName>
    <definedName name="_xlnm._FilterDatabase" localSheetId="26" hidden="1">TryItWhatIf!$A$1:$G$13</definedName>
    <definedName name="_xlnm._FilterDatabase" localSheetId="27" hidden="1">TryItWhatIf2!$A$1:$I$13</definedName>
    <definedName name="_xlchart.v1.0" hidden="1">TryItChart_Histogram!$B$2:$C$12</definedName>
    <definedName name="_xlchart.v1.1" hidden="1">TryItChart_Histogram!$G$1</definedName>
    <definedName name="_xlchart.v1.2" hidden="1">TryItChart_Histogram!$G$2:$G$12</definedName>
    <definedName name="_xlchart.v1.3" hidden="1">TryItChart_Histogram!$B$2:$C$12</definedName>
    <definedName name="_xlchart.v1.4" hidden="1">TryItChart_Histogram!$G$1</definedName>
    <definedName name="_xlchart.v1.5" hidden="1">TryItChart_Histogram!$G$2:$G$12</definedName>
    <definedName name="_xlnm.Criteria" localSheetId="23">TryItFilter2!$A$1:$G$3</definedName>
    <definedName name="solver_adj" localSheetId="12" hidden="1">Solver!$B$3</definedName>
    <definedName name="solver_cvg" localSheetId="12" hidden="1">0.0001</definedName>
    <definedName name="solver_drv" localSheetId="12" hidden="1">2</definedName>
    <definedName name="solver_eng" localSheetId="12" hidden="1">2</definedName>
    <definedName name="solver_est" localSheetId="12" hidden="1">1</definedName>
    <definedName name="solver_itr" localSheetId="12" hidden="1">2147483647</definedName>
    <definedName name="solver_lhs1" localSheetId="12" hidden="1">Solver!$B$13</definedName>
    <definedName name="solver_lhs2" localSheetId="12" hidden="1">Solver!$B$3</definedName>
    <definedName name="solver_lhs3" localSheetId="12" hidden="1">Solver!$B$9</definedName>
    <definedName name="solver_lhs4" localSheetId="12" hidden="1">Solver!$B$6</definedName>
    <definedName name="solver_lin" localSheetId="12" hidden="1">2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3</definedName>
    <definedName name="solver_nwt" localSheetId="12" hidden="1">1</definedName>
    <definedName name="solver_opt" localSheetId="12" hidden="1">Solver!$B$7</definedName>
    <definedName name="solver_pre" localSheetId="12" hidden="1">0.000001</definedName>
    <definedName name="solver_rbv" localSheetId="12" hidden="1">2</definedName>
    <definedName name="solver_rel1" localSheetId="12" hidden="1">3</definedName>
    <definedName name="solver_rel2" localSheetId="12" hidden="1">3</definedName>
    <definedName name="solver_rel3" localSheetId="12" hidden="1">3</definedName>
    <definedName name="solver_rel4" localSheetId="12" hidden="1">3</definedName>
    <definedName name="solver_rhs1" localSheetId="12" hidden="1">Solver!$B$7</definedName>
    <definedName name="solver_rhs2" localSheetId="12" hidden="1">0</definedName>
    <definedName name="solver_rhs3" localSheetId="12" hidden="1">4000</definedName>
    <definedName name="solver_rhs4" localSheetId="12" hidden="1">5</definedName>
    <definedName name="solver_rlx" localSheetId="12" hidden="1">2</definedName>
    <definedName name="solver_rsd" localSheetId="12" hidden="1">0</definedName>
    <definedName name="solver_scl" localSheetId="12" hidden="1">2</definedName>
    <definedName name="solver_sho" localSheetId="12" hidden="1">1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1</definedName>
    <definedName name="solver_val" localSheetId="12" hidden="1">0</definedName>
    <definedName name="solver_ver" localSheetId="12" hidden="1">3</definedName>
  </definedNames>
  <calcPr calcId="162913"/>
  <pivotCaches>
    <pivotCache cacheId="6" r:id="rId32"/>
    <pivotCache cacheId="7" r:id="rId33"/>
  </pivotCaches>
</workbook>
</file>

<file path=xl/calcChain.xml><?xml version="1.0" encoding="utf-8"?>
<calcChain xmlns="http://schemas.openxmlformats.org/spreadsheetml/2006/main">
  <c r="G12" i="36" l="1"/>
  <c r="G11" i="36"/>
  <c r="G10" i="36"/>
  <c r="G9" i="36"/>
  <c r="G8" i="36"/>
  <c r="G7" i="36"/>
  <c r="G6" i="36"/>
  <c r="G13" i="36" s="1"/>
  <c r="G5" i="36"/>
  <c r="G4" i="36"/>
  <c r="G3" i="36"/>
  <c r="G2" i="36"/>
  <c r="B13" i="33" l="1"/>
  <c r="B5" i="33"/>
  <c r="B7" i="33" l="1"/>
  <c r="B14" i="33" s="1"/>
  <c r="C4" i="30"/>
  <c r="A4" i="30"/>
  <c r="I12" i="24"/>
  <c r="H12" i="24"/>
  <c r="E12" i="24"/>
  <c r="I11" i="24"/>
  <c r="H11" i="24"/>
  <c r="E11" i="24"/>
  <c r="I10" i="24"/>
  <c r="H10" i="24"/>
  <c r="E10" i="24"/>
  <c r="I9" i="24"/>
  <c r="H9" i="24"/>
  <c r="E9" i="24"/>
  <c r="I8" i="24"/>
  <c r="H8" i="24"/>
  <c r="E8" i="24"/>
  <c r="H7" i="24"/>
  <c r="E7" i="24"/>
  <c r="I7" i="24" s="1"/>
  <c r="H6" i="24"/>
  <c r="E6" i="24"/>
  <c r="I6" i="24" s="1"/>
  <c r="H5" i="24"/>
  <c r="E5" i="24"/>
  <c r="I5" i="24" s="1"/>
  <c r="I4" i="24"/>
  <c r="H4" i="24"/>
  <c r="E4" i="24"/>
  <c r="I3" i="24"/>
  <c r="H3" i="24"/>
  <c r="E3" i="24"/>
  <c r="I2" i="24"/>
  <c r="H2" i="24"/>
  <c r="E2" i="24"/>
  <c r="G12" i="23"/>
  <c r="G11" i="23"/>
  <c r="G10" i="23"/>
  <c r="G9" i="23"/>
  <c r="G8" i="23"/>
  <c r="G7" i="23"/>
  <c r="G6" i="23"/>
  <c r="G5" i="23"/>
  <c r="G4" i="23"/>
  <c r="G3" i="23"/>
  <c r="G2" i="23"/>
  <c r="G13" i="23" s="1"/>
  <c r="G12" i="22"/>
  <c r="G11" i="22"/>
  <c r="G10" i="22"/>
  <c r="G9" i="22"/>
  <c r="G8" i="22"/>
  <c r="G7" i="22"/>
  <c r="G6" i="22"/>
  <c r="G5" i="22"/>
  <c r="G4" i="22"/>
  <c r="G3" i="22"/>
  <c r="G2" i="22"/>
  <c r="G13" i="22" s="1"/>
  <c r="G16" i="19"/>
  <c r="G15" i="19"/>
  <c r="G14" i="19"/>
  <c r="G13" i="19"/>
  <c r="G12" i="19"/>
  <c r="G11" i="19"/>
  <c r="G10" i="19"/>
  <c r="G9" i="19"/>
  <c r="G8" i="19"/>
  <c r="G7" i="19"/>
  <c r="G6" i="19"/>
  <c r="G17" i="19" s="1"/>
  <c r="G12" i="18"/>
  <c r="G11" i="18"/>
  <c r="G10" i="18"/>
  <c r="G9" i="18"/>
  <c r="G8" i="18"/>
  <c r="G7" i="18"/>
  <c r="G6" i="18"/>
  <c r="G5" i="18"/>
  <c r="G4" i="18"/>
  <c r="G3" i="18"/>
  <c r="G2" i="18"/>
  <c r="G13" i="18" s="1"/>
  <c r="G12" i="16"/>
  <c r="G11" i="16"/>
  <c r="G10" i="16"/>
  <c r="G9" i="16"/>
  <c r="G8" i="16"/>
  <c r="G7" i="16"/>
  <c r="G6" i="16"/>
  <c r="G5" i="16"/>
  <c r="G4" i="16"/>
  <c r="G3" i="16"/>
  <c r="G2" i="16"/>
  <c r="G13" i="16" s="1"/>
  <c r="G12" i="15"/>
  <c r="G11" i="15"/>
  <c r="G10" i="15"/>
  <c r="G9" i="15"/>
  <c r="G8" i="15"/>
  <c r="G7" i="15"/>
  <c r="G6" i="15"/>
  <c r="G5" i="15"/>
  <c r="G4" i="15"/>
  <c r="G3" i="15"/>
  <c r="G2" i="15"/>
  <c r="G13" i="15" s="1"/>
  <c r="G12" i="14"/>
  <c r="G11" i="14"/>
  <c r="G10" i="14"/>
  <c r="G9" i="14"/>
  <c r="G8" i="14"/>
  <c r="G7" i="14"/>
  <c r="G6" i="14"/>
  <c r="G5" i="14"/>
  <c r="G4" i="14"/>
  <c r="G3" i="14"/>
  <c r="G2" i="14"/>
  <c r="G13" i="14" s="1"/>
  <c r="F13" i="13"/>
  <c r="E13" i="13"/>
  <c r="D13" i="13"/>
  <c r="G12" i="13"/>
  <c r="G11" i="13"/>
  <c r="G10" i="13"/>
  <c r="G9" i="13"/>
  <c r="G8" i="13"/>
  <c r="G7" i="13"/>
  <c r="G6" i="13"/>
  <c r="G5" i="13"/>
  <c r="G4" i="13"/>
  <c r="G3" i="13"/>
  <c r="G2" i="13"/>
  <c r="G13" i="13" s="1"/>
  <c r="H12" i="12"/>
  <c r="G12" i="12"/>
  <c r="I12" i="12" s="1"/>
  <c r="H11" i="12"/>
  <c r="I11" i="12" s="1"/>
  <c r="G11" i="12"/>
  <c r="H10" i="12"/>
  <c r="I10" i="12" s="1"/>
  <c r="G10" i="12"/>
  <c r="I9" i="12"/>
  <c r="H9" i="12"/>
  <c r="G9" i="12"/>
  <c r="I8" i="12"/>
  <c r="H8" i="12"/>
  <c r="G8" i="12"/>
  <c r="I7" i="12"/>
  <c r="H7" i="12"/>
  <c r="G7" i="12"/>
  <c r="H6" i="12"/>
  <c r="G6" i="12"/>
  <c r="I6" i="12" s="1"/>
  <c r="H5" i="12"/>
  <c r="G5" i="12"/>
  <c r="I5" i="12" s="1"/>
  <c r="H4" i="12"/>
  <c r="G4" i="12"/>
  <c r="I4" i="12" s="1"/>
  <c r="H3" i="12"/>
  <c r="I3" i="12" s="1"/>
  <c r="G3" i="12"/>
  <c r="H2" i="12"/>
  <c r="I2" i="12" s="1"/>
  <c r="G2" i="12"/>
  <c r="G12" i="17"/>
  <c r="G11" i="17"/>
  <c r="G10" i="17"/>
  <c r="G9" i="17"/>
  <c r="G8" i="17"/>
  <c r="G7" i="17"/>
  <c r="G6" i="17"/>
  <c r="G5" i="17"/>
  <c r="G4" i="17"/>
  <c r="G3" i="17"/>
  <c r="G2" i="17"/>
  <c r="G13" i="17" s="1"/>
  <c r="F6" i="31"/>
  <c r="F4" i="31"/>
  <c r="F3" i="31"/>
  <c r="A4" i="29"/>
  <c r="E8" i="27"/>
  <c r="E7" i="27"/>
  <c r="H6" i="27"/>
  <c r="E6" i="27"/>
  <c r="B6" i="27"/>
  <c r="H5" i="27"/>
  <c r="E5" i="27"/>
  <c r="B5" i="27"/>
  <c r="H4" i="27"/>
  <c r="E4" i="27"/>
  <c r="B4" i="27"/>
  <c r="C4" i="5"/>
  <c r="A1" i="5"/>
  <c r="G12" i="21"/>
  <c r="G11" i="21"/>
  <c r="G10" i="21"/>
  <c r="G9" i="21"/>
  <c r="G8" i="21"/>
  <c r="G7" i="21"/>
  <c r="G6" i="21"/>
  <c r="G5" i="21"/>
  <c r="G4" i="21"/>
  <c r="G3" i="21"/>
  <c r="G2" i="21"/>
  <c r="G13" i="21" s="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7" i="11"/>
  <c r="G48" i="11" s="1"/>
  <c r="G46" i="11"/>
  <c r="G45" i="11"/>
  <c r="G44" i="11"/>
  <c r="G42" i="11"/>
  <c r="G41" i="11"/>
  <c r="G40" i="11"/>
  <c r="G39" i="11"/>
  <c r="G43" i="11" s="1"/>
  <c r="G37" i="11"/>
  <c r="G36" i="11"/>
  <c r="G35" i="11"/>
  <c r="G34" i="11"/>
  <c r="G38" i="11" s="1"/>
  <c r="G32" i="11"/>
  <c r="G31" i="11"/>
  <c r="G33" i="11" s="1"/>
  <c r="G30" i="11"/>
  <c r="G29" i="11"/>
  <c r="G28" i="11"/>
  <c r="G26" i="11"/>
  <c r="G25" i="11"/>
  <c r="G24" i="11"/>
  <c r="G23" i="11"/>
  <c r="G27" i="11" s="1"/>
  <c r="G22" i="11"/>
  <c r="G20" i="11"/>
  <c r="G19" i="11"/>
  <c r="G18" i="11"/>
  <c r="G17" i="11"/>
  <c r="G16" i="11"/>
  <c r="G21" i="11" s="1"/>
  <c r="G15" i="11"/>
  <c r="G14" i="11"/>
  <c r="G13" i="11"/>
  <c r="G12" i="11"/>
  <c r="G11" i="11"/>
  <c r="G10" i="11"/>
  <c r="G8" i="11"/>
  <c r="G7" i="11"/>
  <c r="G9" i="11" s="1"/>
  <c r="G6" i="11"/>
  <c r="G4" i="11"/>
  <c r="G3" i="11"/>
  <c r="G2" i="11"/>
  <c r="G5" i="11" s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" i="7"/>
  <c r="G11" i="7"/>
  <c r="G10" i="7"/>
  <c r="G9" i="7"/>
  <c r="G8" i="7"/>
  <c r="G7" i="7"/>
  <c r="G6" i="7"/>
  <c r="G5" i="7"/>
  <c r="G13" i="7" s="1"/>
  <c r="G4" i="7"/>
  <c r="G3" i="7"/>
  <c r="G2" i="7"/>
  <c r="G12" i="1"/>
  <c r="G11" i="1"/>
  <c r="G10" i="1"/>
  <c r="G9" i="1"/>
  <c r="G8" i="1"/>
  <c r="G7" i="1"/>
  <c r="G6" i="1"/>
  <c r="G5" i="1"/>
  <c r="G4" i="1"/>
  <c r="G3" i="1"/>
  <c r="G2" i="1"/>
  <c r="G13" i="1" s="1"/>
  <c r="I13" i="24" l="1"/>
  <c r="G64" i="11"/>
  <c r="G13" i="12"/>
</calcChain>
</file>

<file path=xl/sharedStrings.xml><?xml version="1.0" encoding="utf-8"?>
<sst xmlns="http://schemas.openxmlformats.org/spreadsheetml/2006/main" count="1201" uniqueCount="130">
  <si>
    <t>Category</t>
  </si>
  <si>
    <t>Product</t>
  </si>
  <si>
    <t>Month</t>
  </si>
  <si>
    <t>Volume</t>
  </si>
  <si>
    <t>Price</t>
  </si>
  <si>
    <t>Cost</t>
  </si>
  <si>
    <t>Revenue</t>
  </si>
  <si>
    <t>Jan</t>
  </si>
  <si>
    <t>Feb</t>
  </si>
  <si>
    <t>Mar</t>
  </si>
  <si>
    <t>Food</t>
  </si>
  <si>
    <t>Toys</t>
  </si>
  <si>
    <t>Chocolate</t>
  </si>
  <si>
    <t>Clothing</t>
  </si>
  <si>
    <t>Jacket</t>
  </si>
  <si>
    <t>Ball</t>
  </si>
  <si>
    <t>Bat</t>
  </si>
  <si>
    <t>Apples</t>
  </si>
  <si>
    <t>Grand Total</t>
  </si>
  <si>
    <t>Row Labels</t>
  </si>
  <si>
    <t>Sum of Revenue</t>
  </si>
  <si>
    <t>Total:</t>
  </si>
  <si>
    <t>Column Labels</t>
  </si>
  <si>
    <t>Overall Revenue by Month</t>
  </si>
  <si>
    <t>Overall Revenue by Month per Category/Product</t>
  </si>
  <si>
    <t>Apr</t>
  </si>
  <si>
    <t>May</t>
  </si>
  <si>
    <t>June</t>
  </si>
  <si>
    <t>July</t>
  </si>
  <si>
    <t>Shorts</t>
  </si>
  <si>
    <t>Aug</t>
  </si>
  <si>
    <t>Sept</t>
  </si>
  <si>
    <t>Oct</t>
  </si>
  <si>
    <t>Nov</t>
  </si>
  <si>
    <t>Dec</t>
  </si>
  <si>
    <t>Jan Total</t>
  </si>
  <si>
    <t>Feb Total</t>
  </si>
  <si>
    <t>Mar Total</t>
  </si>
  <si>
    <t>Apr Total</t>
  </si>
  <si>
    <t>May Total</t>
  </si>
  <si>
    <t>June Total</t>
  </si>
  <si>
    <t>July Total</t>
  </si>
  <si>
    <t>Aug Total</t>
  </si>
  <si>
    <t>Sept Total</t>
  </si>
  <si>
    <t>Oct Total</t>
  </si>
  <si>
    <t>Nov Total</t>
  </si>
  <si>
    <t>Dec Total</t>
  </si>
  <si>
    <t>Expenses</t>
  </si>
  <si>
    <t>Profit</t>
  </si>
  <si>
    <t>&lt;20</t>
  </si>
  <si>
    <t>&lt;65</t>
  </si>
  <si>
    <t>Costs</t>
  </si>
  <si>
    <t>Act. Vol.</t>
  </si>
  <si>
    <t>Act. Cost</t>
  </si>
  <si>
    <t>String Functions</t>
  </si>
  <si>
    <t>Date Functions</t>
  </si>
  <si>
    <t>Math Functions</t>
  </si>
  <si>
    <t>LEN(A2)</t>
  </si>
  <si>
    <t>UPPER(A2)</t>
  </si>
  <si>
    <t>Test message!</t>
  </si>
  <si>
    <t>LOWER(A2)</t>
  </si>
  <si>
    <t>YEAR(D2)</t>
  </si>
  <si>
    <t>MONTH(D2)</t>
  </si>
  <si>
    <t>DAY(D2)</t>
  </si>
  <si>
    <t>WEEKDAY(D2)</t>
  </si>
  <si>
    <t>NOW()</t>
  </si>
  <si>
    <t>ROUND(H2,0)</t>
  </si>
  <si>
    <t>SQRT(G2)</t>
  </si>
  <si>
    <t>POWER(G2, 2)</t>
  </si>
  <si>
    <t>Conditions</t>
  </si>
  <si>
    <t>Q2:</t>
  </si>
  <si>
    <t>Q1:</t>
  </si>
  <si>
    <t>What-If Conditions</t>
  </si>
  <si>
    <t>Product Id</t>
  </si>
  <si>
    <t>Product Name</t>
  </si>
  <si>
    <t>Product Price</t>
  </si>
  <si>
    <t>Apple</t>
  </si>
  <si>
    <t>Banana</t>
  </si>
  <si>
    <t>Lettuce</t>
  </si>
  <si>
    <t>Squash</t>
  </si>
  <si>
    <t>Pumpkin</t>
  </si>
  <si>
    <t>Lookup Example</t>
  </si>
  <si>
    <t>Price (VLOOKUP)</t>
  </si>
  <si>
    <t>Price (LOOKUP)</t>
  </si>
  <si>
    <t>Product (INDEX):</t>
  </si>
  <si>
    <t>Monthly Sales</t>
  </si>
  <si>
    <t>Solver Example: Maximum House You Can Afford</t>
  </si>
  <si>
    <t>House Value:</t>
  </si>
  <si>
    <t>Mortgage rate:</t>
  </si>
  <si>
    <t>Monthly income:</t>
  </si>
  <si>
    <t>Down payment:</t>
  </si>
  <si>
    <t>Mortgage amount:</t>
  </si>
  <si>
    <t>Maximum mortgage expense percentage:</t>
  </si>
  <si>
    <t>Maximum mortgage expense amount:</t>
  </si>
  <si>
    <t>Monthly mortgage expense:</t>
  </si>
  <si>
    <t>Amoritization in years:</t>
  </si>
  <si>
    <t>Displacement</t>
  </si>
  <si>
    <t>Horsepower</t>
  </si>
  <si>
    <t>Weight</t>
  </si>
  <si>
    <t>Acceleration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</si>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</sst>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165" fontId="0" fillId="0" borderId="0" xfId="1" applyFont="1"/>
    <xf numFmtId="165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2"/>
    <xf numFmtId="0" fontId="5" fillId="0" borderId="0" xfId="0" applyFont="1" applyAlignment="1">
      <alignment horizontal="center"/>
    </xf>
    <xf numFmtId="165" fontId="6" fillId="0" borderId="0" xfId="1" applyFont="1"/>
    <xf numFmtId="0" fontId="7" fillId="0" borderId="0" xfId="0" applyFont="1"/>
    <xf numFmtId="165" fontId="0" fillId="0" borderId="0" xfId="0" applyNumberFormat="1"/>
    <xf numFmtId="0" fontId="2" fillId="0" borderId="0" xfId="0" applyFont="1"/>
    <xf numFmtId="0" fontId="6" fillId="0" borderId="0" xfId="0" applyFont="1" applyAlignment="1">
      <alignment horizontal="center"/>
    </xf>
    <xf numFmtId="44" fontId="0" fillId="0" borderId="0" xfId="1" applyNumberFormat="1" applyFont="1"/>
    <xf numFmtId="1" fontId="0" fillId="0" borderId="0" xfId="0" applyNumberFormat="1"/>
    <xf numFmtId="44" fontId="0" fillId="0" borderId="0" xfId="0" applyNumberFormat="1"/>
    <xf numFmtId="165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0" fillId="0" borderId="0" xfId="1" applyNumberFormat="1" applyFont="1"/>
    <xf numFmtId="165" fontId="0" fillId="0" borderId="0" xfId="1" applyNumberFormat="1" applyFont="1"/>
    <xf numFmtId="14" fontId="0" fillId="0" borderId="0" xfId="0" applyNumberFormat="1"/>
    <xf numFmtId="9" fontId="0" fillId="0" borderId="0" xfId="3" applyFont="1"/>
    <xf numFmtId="166" fontId="0" fillId="0" borderId="0" xfId="0" applyNumberFormat="1"/>
    <xf numFmtId="22" fontId="0" fillId="0" borderId="0" xfId="0" applyNumberFormat="1"/>
    <xf numFmtId="164" fontId="0" fillId="0" borderId="0" xfId="0" applyNumberFormat="1"/>
    <xf numFmtId="1" fontId="0" fillId="0" borderId="0" xfId="1" applyNumberFormat="1" applyFont="1"/>
    <xf numFmtId="164" fontId="2" fillId="0" borderId="0" xfId="0" applyNumberFormat="1" applyFont="1"/>
    <xf numFmtId="165" fontId="7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 2" xfId="2"/>
    <cellStyle name="Percent" xfId="3" builtinId="5"/>
  </cellStyles>
  <dxfs count="18">
    <dxf>
      <numFmt numFmtId="165" formatCode="_(&quot;$&quot;* #,##0.00_);_(&quot;$&quot;* \(#,##0.00\);_(&quot;$&quot;* &quot;-&quot;??_);_(@_)"/>
    </dxf>
    <dxf>
      <font>
        <b val="0"/>
        <i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[sales.xlsx]QuarterPivot!PivotTable3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QuarterPivot!$B$15:$B$16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multiLvlStrRef>
              <c:f>QuarterPivot!$A$17:$A$25</c:f>
              <c:multiLvlStrCache>
                <c:ptCount val="5"/>
                <c:lvl>
                  <c:pt idx="0">
                    <c:v>Jacket</c:v>
                  </c:pt>
                  <c:pt idx="1">
                    <c:v>Apples</c:v>
                  </c:pt>
                  <c:pt idx="2">
                    <c:v>Chocolate</c:v>
                  </c:pt>
                  <c:pt idx="3">
                    <c:v>Ball</c:v>
                  </c:pt>
                  <c:pt idx="4">
                    <c:v>Bat</c:v>
                  </c:pt>
                </c:lvl>
                <c:lvl>
                  <c:pt idx="0">
                    <c:v>Clothing</c:v>
                  </c:pt>
                  <c:pt idx="1">
                    <c:v>Food</c:v>
                  </c:pt>
                  <c:pt idx="3">
                    <c:v>Toys</c:v>
                  </c:pt>
                </c:lvl>
              </c:multiLvlStrCache>
            </c:multiLvlStrRef>
          </c:cat>
          <c:val>
            <c:numRef>
              <c:f>QuarterPivot!$B$17:$B$25</c:f>
              <c:numCache>
                <c:formatCode>_("$"* #,##0.00_);_("$"* \(#,##0.00\);_("$"* "-"??_);_(@_)</c:formatCode>
                <c:ptCount val="5"/>
                <c:pt idx="0">
                  <c:v>750</c:v>
                </c:pt>
                <c:pt idx="2">
                  <c:v>40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2-47C1-9452-03C095ED08C8}"/>
            </c:ext>
          </c:extLst>
        </c:ser>
        <c:ser>
          <c:idx val="1"/>
          <c:order val="1"/>
          <c:tx>
            <c:strRef>
              <c:f>QuarterPivot!$C$15:$C$16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multiLvlStrRef>
              <c:f>QuarterPivot!$A$17:$A$25</c:f>
              <c:multiLvlStrCache>
                <c:ptCount val="5"/>
                <c:lvl>
                  <c:pt idx="0">
                    <c:v>Jacket</c:v>
                  </c:pt>
                  <c:pt idx="1">
                    <c:v>Apples</c:v>
                  </c:pt>
                  <c:pt idx="2">
                    <c:v>Chocolate</c:v>
                  </c:pt>
                  <c:pt idx="3">
                    <c:v>Ball</c:v>
                  </c:pt>
                  <c:pt idx="4">
                    <c:v>Bat</c:v>
                  </c:pt>
                </c:lvl>
                <c:lvl>
                  <c:pt idx="0">
                    <c:v>Clothing</c:v>
                  </c:pt>
                  <c:pt idx="1">
                    <c:v>Food</c:v>
                  </c:pt>
                  <c:pt idx="3">
                    <c:v>Toys</c:v>
                  </c:pt>
                </c:lvl>
              </c:multiLvlStrCache>
            </c:multiLvlStrRef>
          </c:cat>
          <c:val>
            <c:numRef>
              <c:f>QuarterPivot!$C$17:$C$25</c:f>
              <c:numCache>
                <c:formatCode>_("$"* #,##0.00_);_("$"* \(#,##0.00\);_("$"* "-"??_);_(@_)</c:formatCode>
                <c:ptCount val="5"/>
                <c:pt idx="0">
                  <c:v>500</c:v>
                </c:pt>
                <c:pt idx="2">
                  <c:v>200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2-47C1-9452-03C095ED08C8}"/>
            </c:ext>
          </c:extLst>
        </c:ser>
        <c:ser>
          <c:idx val="2"/>
          <c:order val="2"/>
          <c:tx>
            <c:strRef>
              <c:f>QuarterPivot!$D$15:$D$16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multiLvlStrRef>
              <c:f>QuarterPivot!$A$17:$A$25</c:f>
              <c:multiLvlStrCache>
                <c:ptCount val="5"/>
                <c:lvl>
                  <c:pt idx="0">
                    <c:v>Jacket</c:v>
                  </c:pt>
                  <c:pt idx="1">
                    <c:v>Apples</c:v>
                  </c:pt>
                  <c:pt idx="2">
                    <c:v>Chocolate</c:v>
                  </c:pt>
                  <c:pt idx="3">
                    <c:v>Ball</c:v>
                  </c:pt>
                  <c:pt idx="4">
                    <c:v>Bat</c:v>
                  </c:pt>
                </c:lvl>
                <c:lvl>
                  <c:pt idx="0">
                    <c:v>Clothing</c:v>
                  </c:pt>
                  <c:pt idx="1">
                    <c:v>Food</c:v>
                  </c:pt>
                  <c:pt idx="3">
                    <c:v>Toys</c:v>
                  </c:pt>
                </c:lvl>
              </c:multiLvlStrCache>
            </c:multiLvlStrRef>
          </c:cat>
          <c:val>
            <c:numRef>
              <c:f>QuarterPivot!$D$17:$D$25</c:f>
              <c:numCache>
                <c:formatCode>_("$"* #,##0.00_);_("$"* \(#,##0.00\);_("$"* "-"??_);_(@_)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60</c:v>
                </c:pt>
                <c:pt idx="3">
                  <c:v>70</c:v>
                </c:pt>
                <c:pt idx="4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2-47C1-9452-03C095ED0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404872"/>
        <c:axId val="334404088"/>
      </c:barChart>
      <c:catAx>
        <c:axId val="33440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404088"/>
        <c:crosses val="autoZero"/>
        <c:auto val="1"/>
        <c:lblAlgn val="ctr"/>
        <c:lblOffset val="100"/>
        <c:noMultiLvlLbl val="0"/>
      </c:catAx>
      <c:valAx>
        <c:axId val="334404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440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TryItChart_Histogram!$G$1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TryItChart_Histogram!$B$2:$C$12</c:f>
              <c:multiLvlStrCache>
                <c:ptCount val="11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Feb</c:v>
                  </c:pt>
                  <c:pt idx="4">
                    <c:v>Feb</c:v>
                  </c:pt>
                  <c:pt idx="5">
                    <c:v>Feb</c:v>
                  </c:pt>
                  <c:pt idx="6">
                    <c:v>Mar</c:v>
                  </c:pt>
                  <c:pt idx="7">
                    <c:v>Mar</c:v>
                  </c:pt>
                  <c:pt idx="8">
                    <c:v>Mar</c:v>
                  </c:pt>
                  <c:pt idx="9">
                    <c:v>Mar</c:v>
                  </c:pt>
                  <c:pt idx="10">
                    <c:v>Mar</c:v>
                  </c:pt>
                </c:lvl>
                <c:lvl>
                  <c:pt idx="0">
                    <c:v>Chocolate</c:v>
                  </c:pt>
                  <c:pt idx="1">
                    <c:v>Jacket</c:v>
                  </c:pt>
                  <c:pt idx="2">
                    <c:v>Ball</c:v>
                  </c:pt>
                  <c:pt idx="3">
                    <c:v>Chocolate</c:v>
                  </c:pt>
                  <c:pt idx="4">
                    <c:v>Jacket</c:v>
                  </c:pt>
                  <c:pt idx="5">
                    <c:v>Ball</c:v>
                  </c:pt>
                  <c:pt idx="6">
                    <c:v>Chocolate</c:v>
                  </c:pt>
                  <c:pt idx="7">
                    <c:v>Ball</c:v>
                  </c:pt>
                  <c:pt idx="8">
                    <c:v>Bat</c:v>
                  </c:pt>
                  <c:pt idx="9">
                    <c:v>Jacket</c:v>
                  </c:pt>
                  <c:pt idx="10">
                    <c:v>Apples</c:v>
                  </c:pt>
                </c:lvl>
              </c:multiLvlStrCache>
            </c:multiLvlStrRef>
          </c:cat>
          <c:val>
            <c:numRef>
              <c:f>TryItChart_Histogram!$G$2:$G$12</c:f>
              <c:numCache>
                <c:formatCode>_("$"* #,##0.00_);_("$"* \(#,##0.00\);_("$"* "-"??_);_(@_)</c:formatCode>
                <c:ptCount val="11"/>
                <c:pt idx="0">
                  <c:v>40</c:v>
                </c:pt>
                <c:pt idx="1">
                  <c:v>750</c:v>
                </c:pt>
                <c:pt idx="2">
                  <c:v>55</c:v>
                </c:pt>
                <c:pt idx="3" formatCode="_(&quot;$&quot;* #,##0.00_);_(&quot;$&quot;* \(#,##0.00\);_(&quot;$&quot;* &quot;-&quot;??_);_(@_)">
                  <c:v>200</c:v>
                </c:pt>
                <c:pt idx="4">
                  <c:v>500</c:v>
                </c:pt>
                <c:pt idx="5">
                  <c:v>65</c:v>
                </c:pt>
                <c:pt idx="6">
                  <c:v>60</c:v>
                </c:pt>
                <c:pt idx="7">
                  <c:v>70</c:v>
                </c:pt>
                <c:pt idx="8">
                  <c:v>750</c:v>
                </c:pt>
                <c:pt idx="9">
                  <c:v>400</c:v>
                </c:pt>
                <c:pt idx="1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4-46C2-A210-BCF23E91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461800"/>
        <c:axId val="721463112"/>
      </c:barChart>
      <c:catAx>
        <c:axId val="721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63112"/>
        <c:crosses val="autoZero"/>
        <c:auto val="1"/>
        <c:lblAlgn val="ctr"/>
        <c:lblOffset val="100"/>
        <c:noMultiLvlLbl val="0"/>
      </c:catAx>
      <c:valAx>
        <c:axId val="7214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6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[sales.xlsx]TryItPivot!PivotTable3</c:name>
    <c:fmtId val="6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TryItPivot!$B$3:$B$4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TryItPivot!$B$5:$B$14</c:f>
              <c:numCache>
                <c:formatCode>_("$"* #,##0.00_);_("$"* \(#,##0.00\);_("$"* "-"??_);_(@_)</c:formatCode>
                <c:ptCount val="6"/>
                <c:pt idx="0">
                  <c:v>750</c:v>
                </c:pt>
                <c:pt idx="3">
                  <c:v>40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B-4955-91ED-E48DFE1F914A}"/>
            </c:ext>
          </c:extLst>
        </c:ser>
        <c:ser>
          <c:idx val="1"/>
          <c:order val="1"/>
          <c:tx>
            <c:strRef>
              <c:f>TryItPivot!$C$3:$C$4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TryItPivot!$C$5:$C$14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3">
                  <c:v>200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B-4955-91ED-E48DFE1F914A}"/>
            </c:ext>
          </c:extLst>
        </c:ser>
        <c:ser>
          <c:idx val="2"/>
          <c:order val="2"/>
          <c:tx>
            <c:strRef>
              <c:f>TryItPivot!$D$3:$D$4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TryItPivot!$D$5:$D$14</c:f>
              <c:numCache>
                <c:formatCode>_("$"* #,##0.00_);_("$"* \(#,##0.00\);_("$"* "-"??_);_(@_)</c:formatCode>
                <c:ptCount val="6"/>
                <c:pt idx="0">
                  <c:v>400</c:v>
                </c:pt>
                <c:pt idx="2">
                  <c:v>300</c:v>
                </c:pt>
                <c:pt idx="3">
                  <c:v>60</c:v>
                </c:pt>
                <c:pt idx="4">
                  <c:v>70</c:v>
                </c:pt>
                <c:pt idx="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B-4955-91ED-E48DFE1F914A}"/>
            </c:ext>
          </c:extLst>
        </c:ser>
        <c:ser>
          <c:idx val="3"/>
          <c:order val="3"/>
          <c:tx>
            <c:strRef>
              <c:f>TryItPivot!$E$3:$E$4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TryItPivot!$E$5:$E$14</c:f>
              <c:numCache>
                <c:formatCode>_("$"* #,##0.00_);_("$"* \(#,##0.00\);_("$"* "-"??_);_(@_)</c:formatCode>
                <c:ptCount val="6"/>
                <c:pt idx="0">
                  <c:v>250</c:v>
                </c:pt>
                <c:pt idx="2">
                  <c:v>360</c:v>
                </c:pt>
                <c:pt idx="3">
                  <c:v>160</c:v>
                </c:pt>
                <c:pt idx="4">
                  <c:v>90</c:v>
                </c:pt>
                <c:pt idx="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B-4955-91ED-E48DFE1F914A}"/>
            </c:ext>
          </c:extLst>
        </c:ser>
        <c:ser>
          <c:idx val="4"/>
          <c:order val="4"/>
          <c:tx>
            <c:strRef>
              <c:f>TryItPivot!$F$3:$F$4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TryItPivot!$F$5:$F$14</c:f>
              <c:numCache>
                <c:formatCode>_("$"* #,##0.00_);_("$"* \(#,##0.00\);_("$"* "-"??_);_(@_)</c:formatCode>
                <c:ptCount val="6"/>
                <c:pt idx="0">
                  <c:v>100</c:v>
                </c:pt>
                <c:pt idx="2">
                  <c:v>330</c:v>
                </c:pt>
                <c:pt idx="3">
                  <c:v>50</c:v>
                </c:pt>
                <c:pt idx="4">
                  <c:v>100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B-4955-91ED-E48DFE1F914A}"/>
            </c:ext>
          </c:extLst>
        </c:ser>
        <c:ser>
          <c:idx val="5"/>
          <c:order val="5"/>
          <c:tx>
            <c:strRef>
              <c:f>TryItPivot!$G$3:$G$4</c:f>
              <c:strCache>
                <c:ptCount val="1"/>
                <c:pt idx="0">
                  <c:v>June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TryItPivot!$G$5:$G$14</c:f>
              <c:numCache>
                <c:formatCode>_("$"* #,##0.00_);_("$"* \(#,##0.00\);_("$"* "-"??_);_(@_)</c:formatCode>
                <c:ptCount val="6"/>
                <c:pt idx="1">
                  <c:v>800</c:v>
                </c:pt>
                <c:pt idx="2">
                  <c:v>420</c:v>
                </c:pt>
                <c:pt idx="3">
                  <c:v>100</c:v>
                </c:pt>
                <c:pt idx="4">
                  <c:v>120</c:v>
                </c:pt>
                <c:pt idx="5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B-4955-91ED-E48DFE1F914A}"/>
            </c:ext>
          </c:extLst>
        </c:ser>
        <c:ser>
          <c:idx val="6"/>
          <c:order val="6"/>
          <c:tx>
            <c:strRef>
              <c:f>TryItPivot!$H$3:$H$4</c:f>
              <c:strCache>
                <c:ptCount val="1"/>
                <c:pt idx="0">
                  <c:v>July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TryItPivot!$H$5:$H$14</c:f>
              <c:numCache>
                <c:formatCode>_("$"* #,##0.00_);_("$"* \(#,##0.00\);_("$"* "-"??_);_(@_)</c:formatCode>
                <c:ptCount val="6"/>
                <c:pt idx="1">
                  <c:v>1800</c:v>
                </c:pt>
                <c:pt idx="2">
                  <c:v>480</c:v>
                </c:pt>
                <c:pt idx="3">
                  <c:v>100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B-4955-91ED-E48DFE1F914A}"/>
            </c:ext>
          </c:extLst>
        </c:ser>
        <c:ser>
          <c:idx val="7"/>
          <c:order val="7"/>
          <c:tx>
            <c:strRef>
              <c:f>TryItPivot!$I$3:$I$4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TryItPivot!$I$5:$I$14</c:f>
              <c:numCache>
                <c:formatCode>_("$"* #,##0.00_);_("$"* \(#,##0.00\);_("$"* "-"??_);_(@_)</c:formatCode>
                <c:ptCount val="6"/>
                <c:pt idx="1">
                  <c:v>3000</c:v>
                </c:pt>
                <c:pt idx="2">
                  <c:v>390</c:v>
                </c:pt>
                <c:pt idx="3">
                  <c:v>120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B-4955-91ED-E48DFE1F914A}"/>
            </c:ext>
          </c:extLst>
        </c:ser>
        <c:ser>
          <c:idx val="8"/>
          <c:order val="8"/>
          <c:tx>
            <c:strRef>
              <c:f>TryItPivot!$J$3:$J$4</c:f>
              <c:strCache>
                <c:ptCount val="1"/>
                <c:pt idx="0">
                  <c:v>Sept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TryItPivot!$J$5:$J$14</c:f>
              <c:numCache>
                <c:formatCode>_("$"* #,##0.00_);_("$"* \(#,##0.00\);_("$"* "-"??_);_(@_)</c:formatCode>
                <c:ptCount val="6"/>
                <c:pt idx="1">
                  <c:v>400</c:v>
                </c:pt>
                <c:pt idx="2">
                  <c:v>450</c:v>
                </c:pt>
                <c:pt idx="3">
                  <c:v>80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B-4955-91ED-E48DFE1F914A}"/>
            </c:ext>
          </c:extLst>
        </c:ser>
        <c:ser>
          <c:idx val="9"/>
          <c:order val="9"/>
          <c:tx>
            <c:strRef>
              <c:f>TryItPivot!$K$3:$K$4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TryItPivot!$K$5:$K$14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2">
                  <c:v>420</c:v>
                </c:pt>
                <c:pt idx="3">
                  <c:v>400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B-4955-91ED-E48DFE1F914A}"/>
            </c:ext>
          </c:extLst>
        </c:ser>
        <c:ser>
          <c:idx val="10"/>
          <c:order val="10"/>
          <c:tx>
            <c:strRef>
              <c:f>TryItPivot!$L$3:$L$4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TryItPivot!$L$5:$L$14</c:f>
              <c:numCache>
                <c:formatCode>_("$"* #,##0.00_);_("$"* \(#,##0.00\);_("$"* "-"??_);_(@_)</c:formatCode>
                <c:ptCount val="6"/>
                <c:pt idx="0">
                  <c:v>1500</c:v>
                </c:pt>
                <c:pt idx="2">
                  <c:v>540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B-4955-91ED-E48DFE1F914A}"/>
            </c:ext>
          </c:extLst>
        </c:ser>
        <c:ser>
          <c:idx val="11"/>
          <c:order val="11"/>
          <c:tx>
            <c:strRef>
              <c:f>TryItPivot!$M$3:$M$4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multiLvlStrRef>
              <c:f>TryItPivot!$A$5:$A$14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TryItPivot!$M$5:$M$14</c:f>
              <c:numCache>
                <c:formatCode>_("$"* #,##0.00_);_("$"* \(#,##0.00\);_("$"* "-"??_);_(@_)</c:formatCode>
                <c:ptCount val="6"/>
                <c:pt idx="0">
                  <c:v>2500</c:v>
                </c:pt>
                <c:pt idx="2">
                  <c:v>450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B-4955-91ED-E48DFE1F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009024"/>
        <c:axId val="402002752"/>
      </c:barChart>
      <c:catAx>
        <c:axId val="40200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002752"/>
        <c:crosses val="autoZero"/>
        <c:auto val="1"/>
        <c:lblAlgn val="ctr"/>
        <c:lblOffset val="100"/>
        <c:noMultiLvlLbl val="0"/>
      </c:catAx>
      <c:valAx>
        <c:axId val="402002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20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Cars!$A$2:$A$393</c:f>
              <c:numCache>
                <c:formatCode>General</c:formatCode>
                <c:ptCount val="392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232</c:v>
                </c:pt>
                <c:pt idx="33">
                  <c:v>225</c:v>
                </c:pt>
                <c:pt idx="34">
                  <c:v>250</c:v>
                </c:pt>
                <c:pt idx="35">
                  <c:v>250</c:v>
                </c:pt>
                <c:pt idx="36">
                  <c:v>232</c:v>
                </c:pt>
                <c:pt idx="37">
                  <c:v>350</c:v>
                </c:pt>
                <c:pt idx="38">
                  <c:v>400</c:v>
                </c:pt>
                <c:pt idx="39">
                  <c:v>351</c:v>
                </c:pt>
                <c:pt idx="40">
                  <c:v>318</c:v>
                </c:pt>
                <c:pt idx="41">
                  <c:v>383</c:v>
                </c:pt>
                <c:pt idx="42">
                  <c:v>400</c:v>
                </c:pt>
                <c:pt idx="43">
                  <c:v>400</c:v>
                </c:pt>
                <c:pt idx="44">
                  <c:v>258</c:v>
                </c:pt>
                <c:pt idx="45">
                  <c:v>140</c:v>
                </c:pt>
                <c:pt idx="46">
                  <c:v>250</c:v>
                </c:pt>
                <c:pt idx="47">
                  <c:v>250</c:v>
                </c:pt>
                <c:pt idx="48">
                  <c:v>122</c:v>
                </c:pt>
                <c:pt idx="49">
                  <c:v>116</c:v>
                </c:pt>
                <c:pt idx="50">
                  <c:v>79</c:v>
                </c:pt>
                <c:pt idx="51">
                  <c:v>88</c:v>
                </c:pt>
                <c:pt idx="52">
                  <c:v>71</c:v>
                </c:pt>
                <c:pt idx="53">
                  <c:v>72</c:v>
                </c:pt>
                <c:pt idx="54">
                  <c:v>97</c:v>
                </c:pt>
                <c:pt idx="55">
                  <c:v>91</c:v>
                </c:pt>
                <c:pt idx="56">
                  <c:v>113</c:v>
                </c:pt>
                <c:pt idx="57">
                  <c:v>97.5</c:v>
                </c:pt>
                <c:pt idx="58">
                  <c:v>97</c:v>
                </c:pt>
                <c:pt idx="59">
                  <c:v>140</c:v>
                </c:pt>
                <c:pt idx="60">
                  <c:v>122</c:v>
                </c:pt>
                <c:pt idx="61">
                  <c:v>350</c:v>
                </c:pt>
                <c:pt idx="62">
                  <c:v>400</c:v>
                </c:pt>
                <c:pt idx="63">
                  <c:v>318</c:v>
                </c:pt>
                <c:pt idx="64">
                  <c:v>351</c:v>
                </c:pt>
                <c:pt idx="65">
                  <c:v>304</c:v>
                </c:pt>
                <c:pt idx="66">
                  <c:v>429</c:v>
                </c:pt>
                <c:pt idx="67">
                  <c:v>350</c:v>
                </c:pt>
                <c:pt idx="68">
                  <c:v>350</c:v>
                </c:pt>
                <c:pt idx="69">
                  <c:v>400</c:v>
                </c:pt>
                <c:pt idx="70">
                  <c:v>70</c:v>
                </c:pt>
                <c:pt idx="71">
                  <c:v>304</c:v>
                </c:pt>
                <c:pt idx="72">
                  <c:v>307</c:v>
                </c:pt>
                <c:pt idx="73">
                  <c:v>302</c:v>
                </c:pt>
                <c:pt idx="74">
                  <c:v>318</c:v>
                </c:pt>
                <c:pt idx="75">
                  <c:v>121</c:v>
                </c:pt>
                <c:pt idx="76">
                  <c:v>121</c:v>
                </c:pt>
                <c:pt idx="77">
                  <c:v>120</c:v>
                </c:pt>
                <c:pt idx="78">
                  <c:v>96</c:v>
                </c:pt>
                <c:pt idx="79">
                  <c:v>122</c:v>
                </c:pt>
                <c:pt idx="80">
                  <c:v>97</c:v>
                </c:pt>
                <c:pt idx="81">
                  <c:v>120</c:v>
                </c:pt>
                <c:pt idx="82">
                  <c:v>98</c:v>
                </c:pt>
                <c:pt idx="83">
                  <c:v>97</c:v>
                </c:pt>
                <c:pt idx="84">
                  <c:v>350</c:v>
                </c:pt>
                <c:pt idx="85">
                  <c:v>304</c:v>
                </c:pt>
                <c:pt idx="86">
                  <c:v>350</c:v>
                </c:pt>
                <c:pt idx="87">
                  <c:v>302</c:v>
                </c:pt>
                <c:pt idx="88">
                  <c:v>318</c:v>
                </c:pt>
                <c:pt idx="89">
                  <c:v>429</c:v>
                </c:pt>
                <c:pt idx="90">
                  <c:v>400</c:v>
                </c:pt>
                <c:pt idx="91">
                  <c:v>351</c:v>
                </c:pt>
                <c:pt idx="92">
                  <c:v>318</c:v>
                </c:pt>
                <c:pt idx="93">
                  <c:v>440</c:v>
                </c:pt>
                <c:pt idx="94">
                  <c:v>455</c:v>
                </c:pt>
                <c:pt idx="95">
                  <c:v>360</c:v>
                </c:pt>
                <c:pt idx="96">
                  <c:v>225</c:v>
                </c:pt>
                <c:pt idx="97">
                  <c:v>250</c:v>
                </c:pt>
                <c:pt idx="98">
                  <c:v>232</c:v>
                </c:pt>
                <c:pt idx="99">
                  <c:v>250</c:v>
                </c:pt>
                <c:pt idx="100">
                  <c:v>198</c:v>
                </c:pt>
                <c:pt idx="101">
                  <c:v>97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232</c:v>
                </c:pt>
                <c:pt idx="107">
                  <c:v>97</c:v>
                </c:pt>
                <c:pt idx="108">
                  <c:v>140</c:v>
                </c:pt>
                <c:pt idx="109">
                  <c:v>108</c:v>
                </c:pt>
                <c:pt idx="110">
                  <c:v>70</c:v>
                </c:pt>
                <c:pt idx="111">
                  <c:v>122</c:v>
                </c:pt>
                <c:pt idx="112">
                  <c:v>155</c:v>
                </c:pt>
                <c:pt idx="113">
                  <c:v>98</c:v>
                </c:pt>
                <c:pt idx="114">
                  <c:v>350</c:v>
                </c:pt>
                <c:pt idx="115">
                  <c:v>400</c:v>
                </c:pt>
                <c:pt idx="116">
                  <c:v>68</c:v>
                </c:pt>
                <c:pt idx="117">
                  <c:v>116</c:v>
                </c:pt>
                <c:pt idx="118">
                  <c:v>114</c:v>
                </c:pt>
                <c:pt idx="119">
                  <c:v>121</c:v>
                </c:pt>
                <c:pt idx="120">
                  <c:v>318</c:v>
                </c:pt>
                <c:pt idx="121">
                  <c:v>121</c:v>
                </c:pt>
                <c:pt idx="122">
                  <c:v>156</c:v>
                </c:pt>
                <c:pt idx="123">
                  <c:v>350</c:v>
                </c:pt>
                <c:pt idx="124">
                  <c:v>198</c:v>
                </c:pt>
                <c:pt idx="125">
                  <c:v>232</c:v>
                </c:pt>
                <c:pt idx="126">
                  <c:v>250</c:v>
                </c:pt>
                <c:pt idx="127">
                  <c:v>79</c:v>
                </c:pt>
                <c:pt idx="128">
                  <c:v>122</c:v>
                </c:pt>
                <c:pt idx="129">
                  <c:v>71</c:v>
                </c:pt>
                <c:pt idx="130">
                  <c:v>140</c:v>
                </c:pt>
                <c:pt idx="131">
                  <c:v>250</c:v>
                </c:pt>
                <c:pt idx="132">
                  <c:v>258</c:v>
                </c:pt>
                <c:pt idx="133">
                  <c:v>225</c:v>
                </c:pt>
                <c:pt idx="134">
                  <c:v>302</c:v>
                </c:pt>
                <c:pt idx="135">
                  <c:v>350</c:v>
                </c:pt>
                <c:pt idx="136">
                  <c:v>318</c:v>
                </c:pt>
                <c:pt idx="137">
                  <c:v>302</c:v>
                </c:pt>
                <c:pt idx="138">
                  <c:v>304</c:v>
                </c:pt>
                <c:pt idx="139">
                  <c:v>98</c:v>
                </c:pt>
                <c:pt idx="140">
                  <c:v>79</c:v>
                </c:pt>
                <c:pt idx="141">
                  <c:v>97</c:v>
                </c:pt>
                <c:pt idx="142">
                  <c:v>76</c:v>
                </c:pt>
                <c:pt idx="143">
                  <c:v>83</c:v>
                </c:pt>
                <c:pt idx="144">
                  <c:v>90</c:v>
                </c:pt>
                <c:pt idx="145">
                  <c:v>90</c:v>
                </c:pt>
                <c:pt idx="146">
                  <c:v>116</c:v>
                </c:pt>
                <c:pt idx="147">
                  <c:v>120</c:v>
                </c:pt>
                <c:pt idx="148">
                  <c:v>108</c:v>
                </c:pt>
                <c:pt idx="149">
                  <c:v>79</c:v>
                </c:pt>
                <c:pt idx="150">
                  <c:v>225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400</c:v>
                </c:pt>
                <c:pt idx="155">
                  <c:v>350</c:v>
                </c:pt>
                <c:pt idx="156">
                  <c:v>318</c:v>
                </c:pt>
                <c:pt idx="157">
                  <c:v>351</c:v>
                </c:pt>
                <c:pt idx="158">
                  <c:v>231</c:v>
                </c:pt>
                <c:pt idx="159">
                  <c:v>250</c:v>
                </c:pt>
                <c:pt idx="160">
                  <c:v>258</c:v>
                </c:pt>
                <c:pt idx="161">
                  <c:v>225</c:v>
                </c:pt>
                <c:pt idx="162">
                  <c:v>231</c:v>
                </c:pt>
                <c:pt idx="163">
                  <c:v>262</c:v>
                </c:pt>
                <c:pt idx="164">
                  <c:v>302</c:v>
                </c:pt>
                <c:pt idx="165">
                  <c:v>97</c:v>
                </c:pt>
                <c:pt idx="166">
                  <c:v>140</c:v>
                </c:pt>
                <c:pt idx="167">
                  <c:v>232</c:v>
                </c:pt>
                <c:pt idx="168">
                  <c:v>140</c:v>
                </c:pt>
                <c:pt idx="169">
                  <c:v>134</c:v>
                </c:pt>
                <c:pt idx="170">
                  <c:v>90</c:v>
                </c:pt>
                <c:pt idx="171">
                  <c:v>119</c:v>
                </c:pt>
                <c:pt idx="172">
                  <c:v>171</c:v>
                </c:pt>
                <c:pt idx="173">
                  <c:v>90</c:v>
                </c:pt>
                <c:pt idx="174">
                  <c:v>232</c:v>
                </c:pt>
                <c:pt idx="175">
                  <c:v>115</c:v>
                </c:pt>
                <c:pt idx="176">
                  <c:v>120</c:v>
                </c:pt>
                <c:pt idx="177">
                  <c:v>121</c:v>
                </c:pt>
                <c:pt idx="178">
                  <c:v>121</c:v>
                </c:pt>
                <c:pt idx="179">
                  <c:v>91</c:v>
                </c:pt>
                <c:pt idx="180">
                  <c:v>107</c:v>
                </c:pt>
                <c:pt idx="181">
                  <c:v>116</c:v>
                </c:pt>
                <c:pt idx="182">
                  <c:v>140</c:v>
                </c:pt>
                <c:pt idx="183">
                  <c:v>98</c:v>
                </c:pt>
                <c:pt idx="184">
                  <c:v>101</c:v>
                </c:pt>
                <c:pt idx="185">
                  <c:v>305</c:v>
                </c:pt>
                <c:pt idx="186">
                  <c:v>318</c:v>
                </c:pt>
                <c:pt idx="187">
                  <c:v>304</c:v>
                </c:pt>
                <c:pt idx="188">
                  <c:v>351</c:v>
                </c:pt>
                <c:pt idx="189">
                  <c:v>225</c:v>
                </c:pt>
                <c:pt idx="190">
                  <c:v>250</c:v>
                </c:pt>
                <c:pt idx="191">
                  <c:v>200</c:v>
                </c:pt>
                <c:pt idx="192">
                  <c:v>232</c:v>
                </c:pt>
                <c:pt idx="193">
                  <c:v>85</c:v>
                </c:pt>
                <c:pt idx="194">
                  <c:v>98</c:v>
                </c:pt>
                <c:pt idx="195">
                  <c:v>90</c:v>
                </c:pt>
                <c:pt idx="196">
                  <c:v>91</c:v>
                </c:pt>
                <c:pt idx="197">
                  <c:v>225</c:v>
                </c:pt>
                <c:pt idx="198">
                  <c:v>250</c:v>
                </c:pt>
                <c:pt idx="199">
                  <c:v>250</c:v>
                </c:pt>
                <c:pt idx="200">
                  <c:v>258</c:v>
                </c:pt>
                <c:pt idx="201">
                  <c:v>97</c:v>
                </c:pt>
                <c:pt idx="202">
                  <c:v>85</c:v>
                </c:pt>
                <c:pt idx="203">
                  <c:v>97</c:v>
                </c:pt>
                <c:pt idx="204">
                  <c:v>140</c:v>
                </c:pt>
                <c:pt idx="205">
                  <c:v>130</c:v>
                </c:pt>
                <c:pt idx="206">
                  <c:v>318</c:v>
                </c:pt>
                <c:pt idx="207">
                  <c:v>120</c:v>
                </c:pt>
                <c:pt idx="208">
                  <c:v>156</c:v>
                </c:pt>
                <c:pt idx="209">
                  <c:v>168</c:v>
                </c:pt>
                <c:pt idx="210">
                  <c:v>350</c:v>
                </c:pt>
                <c:pt idx="211">
                  <c:v>350</c:v>
                </c:pt>
                <c:pt idx="212">
                  <c:v>302</c:v>
                </c:pt>
                <c:pt idx="213">
                  <c:v>318</c:v>
                </c:pt>
                <c:pt idx="214">
                  <c:v>98</c:v>
                </c:pt>
                <c:pt idx="215">
                  <c:v>111</c:v>
                </c:pt>
                <c:pt idx="216">
                  <c:v>79</c:v>
                </c:pt>
                <c:pt idx="217">
                  <c:v>122</c:v>
                </c:pt>
                <c:pt idx="218">
                  <c:v>85</c:v>
                </c:pt>
                <c:pt idx="219">
                  <c:v>305</c:v>
                </c:pt>
                <c:pt idx="220">
                  <c:v>260</c:v>
                </c:pt>
                <c:pt idx="221">
                  <c:v>318</c:v>
                </c:pt>
                <c:pt idx="222">
                  <c:v>302</c:v>
                </c:pt>
                <c:pt idx="223">
                  <c:v>250</c:v>
                </c:pt>
                <c:pt idx="224">
                  <c:v>231</c:v>
                </c:pt>
                <c:pt idx="225">
                  <c:v>225</c:v>
                </c:pt>
                <c:pt idx="226">
                  <c:v>250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351</c:v>
                </c:pt>
                <c:pt idx="231">
                  <c:v>97</c:v>
                </c:pt>
                <c:pt idx="232">
                  <c:v>151</c:v>
                </c:pt>
                <c:pt idx="233">
                  <c:v>97</c:v>
                </c:pt>
                <c:pt idx="234">
                  <c:v>140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146</c:v>
                </c:pt>
                <c:pt idx="240">
                  <c:v>121</c:v>
                </c:pt>
                <c:pt idx="241">
                  <c:v>80</c:v>
                </c:pt>
                <c:pt idx="242">
                  <c:v>90</c:v>
                </c:pt>
                <c:pt idx="243">
                  <c:v>98</c:v>
                </c:pt>
                <c:pt idx="244">
                  <c:v>78</c:v>
                </c:pt>
                <c:pt idx="245">
                  <c:v>85</c:v>
                </c:pt>
                <c:pt idx="246">
                  <c:v>91</c:v>
                </c:pt>
                <c:pt idx="247">
                  <c:v>260</c:v>
                </c:pt>
                <c:pt idx="248">
                  <c:v>318</c:v>
                </c:pt>
                <c:pt idx="249">
                  <c:v>302</c:v>
                </c:pt>
                <c:pt idx="250">
                  <c:v>231</c:v>
                </c:pt>
                <c:pt idx="251">
                  <c:v>200</c:v>
                </c:pt>
                <c:pt idx="252">
                  <c:v>200</c:v>
                </c:pt>
                <c:pt idx="253">
                  <c:v>140</c:v>
                </c:pt>
                <c:pt idx="254">
                  <c:v>225</c:v>
                </c:pt>
                <c:pt idx="255">
                  <c:v>232</c:v>
                </c:pt>
                <c:pt idx="256">
                  <c:v>231</c:v>
                </c:pt>
                <c:pt idx="257">
                  <c:v>200</c:v>
                </c:pt>
                <c:pt idx="258">
                  <c:v>225</c:v>
                </c:pt>
                <c:pt idx="259">
                  <c:v>258</c:v>
                </c:pt>
                <c:pt idx="260">
                  <c:v>305</c:v>
                </c:pt>
                <c:pt idx="261">
                  <c:v>231</c:v>
                </c:pt>
                <c:pt idx="262">
                  <c:v>302</c:v>
                </c:pt>
                <c:pt idx="263">
                  <c:v>318</c:v>
                </c:pt>
                <c:pt idx="264">
                  <c:v>98</c:v>
                </c:pt>
                <c:pt idx="265">
                  <c:v>134</c:v>
                </c:pt>
                <c:pt idx="266">
                  <c:v>119</c:v>
                </c:pt>
                <c:pt idx="267">
                  <c:v>105</c:v>
                </c:pt>
                <c:pt idx="268">
                  <c:v>134</c:v>
                </c:pt>
                <c:pt idx="269">
                  <c:v>156</c:v>
                </c:pt>
                <c:pt idx="270">
                  <c:v>151</c:v>
                </c:pt>
                <c:pt idx="271">
                  <c:v>119</c:v>
                </c:pt>
                <c:pt idx="272">
                  <c:v>131</c:v>
                </c:pt>
                <c:pt idx="273">
                  <c:v>163</c:v>
                </c:pt>
                <c:pt idx="274">
                  <c:v>121</c:v>
                </c:pt>
                <c:pt idx="275">
                  <c:v>163</c:v>
                </c:pt>
                <c:pt idx="276">
                  <c:v>89</c:v>
                </c:pt>
                <c:pt idx="277">
                  <c:v>98</c:v>
                </c:pt>
                <c:pt idx="278">
                  <c:v>231</c:v>
                </c:pt>
                <c:pt idx="279">
                  <c:v>200</c:v>
                </c:pt>
                <c:pt idx="280">
                  <c:v>140</c:v>
                </c:pt>
                <c:pt idx="281">
                  <c:v>232</c:v>
                </c:pt>
                <c:pt idx="282">
                  <c:v>225</c:v>
                </c:pt>
                <c:pt idx="283">
                  <c:v>305</c:v>
                </c:pt>
                <c:pt idx="284">
                  <c:v>302</c:v>
                </c:pt>
                <c:pt idx="285">
                  <c:v>351</c:v>
                </c:pt>
                <c:pt idx="286">
                  <c:v>318</c:v>
                </c:pt>
                <c:pt idx="287">
                  <c:v>350</c:v>
                </c:pt>
                <c:pt idx="288">
                  <c:v>351</c:v>
                </c:pt>
                <c:pt idx="289">
                  <c:v>267</c:v>
                </c:pt>
                <c:pt idx="290">
                  <c:v>360</c:v>
                </c:pt>
                <c:pt idx="291">
                  <c:v>89</c:v>
                </c:pt>
                <c:pt idx="292">
                  <c:v>86</c:v>
                </c:pt>
                <c:pt idx="293">
                  <c:v>98</c:v>
                </c:pt>
                <c:pt idx="294">
                  <c:v>121</c:v>
                </c:pt>
                <c:pt idx="295">
                  <c:v>183</c:v>
                </c:pt>
                <c:pt idx="296">
                  <c:v>350</c:v>
                </c:pt>
                <c:pt idx="297">
                  <c:v>141</c:v>
                </c:pt>
                <c:pt idx="298">
                  <c:v>260</c:v>
                </c:pt>
                <c:pt idx="299">
                  <c:v>105</c:v>
                </c:pt>
                <c:pt idx="300">
                  <c:v>105</c:v>
                </c:pt>
                <c:pt idx="301">
                  <c:v>85</c:v>
                </c:pt>
                <c:pt idx="302">
                  <c:v>91</c:v>
                </c:pt>
                <c:pt idx="303">
                  <c:v>151</c:v>
                </c:pt>
                <c:pt idx="304">
                  <c:v>173</c:v>
                </c:pt>
                <c:pt idx="305">
                  <c:v>173</c:v>
                </c:pt>
                <c:pt idx="306">
                  <c:v>151</c:v>
                </c:pt>
                <c:pt idx="307">
                  <c:v>98</c:v>
                </c:pt>
                <c:pt idx="308">
                  <c:v>89</c:v>
                </c:pt>
                <c:pt idx="309">
                  <c:v>98</c:v>
                </c:pt>
                <c:pt idx="310">
                  <c:v>86</c:v>
                </c:pt>
                <c:pt idx="311">
                  <c:v>151</c:v>
                </c:pt>
                <c:pt idx="312">
                  <c:v>140</c:v>
                </c:pt>
                <c:pt idx="313">
                  <c:v>151</c:v>
                </c:pt>
                <c:pt idx="314">
                  <c:v>225</c:v>
                </c:pt>
                <c:pt idx="315">
                  <c:v>97</c:v>
                </c:pt>
                <c:pt idx="316">
                  <c:v>134</c:v>
                </c:pt>
                <c:pt idx="317">
                  <c:v>120</c:v>
                </c:pt>
                <c:pt idx="318">
                  <c:v>119</c:v>
                </c:pt>
                <c:pt idx="319">
                  <c:v>108</c:v>
                </c:pt>
                <c:pt idx="320">
                  <c:v>86</c:v>
                </c:pt>
                <c:pt idx="321">
                  <c:v>156</c:v>
                </c:pt>
                <c:pt idx="322">
                  <c:v>85</c:v>
                </c:pt>
                <c:pt idx="323">
                  <c:v>90</c:v>
                </c:pt>
                <c:pt idx="324">
                  <c:v>90</c:v>
                </c:pt>
                <c:pt idx="325">
                  <c:v>121</c:v>
                </c:pt>
                <c:pt idx="326">
                  <c:v>146</c:v>
                </c:pt>
                <c:pt idx="327">
                  <c:v>91</c:v>
                </c:pt>
                <c:pt idx="328">
                  <c:v>97</c:v>
                </c:pt>
                <c:pt idx="329">
                  <c:v>89</c:v>
                </c:pt>
                <c:pt idx="330">
                  <c:v>168</c:v>
                </c:pt>
                <c:pt idx="331">
                  <c:v>70</c:v>
                </c:pt>
                <c:pt idx="332">
                  <c:v>122</c:v>
                </c:pt>
                <c:pt idx="333">
                  <c:v>107</c:v>
                </c:pt>
                <c:pt idx="334">
                  <c:v>135</c:v>
                </c:pt>
                <c:pt idx="335">
                  <c:v>151</c:v>
                </c:pt>
                <c:pt idx="336">
                  <c:v>156</c:v>
                </c:pt>
                <c:pt idx="337">
                  <c:v>173</c:v>
                </c:pt>
                <c:pt idx="338">
                  <c:v>135</c:v>
                </c:pt>
                <c:pt idx="339">
                  <c:v>79</c:v>
                </c:pt>
                <c:pt idx="340">
                  <c:v>86</c:v>
                </c:pt>
                <c:pt idx="341">
                  <c:v>81</c:v>
                </c:pt>
                <c:pt idx="342">
                  <c:v>97</c:v>
                </c:pt>
                <c:pt idx="343">
                  <c:v>85</c:v>
                </c:pt>
                <c:pt idx="344">
                  <c:v>89</c:v>
                </c:pt>
                <c:pt idx="345">
                  <c:v>91</c:v>
                </c:pt>
                <c:pt idx="346">
                  <c:v>105</c:v>
                </c:pt>
                <c:pt idx="347">
                  <c:v>98</c:v>
                </c:pt>
                <c:pt idx="348">
                  <c:v>98</c:v>
                </c:pt>
                <c:pt idx="349">
                  <c:v>105</c:v>
                </c:pt>
                <c:pt idx="350">
                  <c:v>107</c:v>
                </c:pt>
                <c:pt idx="351">
                  <c:v>108</c:v>
                </c:pt>
                <c:pt idx="352">
                  <c:v>119</c:v>
                </c:pt>
                <c:pt idx="353">
                  <c:v>120</c:v>
                </c:pt>
                <c:pt idx="354">
                  <c:v>141</c:v>
                </c:pt>
                <c:pt idx="355">
                  <c:v>145</c:v>
                </c:pt>
                <c:pt idx="356">
                  <c:v>168</c:v>
                </c:pt>
                <c:pt idx="357">
                  <c:v>146</c:v>
                </c:pt>
                <c:pt idx="358">
                  <c:v>231</c:v>
                </c:pt>
                <c:pt idx="359">
                  <c:v>350</c:v>
                </c:pt>
                <c:pt idx="360">
                  <c:v>200</c:v>
                </c:pt>
                <c:pt idx="361">
                  <c:v>225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135</c:v>
                </c:pt>
                <c:pt idx="367">
                  <c:v>151</c:v>
                </c:pt>
                <c:pt idx="368">
                  <c:v>140</c:v>
                </c:pt>
                <c:pt idx="369">
                  <c:v>105</c:v>
                </c:pt>
                <c:pt idx="370">
                  <c:v>91</c:v>
                </c:pt>
                <c:pt idx="371">
                  <c:v>91</c:v>
                </c:pt>
                <c:pt idx="372">
                  <c:v>105</c:v>
                </c:pt>
                <c:pt idx="373">
                  <c:v>98</c:v>
                </c:pt>
                <c:pt idx="374">
                  <c:v>120</c:v>
                </c:pt>
                <c:pt idx="375">
                  <c:v>107</c:v>
                </c:pt>
                <c:pt idx="376">
                  <c:v>108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181</c:v>
                </c:pt>
                <c:pt idx="381">
                  <c:v>262</c:v>
                </c:pt>
                <c:pt idx="382">
                  <c:v>156</c:v>
                </c:pt>
                <c:pt idx="383">
                  <c:v>232</c:v>
                </c:pt>
                <c:pt idx="384">
                  <c:v>144</c:v>
                </c:pt>
                <c:pt idx="385">
                  <c:v>135</c:v>
                </c:pt>
                <c:pt idx="386">
                  <c:v>151</c:v>
                </c:pt>
                <c:pt idx="387">
                  <c:v>140</c:v>
                </c:pt>
                <c:pt idx="388">
                  <c:v>97</c:v>
                </c:pt>
                <c:pt idx="389">
                  <c:v>135</c:v>
                </c:pt>
                <c:pt idx="390">
                  <c:v>120</c:v>
                </c:pt>
                <c:pt idx="391">
                  <c:v>119</c:v>
                </c:pt>
              </c:numCache>
            </c:numRef>
          </c:xVal>
          <c:yVal>
            <c:numRef>
              <c:f>TryItRegression!$C$25:$C$416</c:f>
              <c:numCache>
                <c:formatCode>General</c:formatCode>
                <c:ptCount val="392"/>
                <c:pt idx="0">
                  <c:v>-326.23340540455729</c:v>
                </c:pt>
                <c:pt idx="1">
                  <c:v>-462.88012807048108</c:v>
                </c:pt>
                <c:pt idx="2">
                  <c:v>-477.53838097025891</c:v>
                </c:pt>
                <c:pt idx="3">
                  <c:v>-374.51386661391143</c:v>
                </c:pt>
                <c:pt idx="4">
                  <c:v>-343.36750742014738</c:v>
                </c:pt>
                <c:pt idx="5">
                  <c:v>-413.1613162241556</c:v>
                </c:pt>
                <c:pt idx="6">
                  <c:v>-589.4908061462047</c:v>
                </c:pt>
                <c:pt idx="7">
                  <c:v>-525.46629178985677</c:v>
                </c:pt>
                <c:pt idx="8">
                  <c:v>-526.06398574308605</c:v>
                </c:pt>
                <c:pt idx="9">
                  <c:v>-608.80731194575856</c:v>
                </c:pt>
                <c:pt idx="10">
                  <c:v>-842.7950547675855</c:v>
                </c:pt>
                <c:pt idx="11">
                  <c:v>-471.14833210166171</c:v>
                </c:pt>
                <c:pt idx="12">
                  <c:v>-773.53910791457929</c:v>
                </c:pt>
                <c:pt idx="13">
                  <c:v>-1865.0639857430861</c:v>
                </c:pt>
                <c:pt idx="14">
                  <c:v>10.963436390541574</c:v>
                </c:pt>
                <c:pt idx="15">
                  <c:v>-171.75682934442466</c:v>
                </c:pt>
                <c:pt idx="16">
                  <c:v>-238.33000894130646</c:v>
                </c:pt>
                <c:pt idx="17">
                  <c:v>-432.90318853818826</c:v>
                </c:pt>
                <c:pt idx="18">
                  <c:v>-109.86569005934734</c:v>
                </c:pt>
                <c:pt idx="19">
                  <c:v>-404.86569005934734</c:v>
                </c:pt>
                <c:pt idx="20">
                  <c:v>333.68297518118743</c:v>
                </c:pt>
                <c:pt idx="21">
                  <c:v>114.40251397183329</c:v>
                </c:pt>
                <c:pt idx="22">
                  <c:v>82.122052762479143</c:v>
                </c:pt>
                <c:pt idx="23">
                  <c:v>-187.62200038451419</c:v>
                </c:pt>
                <c:pt idx="24">
                  <c:v>-364.33000894130646</c:v>
                </c:pt>
                <c:pt idx="25">
                  <c:v>383.3880759606991</c:v>
                </c:pt>
                <c:pt idx="26">
                  <c:v>545.76659459544271</c:v>
                </c:pt>
                <c:pt idx="27">
                  <c:v>468.46161902974109</c:v>
                </c:pt>
                <c:pt idx="28">
                  <c:v>924.48613338608857</c:v>
                </c:pt>
                <c:pt idx="29">
                  <c:v>-109.86569005934734</c:v>
                </c:pt>
                <c:pt idx="30">
                  <c:v>-301.51241272527113</c:v>
                </c:pt>
                <c:pt idx="31">
                  <c:v>-133.03656360945843</c:v>
                </c:pt>
                <c:pt idx="32">
                  <c:v>-628.24493563841088</c:v>
                </c:pt>
                <c:pt idx="33">
                  <c:v>229.76732153976263</c:v>
                </c:pt>
                <c:pt idx="34">
                  <c:v>-69.562168382286018</c:v>
                </c:pt>
                <c:pt idx="35">
                  <c:v>-96.562168382286018</c:v>
                </c:pt>
                <c:pt idx="36">
                  <c:v>25.75506436158912</c:v>
                </c:pt>
                <c:pt idx="37">
                  <c:v>53.119871929518922</c:v>
                </c:pt>
                <c:pt idx="38">
                  <c:v>-70.53910791457929</c:v>
                </c:pt>
                <c:pt idx="39">
                  <c:v>-9.4533076673633332</c:v>
                </c:pt>
                <c:pt idx="40">
                  <c:v>182.46161902974109</c:v>
                </c:pt>
                <c:pt idx="41">
                  <c:v>549.2049452324145</c:v>
                </c:pt>
                <c:pt idx="42">
                  <c:v>211.46089208542071</c:v>
                </c:pt>
                <c:pt idx="43">
                  <c:v>605.46089208542071</c:v>
                </c:pt>
                <c:pt idx="44">
                  <c:v>-497.14760515734179</c:v>
                </c:pt>
                <c:pt idx="45">
                  <c:v>-157.51241272527113</c:v>
                </c:pt>
                <c:pt idx="46">
                  <c:v>-116.56216838228602</c:v>
                </c:pt>
                <c:pt idx="47">
                  <c:v>-259.56216838228602</c:v>
                </c:pt>
                <c:pt idx="48">
                  <c:v>-209.195179981396</c:v>
                </c:pt>
                <c:pt idx="49">
                  <c:v>-260.75610240010428</c:v>
                </c:pt>
                <c:pt idx="50">
                  <c:v>-29.548457315472206</c:v>
                </c:pt>
                <c:pt idx="51">
                  <c:v>-106.70707368740977</c:v>
                </c:pt>
                <c:pt idx="52">
                  <c:v>-269.96302054041666</c:v>
                </c:pt>
                <c:pt idx="53">
                  <c:v>-437.53620013729869</c:v>
                </c:pt>
                <c:pt idx="54">
                  <c:v>-405.86569005934734</c:v>
                </c:pt>
                <c:pt idx="55">
                  <c:v>-239.42661247805563</c:v>
                </c:pt>
                <c:pt idx="56">
                  <c:v>-83.036563609458426</c:v>
                </c:pt>
                <c:pt idx="57">
                  <c:v>-117.65227985778847</c:v>
                </c:pt>
                <c:pt idx="58">
                  <c:v>14.134309940652656</c:v>
                </c:pt>
                <c:pt idx="59">
                  <c:v>-157.51241272527113</c:v>
                </c:pt>
                <c:pt idx="60">
                  <c:v>-203.195179981396</c:v>
                </c:pt>
                <c:pt idx="61">
                  <c:v>118.11987192951892</c:v>
                </c:pt>
                <c:pt idx="62">
                  <c:v>-149.53910791457929</c:v>
                </c:pt>
                <c:pt idx="63">
                  <c:v>221.46161902974109</c:v>
                </c:pt>
                <c:pt idx="64">
                  <c:v>-34.453307667363333</c:v>
                </c:pt>
                <c:pt idx="65">
                  <c:v>-135.51386661391143</c:v>
                </c:pt>
                <c:pt idx="66">
                  <c:v>-121.1613162241556</c:v>
                </c:pt>
                <c:pt idx="67">
                  <c:v>346.11987192951892</c:v>
                </c:pt>
                <c:pt idx="68">
                  <c:v>300.11987192951892</c:v>
                </c:pt>
                <c:pt idx="69">
                  <c:v>-112.53910791457929</c:v>
                </c:pt>
                <c:pt idx="70">
                  <c:v>294.61015905646536</c:v>
                </c:pt>
                <c:pt idx="71">
                  <c:v>84.486133386088568</c:v>
                </c:pt>
                <c:pt idx="72">
                  <c:v>267.76659459544271</c:v>
                </c:pt>
                <c:pt idx="73">
                  <c:v>501.63249257985262</c:v>
                </c:pt>
                <c:pt idx="74">
                  <c:v>163.46161902974109</c:v>
                </c:pt>
                <c:pt idx="75">
                  <c:v>511.37799961548581</c:v>
                </c:pt>
                <c:pt idx="76">
                  <c:v>89.377999615485805</c:v>
                </c:pt>
                <c:pt idx="77">
                  <c:v>564.95117921236761</c:v>
                </c:pt>
                <c:pt idx="78">
                  <c:v>-43.292510462465543</c:v>
                </c:pt>
                <c:pt idx="79">
                  <c:v>-34.195179981395995</c:v>
                </c:pt>
                <c:pt idx="80">
                  <c:v>48.134309940652656</c:v>
                </c:pt>
                <c:pt idx="81">
                  <c:v>91.951179212367606</c:v>
                </c:pt>
                <c:pt idx="82">
                  <c:v>-83.438869656229144</c:v>
                </c:pt>
                <c:pt idx="83">
                  <c:v>-139.86569005934734</c:v>
                </c:pt>
                <c:pt idx="84">
                  <c:v>-55.880128070481078</c:v>
                </c:pt>
                <c:pt idx="85">
                  <c:v>-135.51386661391143</c:v>
                </c:pt>
                <c:pt idx="86">
                  <c:v>-167.88012807048108</c:v>
                </c:pt>
                <c:pt idx="87">
                  <c:v>249.63249257985262</c:v>
                </c:pt>
                <c:pt idx="88">
                  <c:v>-136.53838097025891</c:v>
                </c:pt>
                <c:pt idx="89">
                  <c:v>197.8386837758444</c:v>
                </c:pt>
                <c:pt idx="90">
                  <c:v>-70.53910791457929</c:v>
                </c:pt>
                <c:pt idx="91">
                  <c:v>199.54669233263667</c:v>
                </c:pt>
                <c:pt idx="92">
                  <c:v>323.46161902974109</c:v>
                </c:pt>
                <c:pt idx="93">
                  <c:v>-102.46629178985677</c:v>
                </c:pt>
                <c:pt idx="94">
                  <c:v>-6.3985743086050206E-2</c:v>
                </c:pt>
                <c:pt idx="95">
                  <c:v>-410.6119240393009</c:v>
                </c:pt>
                <c:pt idx="96">
                  <c:v>-88.232678460237366</c:v>
                </c:pt>
                <c:pt idx="97">
                  <c:v>-120.56216838228602</c:v>
                </c:pt>
                <c:pt idx="98">
                  <c:v>-317.24493563841088</c:v>
                </c:pt>
                <c:pt idx="99">
                  <c:v>-377.56216838228602</c:v>
                </c:pt>
                <c:pt idx="100">
                  <c:v>-100.75682934442466</c:v>
                </c:pt>
                <c:pt idx="101">
                  <c:v>-289.86569005934734</c:v>
                </c:pt>
                <c:pt idx="102">
                  <c:v>462.46089208542071</c:v>
                </c:pt>
                <c:pt idx="103">
                  <c:v>371.46089208542071</c:v>
                </c:pt>
                <c:pt idx="104">
                  <c:v>422.3880759606991</c:v>
                </c:pt>
                <c:pt idx="105">
                  <c:v>343.11987192951892</c:v>
                </c:pt>
                <c:pt idx="106">
                  <c:v>-473.24493563841088</c:v>
                </c:pt>
                <c:pt idx="107">
                  <c:v>39.134309940652656</c:v>
                </c:pt>
                <c:pt idx="108">
                  <c:v>-164.51241272527113</c:v>
                </c:pt>
                <c:pt idx="109">
                  <c:v>55.829334374951031</c:v>
                </c:pt>
                <c:pt idx="110">
                  <c:v>88.610159056465363</c:v>
                </c:pt>
                <c:pt idx="111">
                  <c:v>-119.195179981396</c:v>
                </c:pt>
                <c:pt idx="112">
                  <c:v>-207.11010667850042</c:v>
                </c:pt>
                <c:pt idx="113">
                  <c:v>17.561130343770856</c:v>
                </c:pt>
                <c:pt idx="114">
                  <c:v>-73.880128070481078</c:v>
                </c:pt>
                <c:pt idx="115">
                  <c:v>-256.53910791457929</c:v>
                </c:pt>
                <c:pt idx="116">
                  <c:v>-153.24348174977081</c:v>
                </c:pt>
                <c:pt idx="117">
                  <c:v>-225.75610240010428</c:v>
                </c:pt>
                <c:pt idx="118">
                  <c:v>213.39025679365932</c:v>
                </c:pt>
                <c:pt idx="119">
                  <c:v>446.37799961548581</c:v>
                </c:pt>
                <c:pt idx="120">
                  <c:v>-514.53838097025891</c:v>
                </c:pt>
                <c:pt idx="121">
                  <c:v>238.37799961548581</c:v>
                </c:pt>
                <c:pt idx="122">
                  <c:v>120.31671372461733</c:v>
                </c:pt>
                <c:pt idx="123">
                  <c:v>-491.88012807048108</c:v>
                </c:pt>
                <c:pt idx="124">
                  <c:v>97.243170655575341</c:v>
                </c:pt>
                <c:pt idx="125">
                  <c:v>-361.24493563841088</c:v>
                </c:pt>
                <c:pt idx="126">
                  <c:v>-62.562168382286018</c:v>
                </c:pt>
                <c:pt idx="127">
                  <c:v>-153.54845731547221</c:v>
                </c:pt>
                <c:pt idx="128">
                  <c:v>21.804820018604005</c:v>
                </c:pt>
                <c:pt idx="129">
                  <c:v>-206.96302054041666</c:v>
                </c:pt>
                <c:pt idx="130">
                  <c:v>-23.512412725271133</c:v>
                </c:pt>
                <c:pt idx="131">
                  <c:v>382.43783161771398</c:v>
                </c:pt>
                <c:pt idx="132">
                  <c:v>172.85239484265821</c:v>
                </c:pt>
                <c:pt idx="133">
                  <c:v>403.76732153976263</c:v>
                </c:pt>
                <c:pt idx="134">
                  <c:v>348.63249257985262</c:v>
                </c:pt>
                <c:pt idx="135">
                  <c:v>543.11987192951892</c:v>
                </c:pt>
                <c:pt idx="136">
                  <c:v>543.46161902974109</c:v>
                </c:pt>
                <c:pt idx="137">
                  <c:v>845.63249257985262</c:v>
                </c:pt>
                <c:pt idx="138">
                  <c:v>449.48613338608857</c:v>
                </c:pt>
                <c:pt idx="139">
                  <c:v>-28.438869656229144</c:v>
                </c:pt>
                <c:pt idx="140">
                  <c:v>-140.54845731547221</c:v>
                </c:pt>
                <c:pt idx="141">
                  <c:v>60.134309940652656</c:v>
                </c:pt>
                <c:pt idx="142">
                  <c:v>-431.82891852482635</c:v>
                </c:pt>
                <c:pt idx="143">
                  <c:v>-130.84117570299986</c:v>
                </c:pt>
                <c:pt idx="144">
                  <c:v>-61.853432881173831</c:v>
                </c:pt>
                <c:pt idx="145">
                  <c:v>-78.853432881173831</c:v>
                </c:pt>
                <c:pt idx="146">
                  <c:v>-137.75610240010428</c:v>
                </c:pt>
                <c:pt idx="147">
                  <c:v>74.951179212367606</c:v>
                </c:pt>
                <c:pt idx="148">
                  <c:v>67.829334374951031</c:v>
                </c:pt>
                <c:pt idx="149">
                  <c:v>-103.54845731547221</c:v>
                </c:pt>
                <c:pt idx="150">
                  <c:v>54.767321539762634</c:v>
                </c:pt>
                <c:pt idx="151">
                  <c:v>60.437831617713982</c:v>
                </c:pt>
                <c:pt idx="152">
                  <c:v>33.437831617713982</c:v>
                </c:pt>
                <c:pt idx="153">
                  <c:v>-240.56216838228602</c:v>
                </c:pt>
                <c:pt idx="154">
                  <c:v>133.46089208542071</c:v>
                </c:pt>
                <c:pt idx="155">
                  <c:v>284.11987192951892</c:v>
                </c:pt>
                <c:pt idx="156">
                  <c:v>584.46161902974109</c:v>
                </c:pt>
                <c:pt idx="157">
                  <c:v>493.54669233263667</c:v>
                </c:pt>
                <c:pt idx="158">
                  <c:v>652.32824395847092</c:v>
                </c:pt>
                <c:pt idx="159">
                  <c:v>498.43783161771398</c:v>
                </c:pt>
                <c:pt idx="160">
                  <c:v>270.85239484265821</c:v>
                </c:pt>
                <c:pt idx="161">
                  <c:v>575.76732153976263</c:v>
                </c:pt>
                <c:pt idx="162">
                  <c:v>-215.67175604152908</c:v>
                </c:pt>
                <c:pt idx="163">
                  <c:v>-268.44032354486944</c:v>
                </c:pt>
                <c:pt idx="164">
                  <c:v>-623.36750742014738</c:v>
                </c:pt>
                <c:pt idx="165">
                  <c:v>-68.865690059347344</c:v>
                </c:pt>
                <c:pt idx="166">
                  <c:v>73.487587274728867</c:v>
                </c:pt>
                <c:pt idx="167">
                  <c:v>-348.24493563841088</c:v>
                </c:pt>
                <c:pt idx="168">
                  <c:v>26.487587274728867</c:v>
                </c:pt>
                <c:pt idx="169">
                  <c:v>181.92666485602058</c:v>
                </c:pt>
                <c:pt idx="170">
                  <c:v>36.146567118826169</c:v>
                </c:pt>
                <c:pt idx="171">
                  <c:v>138.52435880924986</c:v>
                </c:pt>
                <c:pt idx="172">
                  <c:v>183.71901977138805</c:v>
                </c:pt>
                <c:pt idx="173">
                  <c:v>-249.85343288117383</c:v>
                </c:pt>
                <c:pt idx="174">
                  <c:v>-51.24493563841088</c:v>
                </c:pt>
                <c:pt idx="175">
                  <c:v>317.81707719677752</c:v>
                </c:pt>
                <c:pt idx="176">
                  <c:v>542.95117921236761</c:v>
                </c:pt>
                <c:pt idx="177">
                  <c:v>523.37799961548581</c:v>
                </c:pt>
                <c:pt idx="178">
                  <c:v>249.37799961548581</c:v>
                </c:pt>
                <c:pt idx="179">
                  <c:v>-399.42661247805563</c:v>
                </c:pt>
                <c:pt idx="180">
                  <c:v>148.40251397183329</c:v>
                </c:pt>
                <c:pt idx="181">
                  <c:v>-163.75610240010428</c:v>
                </c:pt>
                <c:pt idx="182">
                  <c:v>6.4875872747288668</c:v>
                </c:pt>
                <c:pt idx="183">
                  <c:v>7.5611303437708557</c:v>
                </c:pt>
                <c:pt idx="184">
                  <c:v>-68.158408446875001</c:v>
                </c:pt>
                <c:pt idx="185">
                  <c:v>399.91295378920677</c:v>
                </c:pt>
                <c:pt idx="186">
                  <c:v>276.46161902974109</c:v>
                </c:pt>
                <c:pt idx="187">
                  <c:v>154.48613338608857</c:v>
                </c:pt>
                <c:pt idx="188">
                  <c:v>51.546692332636667</c:v>
                </c:pt>
                <c:pt idx="189">
                  <c:v>23.767321539762634</c:v>
                </c:pt>
                <c:pt idx="190">
                  <c:v>-45.562168382286018</c:v>
                </c:pt>
                <c:pt idx="191">
                  <c:v>-7.9031885381882603</c:v>
                </c:pt>
                <c:pt idx="192">
                  <c:v>-177.24493563841088</c:v>
                </c:pt>
                <c:pt idx="193">
                  <c:v>-113.98753489676392</c:v>
                </c:pt>
                <c:pt idx="194">
                  <c:v>-83.438869656229144</c:v>
                </c:pt>
                <c:pt idx="195">
                  <c:v>-249.85343288117383</c:v>
                </c:pt>
                <c:pt idx="196">
                  <c:v>-399.42661247805563</c:v>
                </c:pt>
                <c:pt idx="197">
                  <c:v>441.76732153976263</c:v>
                </c:pt>
                <c:pt idx="198">
                  <c:v>175.43783161771398</c:v>
                </c:pt>
                <c:pt idx="199">
                  <c:v>246.43783161771398</c:v>
                </c:pt>
                <c:pt idx="200">
                  <c:v>-266.14760515734179</c:v>
                </c:pt>
                <c:pt idx="201">
                  <c:v>-414.86569005934734</c:v>
                </c:pt>
                <c:pt idx="202">
                  <c:v>-158.98753489676392</c:v>
                </c:pt>
                <c:pt idx="203">
                  <c:v>-84.865690059347344</c:v>
                </c:pt>
                <c:pt idx="204">
                  <c:v>-0.51241272527113324</c:v>
                </c:pt>
                <c:pt idx="205">
                  <c:v>660.21938324354824</c:v>
                </c:pt>
                <c:pt idx="206">
                  <c:v>26.461619029741087</c:v>
                </c:pt>
                <c:pt idx="207">
                  <c:v>855.95117921236761</c:v>
                </c:pt>
                <c:pt idx="208">
                  <c:v>243.31671372461733</c:v>
                </c:pt>
                <c:pt idx="209">
                  <c:v>1042.4385585620339</c:v>
                </c:pt>
                <c:pt idx="210">
                  <c:v>224.11987192951892</c:v>
                </c:pt>
                <c:pt idx="211">
                  <c:v>-100.88012807048108</c:v>
                </c:pt>
                <c:pt idx="212">
                  <c:v>77.632492579852624</c:v>
                </c:pt>
                <c:pt idx="213">
                  <c:v>-158.53838097025891</c:v>
                </c:pt>
                <c:pt idx="214">
                  <c:v>-202.43886965622914</c:v>
                </c:pt>
                <c:pt idx="215">
                  <c:v>-190.89020441569483</c:v>
                </c:pt>
                <c:pt idx="216">
                  <c:v>-278.54845731547221</c:v>
                </c:pt>
                <c:pt idx="217">
                  <c:v>-129.195179981396</c:v>
                </c:pt>
                <c:pt idx="218">
                  <c:v>-203.98753489676392</c:v>
                </c:pt>
                <c:pt idx="219">
                  <c:v>64.912953789206767</c:v>
                </c:pt>
                <c:pt idx="220">
                  <c:v>585.70603564889461</c:v>
                </c:pt>
                <c:pt idx="221">
                  <c:v>226.46161902974109</c:v>
                </c:pt>
                <c:pt idx="222">
                  <c:v>502.63249257985262</c:v>
                </c:pt>
                <c:pt idx="223">
                  <c:v>121.43783161771398</c:v>
                </c:pt>
                <c:pt idx="224">
                  <c:v>170.32824395847092</c:v>
                </c:pt>
                <c:pt idx="225">
                  <c:v>420.76732153976263</c:v>
                </c:pt>
                <c:pt idx="226">
                  <c:v>126.43783161771398</c:v>
                </c:pt>
                <c:pt idx="227">
                  <c:v>-314.53910791457929</c:v>
                </c:pt>
                <c:pt idx="228">
                  <c:v>9.1198719295189221</c:v>
                </c:pt>
                <c:pt idx="229">
                  <c:v>-209.53910791457929</c:v>
                </c:pt>
                <c:pt idx="230">
                  <c:v>171.54669233263667</c:v>
                </c:pt>
                <c:pt idx="231">
                  <c:v>-299.86569005934734</c:v>
                </c:pt>
                <c:pt idx="232">
                  <c:v>91.182611709027242</c:v>
                </c:pt>
                <c:pt idx="233">
                  <c:v>25.134309940652656</c:v>
                </c:pt>
                <c:pt idx="234">
                  <c:v>189.48758727472887</c:v>
                </c:pt>
                <c:pt idx="235">
                  <c:v>-196.43886965622914</c:v>
                </c:pt>
                <c:pt idx="236">
                  <c:v>-172.43886965622914</c:v>
                </c:pt>
                <c:pt idx="237">
                  <c:v>-254.86569005934734</c:v>
                </c:pt>
                <c:pt idx="238">
                  <c:v>-49.865690059347344</c:v>
                </c:pt>
                <c:pt idx="239">
                  <c:v>204.04850969343715</c:v>
                </c:pt>
                <c:pt idx="240">
                  <c:v>178.37799961548581</c:v>
                </c:pt>
                <c:pt idx="241">
                  <c:v>608.87836308764599</c:v>
                </c:pt>
                <c:pt idx="242">
                  <c:v>-201.85343288117383</c:v>
                </c:pt>
                <c:pt idx="243">
                  <c:v>-447.43886965622914</c:v>
                </c:pt>
                <c:pt idx="244">
                  <c:v>-110.97527771859041</c:v>
                </c:pt>
                <c:pt idx="245">
                  <c:v>-78.987534896763918</c:v>
                </c:pt>
                <c:pt idx="246">
                  <c:v>-394.42661247805563</c:v>
                </c:pt>
                <c:pt idx="247">
                  <c:v>-109.29396435110539</c:v>
                </c:pt>
                <c:pt idx="248">
                  <c:v>-178.53838097025891</c:v>
                </c:pt>
                <c:pt idx="249">
                  <c:v>-222.36750742014738</c:v>
                </c:pt>
                <c:pt idx="250">
                  <c:v>280.32824395847092</c:v>
                </c:pt>
                <c:pt idx="251">
                  <c:v>135.09681146181174</c:v>
                </c:pt>
                <c:pt idx="252">
                  <c:v>-54.90318853818826</c:v>
                </c:pt>
                <c:pt idx="253">
                  <c:v>154.48758727472887</c:v>
                </c:pt>
                <c:pt idx="254">
                  <c:v>220.76732153976263</c:v>
                </c:pt>
                <c:pt idx="255">
                  <c:v>-52.24493563841088</c:v>
                </c:pt>
                <c:pt idx="256">
                  <c:v>125.32824395847092</c:v>
                </c:pt>
                <c:pt idx="257">
                  <c:v>50.09681146181174</c:v>
                </c:pt>
                <c:pt idx="258">
                  <c:v>410.76732153976263</c:v>
                </c:pt>
                <c:pt idx="259">
                  <c:v>-49.147605157341786</c:v>
                </c:pt>
                <c:pt idx="260">
                  <c:v>-390.08704621079323</c:v>
                </c:pt>
                <c:pt idx="261">
                  <c:v>190.32824395847092</c:v>
                </c:pt>
                <c:pt idx="262">
                  <c:v>-587.36750742014738</c:v>
                </c:pt>
                <c:pt idx="263">
                  <c:v>166.46161902974109</c:v>
                </c:pt>
                <c:pt idx="264">
                  <c:v>-92.438869656229144</c:v>
                </c:pt>
                <c:pt idx="265">
                  <c:v>39.926664856020579</c:v>
                </c:pt>
                <c:pt idx="266">
                  <c:v>-106.47564119075014</c:v>
                </c:pt>
                <c:pt idx="267">
                  <c:v>-70.451126834403112</c:v>
                </c:pt>
                <c:pt idx="268">
                  <c:v>-5.0733351439794205</c:v>
                </c:pt>
                <c:pt idx="269">
                  <c:v>58.31671372461733</c:v>
                </c:pt>
                <c:pt idx="270">
                  <c:v>206.18261170902724</c:v>
                </c:pt>
                <c:pt idx="271">
                  <c:v>-1.4756411907501388</c:v>
                </c:pt>
                <c:pt idx="272">
                  <c:v>332.64620364666644</c:v>
                </c:pt>
                <c:pt idx="273">
                  <c:v>400.30445654644382</c:v>
                </c:pt>
                <c:pt idx="274">
                  <c:v>373.37799961548581</c:v>
                </c:pt>
                <c:pt idx="275">
                  <c:v>670.30445654644382</c:v>
                </c:pt>
                <c:pt idx="276">
                  <c:v>-189.28025328429158</c:v>
                </c:pt>
                <c:pt idx="277">
                  <c:v>-112.43886965622914</c:v>
                </c:pt>
                <c:pt idx="278">
                  <c:v>-9.6717560415290791</c:v>
                </c:pt>
                <c:pt idx="279">
                  <c:v>-29.90318853818826</c:v>
                </c:pt>
                <c:pt idx="280">
                  <c:v>324.48758727472887</c:v>
                </c:pt>
                <c:pt idx="281">
                  <c:v>2.7550643615891204</c:v>
                </c:pt>
                <c:pt idx="282">
                  <c:v>150.76732153976263</c:v>
                </c:pt>
                <c:pt idx="283">
                  <c:v>24.912953789206767</c:v>
                </c:pt>
                <c:pt idx="284">
                  <c:v>-67.367507420147376</c:v>
                </c:pt>
                <c:pt idx="285">
                  <c:v>-208.45330766736333</c:v>
                </c:pt>
                <c:pt idx="286">
                  <c:v>-83.538380970258913</c:v>
                </c:pt>
                <c:pt idx="287">
                  <c:v>204.11987192951892</c:v>
                </c:pt>
                <c:pt idx="288">
                  <c:v>-109.45330766736333</c:v>
                </c:pt>
                <c:pt idx="289">
                  <c:v>77.693778470720645</c:v>
                </c:pt>
                <c:pt idx="290">
                  <c:v>-291.6119240393009</c:v>
                </c:pt>
                <c:pt idx="291">
                  <c:v>-254.28025328429158</c:v>
                </c:pt>
                <c:pt idx="292">
                  <c:v>-181.56071449364572</c:v>
                </c:pt>
                <c:pt idx="293">
                  <c:v>-332.43886965622914</c:v>
                </c:pt>
                <c:pt idx="294">
                  <c:v>248.37799961548581</c:v>
                </c:pt>
                <c:pt idx="295">
                  <c:v>638.84086460880462</c:v>
                </c:pt>
                <c:pt idx="296">
                  <c:v>-255.88012807048108</c:v>
                </c:pt>
                <c:pt idx="297">
                  <c:v>616.91440767784661</c:v>
                </c:pt>
                <c:pt idx="298">
                  <c:v>-54.293964351105387</c:v>
                </c:pt>
                <c:pt idx="299">
                  <c:v>-100.45112683440311</c:v>
                </c:pt>
                <c:pt idx="300">
                  <c:v>-150.45112683440311</c:v>
                </c:pt>
                <c:pt idx="301">
                  <c:v>-128.98753489676392</c:v>
                </c:pt>
                <c:pt idx="302">
                  <c:v>-64.426612478055631</c:v>
                </c:pt>
                <c:pt idx="303">
                  <c:v>21.182611709027242</c:v>
                </c:pt>
                <c:pt idx="304">
                  <c:v>-220.42733942237555</c:v>
                </c:pt>
                <c:pt idx="305">
                  <c:v>-115.42733942237555</c:v>
                </c:pt>
                <c:pt idx="306">
                  <c:v>-92.817388290972758</c:v>
                </c:pt>
                <c:pt idx="307">
                  <c:v>-103.43886965622914</c:v>
                </c:pt>
                <c:pt idx="308">
                  <c:v>-211.28025328429158</c:v>
                </c:pt>
                <c:pt idx="309">
                  <c:v>-127.43886965622914</c:v>
                </c:pt>
                <c:pt idx="310">
                  <c:v>-137.56071449364572</c:v>
                </c:pt>
                <c:pt idx="311">
                  <c:v>29.182611709027242</c:v>
                </c:pt>
                <c:pt idx="312">
                  <c:v>304.48758727472887</c:v>
                </c:pt>
                <c:pt idx="313">
                  <c:v>354.18261170902724</c:v>
                </c:pt>
                <c:pt idx="314">
                  <c:v>171.76732153976263</c:v>
                </c:pt>
                <c:pt idx="315">
                  <c:v>-51.865690059347344</c:v>
                </c:pt>
                <c:pt idx="316">
                  <c:v>190.92666485602058</c:v>
                </c:pt>
                <c:pt idx="317">
                  <c:v>127.95117921236761</c:v>
                </c:pt>
                <c:pt idx="318">
                  <c:v>27.524358809249861</c:v>
                </c:pt>
                <c:pt idx="319">
                  <c:v>-58.170665625048969</c:v>
                </c:pt>
                <c:pt idx="320">
                  <c:v>-46.560714493645719</c:v>
                </c:pt>
                <c:pt idx="321">
                  <c:v>113.31671372461733</c:v>
                </c:pt>
                <c:pt idx="322">
                  <c:v>-38.987534896763918</c:v>
                </c:pt>
                <c:pt idx="323">
                  <c:v>-101.85343288117383</c:v>
                </c:pt>
                <c:pt idx="324">
                  <c:v>148.14656711882617</c:v>
                </c:pt>
                <c:pt idx="325">
                  <c:v>528.37799961548581</c:v>
                </c:pt>
                <c:pt idx="326">
                  <c:v>639.04850969343715</c:v>
                </c:pt>
                <c:pt idx="327">
                  <c:v>-344.42661247805563</c:v>
                </c:pt>
                <c:pt idx="328">
                  <c:v>-94.865690059347344</c:v>
                </c:pt>
                <c:pt idx="329">
                  <c:v>-334.28025328429158</c:v>
                </c:pt>
                <c:pt idx="330">
                  <c:v>132.4385585620339</c:v>
                </c:pt>
                <c:pt idx="331">
                  <c:v>384.61015905646536</c:v>
                </c:pt>
                <c:pt idx="332">
                  <c:v>70.804820018604005</c:v>
                </c:pt>
                <c:pt idx="333">
                  <c:v>-25.597486028166713</c:v>
                </c:pt>
                <c:pt idx="334">
                  <c:v>-37.646514740861676</c:v>
                </c:pt>
                <c:pt idx="335">
                  <c:v>-13.817388290972758</c:v>
                </c:pt>
                <c:pt idx="336">
                  <c:v>-66.68328627538267</c:v>
                </c:pt>
                <c:pt idx="337">
                  <c:v>-90.427339422375553</c:v>
                </c:pt>
                <c:pt idx="338">
                  <c:v>-142.64651474086168</c:v>
                </c:pt>
                <c:pt idx="339">
                  <c:v>-348.54845731547221</c:v>
                </c:pt>
                <c:pt idx="340">
                  <c:v>-281.56071449364572</c:v>
                </c:pt>
                <c:pt idx="341">
                  <c:v>-358.69481650923626</c:v>
                </c:pt>
                <c:pt idx="342">
                  <c:v>-174.86569005934734</c:v>
                </c:pt>
                <c:pt idx="343">
                  <c:v>-173.98753489676392</c:v>
                </c:pt>
                <c:pt idx="344">
                  <c:v>-129.28025328429158</c:v>
                </c:pt>
                <c:pt idx="345">
                  <c:v>-209.42661247805563</c:v>
                </c:pt>
                <c:pt idx="346">
                  <c:v>-85.451126834403112</c:v>
                </c:pt>
                <c:pt idx="347">
                  <c:v>-202.43886965622914</c:v>
                </c:pt>
                <c:pt idx="348">
                  <c:v>132.56113034377086</c:v>
                </c:pt>
                <c:pt idx="349">
                  <c:v>-110.45112683440311</c:v>
                </c:pt>
                <c:pt idx="350">
                  <c:v>-105.59748602816671</c:v>
                </c:pt>
                <c:pt idx="351">
                  <c:v>26.829334374951031</c:v>
                </c:pt>
                <c:pt idx="352">
                  <c:v>208.52435880924986</c:v>
                </c:pt>
                <c:pt idx="353">
                  <c:v>220.95117921236761</c:v>
                </c:pt>
                <c:pt idx="354">
                  <c:v>656.91440767784661</c:v>
                </c:pt>
                <c:pt idx="355">
                  <c:v>556.62168929031895</c:v>
                </c:pt>
                <c:pt idx="356">
                  <c:v>122.4385585620339</c:v>
                </c:pt>
                <c:pt idx="357">
                  <c:v>319.04850969343715</c:v>
                </c:pt>
                <c:pt idx="358">
                  <c:v>160.32824395847092</c:v>
                </c:pt>
                <c:pt idx="359">
                  <c:v>-430.88012807048108</c:v>
                </c:pt>
                <c:pt idx="360">
                  <c:v>40.09681146181174</c:v>
                </c:pt>
                <c:pt idx="361">
                  <c:v>255.76732153976263</c:v>
                </c:pt>
                <c:pt idx="362">
                  <c:v>251.53661598742337</c:v>
                </c:pt>
                <c:pt idx="363">
                  <c:v>286.53661598742337</c:v>
                </c:pt>
                <c:pt idx="364">
                  <c:v>41.536615987423374</c:v>
                </c:pt>
                <c:pt idx="365">
                  <c:v>221.53661598742337</c:v>
                </c:pt>
                <c:pt idx="366">
                  <c:v>-2.6465147408616758</c:v>
                </c:pt>
                <c:pt idx="367">
                  <c:v>86.182611709027242</c:v>
                </c:pt>
                <c:pt idx="368">
                  <c:v>299.48758727472887</c:v>
                </c:pt>
                <c:pt idx="369">
                  <c:v>-320.45112683440311</c:v>
                </c:pt>
                <c:pt idx="370">
                  <c:v>-169.42661247805563</c:v>
                </c:pt>
                <c:pt idx="371">
                  <c:v>-224.42661247805563</c:v>
                </c:pt>
                <c:pt idx="372">
                  <c:v>-175.45112683440311</c:v>
                </c:pt>
                <c:pt idx="373">
                  <c:v>-122.43886965622914</c:v>
                </c:pt>
                <c:pt idx="374">
                  <c:v>-254.04882078763239</c:v>
                </c:pt>
                <c:pt idx="375">
                  <c:v>-110.59748602816671</c:v>
                </c:pt>
                <c:pt idx="376">
                  <c:v>-78.170665625048969</c:v>
                </c:pt>
                <c:pt idx="377">
                  <c:v>-229.42661247805563</c:v>
                </c:pt>
                <c:pt idx="378">
                  <c:v>-229.42661247805563</c:v>
                </c:pt>
                <c:pt idx="379">
                  <c:v>-199.42661247805563</c:v>
                </c:pt>
                <c:pt idx="380">
                  <c:v>68.987223802568678</c:v>
                </c:pt>
                <c:pt idx="381">
                  <c:v>-474.44032354486944</c:v>
                </c:pt>
                <c:pt idx="382">
                  <c:v>-101.68328627538267</c:v>
                </c:pt>
                <c:pt idx="383">
                  <c:v>-427.24493563841088</c:v>
                </c:pt>
                <c:pt idx="384">
                  <c:v>69.194868887200755</c:v>
                </c:pt>
                <c:pt idx="385">
                  <c:v>-157.64651474086168</c:v>
                </c:pt>
                <c:pt idx="386">
                  <c:v>301.18261170902724</c:v>
                </c:pt>
                <c:pt idx="387">
                  <c:v>224.48758727472887</c:v>
                </c:pt>
                <c:pt idx="388">
                  <c:v>-109.86569005934734</c:v>
                </c:pt>
                <c:pt idx="389">
                  <c:v>-232.64651474086168</c:v>
                </c:pt>
                <c:pt idx="390">
                  <c:v>210.95117921236761</c:v>
                </c:pt>
                <c:pt idx="391">
                  <c:v>313.52435880924986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B-467B-A3F6-7929B6B4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24424"/>
        <c:axId val="563726720"/>
      </c:scatterChart>
      <c:valAx>
        <c:axId val="56372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726720"/>
        <c:crosses val="autoZero"/>
        <c:crossBetween val="midCat"/>
      </c:valAx>
      <c:valAx>
        <c:axId val="56372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724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[sales.xlsx]QuarterPivot!PivotTable4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Revenue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QuarterPivot!$B$3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QuarterPivot!$A$4:$A$7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QuarterPivot!$B$4:$B$7</c:f>
              <c:numCache>
                <c:formatCode>_("$"* #,##0.00_);_("$"* \(#,##0.00\);_("$"* "-"??_);_(@_)</c:formatCode>
                <c:ptCount val="3"/>
                <c:pt idx="0">
                  <c:v>845</c:v>
                </c:pt>
                <c:pt idx="1">
                  <c:v>765</c:v>
                </c:pt>
                <c:pt idx="2">
                  <c:v>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0-4963-92FE-0D3D6615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06440"/>
        <c:axId val="334407224"/>
      </c:lineChart>
      <c:catAx>
        <c:axId val="33440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407224"/>
        <c:crosses val="autoZero"/>
        <c:auto val="1"/>
        <c:lblAlgn val="ctr"/>
        <c:lblOffset val="100"/>
        <c:noMultiLvlLbl val="0"/>
      </c:catAx>
      <c:valAx>
        <c:axId val="33440722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344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[sales.xlsx]AnnualPivot!PivotTable3</c:name>
    <c:fmtId val="5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AnnualPivot!$B$21:$B$22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AnnualPivot!$B$23:$B$32</c:f>
              <c:numCache>
                <c:formatCode>_("$"* #,##0.00_);_("$"* \(#,##0.00\);_("$"* "-"??_);_(@_)</c:formatCode>
                <c:ptCount val="6"/>
                <c:pt idx="0">
                  <c:v>750</c:v>
                </c:pt>
                <c:pt idx="3">
                  <c:v>40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A-45D0-A343-8C51DC68985C}"/>
            </c:ext>
          </c:extLst>
        </c:ser>
        <c:ser>
          <c:idx val="1"/>
          <c:order val="1"/>
          <c:tx>
            <c:strRef>
              <c:f>AnnualPivot!$C$21:$C$22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AnnualPivot!$C$23:$C$32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3">
                  <c:v>200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A-45D0-A343-8C51DC68985C}"/>
            </c:ext>
          </c:extLst>
        </c:ser>
        <c:ser>
          <c:idx val="2"/>
          <c:order val="2"/>
          <c:tx>
            <c:strRef>
              <c:f>AnnualPivot!$D$21:$D$22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AnnualPivot!$D$23:$D$32</c:f>
              <c:numCache>
                <c:formatCode>_("$"* #,##0.00_);_("$"* \(#,##0.00\);_("$"* "-"??_);_(@_)</c:formatCode>
                <c:ptCount val="6"/>
                <c:pt idx="0">
                  <c:v>400</c:v>
                </c:pt>
                <c:pt idx="2">
                  <c:v>300</c:v>
                </c:pt>
                <c:pt idx="3">
                  <c:v>60</c:v>
                </c:pt>
                <c:pt idx="4">
                  <c:v>70</c:v>
                </c:pt>
                <c:pt idx="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A-45D0-A343-8C51DC68985C}"/>
            </c:ext>
          </c:extLst>
        </c:ser>
        <c:ser>
          <c:idx val="3"/>
          <c:order val="3"/>
          <c:tx>
            <c:strRef>
              <c:f>AnnualPivot!$E$21:$E$22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AnnualPivot!$E$23:$E$32</c:f>
              <c:numCache>
                <c:formatCode>_("$"* #,##0.00_);_("$"* \(#,##0.00\);_("$"* "-"??_);_(@_)</c:formatCode>
                <c:ptCount val="6"/>
                <c:pt idx="0">
                  <c:v>250</c:v>
                </c:pt>
                <c:pt idx="2">
                  <c:v>360</c:v>
                </c:pt>
                <c:pt idx="3">
                  <c:v>160</c:v>
                </c:pt>
                <c:pt idx="4">
                  <c:v>90</c:v>
                </c:pt>
                <c:pt idx="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A-45D0-A343-8C51DC68985C}"/>
            </c:ext>
          </c:extLst>
        </c:ser>
        <c:ser>
          <c:idx val="4"/>
          <c:order val="4"/>
          <c:tx>
            <c:strRef>
              <c:f>AnnualPivot!$F$21:$F$22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AnnualPivot!$F$23:$F$32</c:f>
              <c:numCache>
                <c:formatCode>_("$"* #,##0.00_);_("$"* \(#,##0.00\);_("$"* "-"??_);_(@_)</c:formatCode>
                <c:ptCount val="6"/>
                <c:pt idx="0">
                  <c:v>100</c:v>
                </c:pt>
                <c:pt idx="2">
                  <c:v>330</c:v>
                </c:pt>
                <c:pt idx="3">
                  <c:v>50</c:v>
                </c:pt>
                <c:pt idx="4">
                  <c:v>100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9A-45D0-A343-8C51DC68985C}"/>
            </c:ext>
          </c:extLst>
        </c:ser>
        <c:ser>
          <c:idx val="5"/>
          <c:order val="5"/>
          <c:tx>
            <c:strRef>
              <c:f>AnnualPivot!$G$21:$G$22</c:f>
              <c:strCache>
                <c:ptCount val="1"/>
                <c:pt idx="0">
                  <c:v>June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AnnualPivot!$G$23:$G$32</c:f>
              <c:numCache>
                <c:formatCode>_("$"* #,##0.00_);_("$"* \(#,##0.00\);_("$"* "-"??_);_(@_)</c:formatCode>
                <c:ptCount val="6"/>
                <c:pt idx="1">
                  <c:v>800</c:v>
                </c:pt>
                <c:pt idx="2">
                  <c:v>420</c:v>
                </c:pt>
                <c:pt idx="3">
                  <c:v>100</c:v>
                </c:pt>
                <c:pt idx="4">
                  <c:v>120</c:v>
                </c:pt>
                <c:pt idx="5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9A-45D0-A343-8C51DC68985C}"/>
            </c:ext>
          </c:extLst>
        </c:ser>
        <c:ser>
          <c:idx val="6"/>
          <c:order val="6"/>
          <c:tx>
            <c:strRef>
              <c:f>AnnualPivot!$H$21:$H$22</c:f>
              <c:strCache>
                <c:ptCount val="1"/>
                <c:pt idx="0">
                  <c:v>July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AnnualPivot!$H$23:$H$32</c:f>
              <c:numCache>
                <c:formatCode>_("$"* #,##0.00_);_("$"* \(#,##0.00\);_("$"* "-"??_);_(@_)</c:formatCode>
                <c:ptCount val="6"/>
                <c:pt idx="1">
                  <c:v>1800</c:v>
                </c:pt>
                <c:pt idx="2">
                  <c:v>480</c:v>
                </c:pt>
                <c:pt idx="3">
                  <c:v>100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9A-45D0-A343-8C51DC68985C}"/>
            </c:ext>
          </c:extLst>
        </c:ser>
        <c:ser>
          <c:idx val="7"/>
          <c:order val="7"/>
          <c:tx>
            <c:strRef>
              <c:f>AnnualPivot!$I$21:$I$22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AnnualPivot!$I$23:$I$32</c:f>
              <c:numCache>
                <c:formatCode>_("$"* #,##0.00_);_("$"* \(#,##0.00\);_("$"* "-"??_);_(@_)</c:formatCode>
                <c:ptCount val="6"/>
                <c:pt idx="1">
                  <c:v>3000</c:v>
                </c:pt>
                <c:pt idx="2">
                  <c:v>390</c:v>
                </c:pt>
                <c:pt idx="3">
                  <c:v>120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9A-45D0-A343-8C51DC68985C}"/>
            </c:ext>
          </c:extLst>
        </c:ser>
        <c:ser>
          <c:idx val="8"/>
          <c:order val="8"/>
          <c:tx>
            <c:strRef>
              <c:f>AnnualPivot!$J$21:$J$22</c:f>
              <c:strCache>
                <c:ptCount val="1"/>
                <c:pt idx="0">
                  <c:v>Sept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AnnualPivot!$J$23:$J$32</c:f>
              <c:numCache>
                <c:formatCode>_("$"* #,##0.00_);_("$"* \(#,##0.00\);_("$"* "-"??_);_(@_)</c:formatCode>
                <c:ptCount val="6"/>
                <c:pt idx="1">
                  <c:v>400</c:v>
                </c:pt>
                <c:pt idx="2">
                  <c:v>450</c:v>
                </c:pt>
                <c:pt idx="3">
                  <c:v>80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9A-45D0-A343-8C51DC68985C}"/>
            </c:ext>
          </c:extLst>
        </c:ser>
        <c:ser>
          <c:idx val="9"/>
          <c:order val="9"/>
          <c:tx>
            <c:strRef>
              <c:f>AnnualPivot!$K$21:$K$22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AnnualPivot!$K$23:$K$32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2">
                  <c:v>420</c:v>
                </c:pt>
                <c:pt idx="3">
                  <c:v>400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9A-45D0-A343-8C51DC68985C}"/>
            </c:ext>
          </c:extLst>
        </c:ser>
        <c:ser>
          <c:idx val="10"/>
          <c:order val="10"/>
          <c:tx>
            <c:strRef>
              <c:f>AnnualPivot!$L$21:$L$22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AnnualPivot!$L$23:$L$32</c:f>
              <c:numCache>
                <c:formatCode>_("$"* #,##0.00_);_("$"* \(#,##0.00\);_("$"* "-"??_);_(@_)</c:formatCode>
                <c:ptCount val="6"/>
                <c:pt idx="0">
                  <c:v>1500</c:v>
                </c:pt>
                <c:pt idx="2">
                  <c:v>540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9A-45D0-A343-8C51DC68985C}"/>
            </c:ext>
          </c:extLst>
        </c:ser>
        <c:ser>
          <c:idx val="11"/>
          <c:order val="11"/>
          <c:tx>
            <c:strRef>
              <c:f>AnnualPivot!$M$21:$M$22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multiLvlStrRef>
              <c:f>AnnualPivot!$A$23:$A$32</c:f>
              <c:multiLvlStrCache>
                <c:ptCount val="6"/>
                <c:lvl>
                  <c:pt idx="0">
                    <c:v>Jacket</c:v>
                  </c:pt>
                  <c:pt idx="1">
                    <c:v>Shorts</c:v>
                  </c:pt>
                  <c:pt idx="2">
                    <c:v>Apples</c:v>
                  </c:pt>
                  <c:pt idx="3">
                    <c:v>Chocolate</c:v>
                  </c:pt>
                  <c:pt idx="4">
                    <c:v>Ball</c:v>
                  </c:pt>
                  <c:pt idx="5">
                    <c:v>Bat</c:v>
                  </c:pt>
                </c:lvl>
                <c:lvl>
                  <c:pt idx="0">
                    <c:v>Clothing</c:v>
                  </c:pt>
                  <c:pt idx="2">
                    <c:v>Food</c:v>
                  </c:pt>
                  <c:pt idx="4">
                    <c:v>Toys</c:v>
                  </c:pt>
                </c:lvl>
              </c:multiLvlStrCache>
            </c:multiLvlStrRef>
          </c:cat>
          <c:val>
            <c:numRef>
              <c:f>AnnualPivot!$M$23:$M$32</c:f>
              <c:numCache>
                <c:formatCode>_("$"* #,##0.00_);_("$"* \(#,##0.00\);_("$"* "-"??_);_(@_)</c:formatCode>
                <c:ptCount val="6"/>
                <c:pt idx="0">
                  <c:v>2500</c:v>
                </c:pt>
                <c:pt idx="2">
                  <c:v>450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9A-45D0-A343-8C51DC68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417416"/>
        <c:axId val="334418984"/>
      </c:barChart>
      <c:catAx>
        <c:axId val="33441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418984"/>
        <c:crosses val="autoZero"/>
        <c:auto val="1"/>
        <c:lblAlgn val="ctr"/>
        <c:lblOffset val="100"/>
        <c:noMultiLvlLbl val="0"/>
      </c:catAx>
      <c:valAx>
        <c:axId val="334418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441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[sales.xlsx]AnnualPivot!PivotTable4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Revenue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AnnualPivot!$B$3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trendline>
            <c:spPr>
              <a:ln w="22225">
                <a:solidFill>
                  <a:schemeClr val="accent6"/>
                </a:solidFill>
              </a:ln>
            </c:spPr>
            <c:trendlineType val="linear"/>
            <c:dispRSqr val="0"/>
            <c:dispEq val="0"/>
          </c:trendline>
          <c:cat>
            <c:strRef>
              <c:f>AnnualPivot!$A$4:$A$16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AnnualPivot!$B$4:$B$16</c:f>
              <c:numCache>
                <c:formatCode>_("$"* #,##0.00_);_("$"* \(#,##0.00\);_("$"* "-"??_);_(@_)</c:formatCode>
                <c:ptCount val="12"/>
                <c:pt idx="0">
                  <c:v>845</c:v>
                </c:pt>
                <c:pt idx="1">
                  <c:v>765</c:v>
                </c:pt>
                <c:pt idx="2">
                  <c:v>1580</c:v>
                </c:pt>
                <c:pt idx="3">
                  <c:v>1610</c:v>
                </c:pt>
                <c:pt idx="4">
                  <c:v>2080</c:v>
                </c:pt>
                <c:pt idx="5">
                  <c:v>3690</c:v>
                </c:pt>
                <c:pt idx="6">
                  <c:v>2530</c:v>
                </c:pt>
                <c:pt idx="7">
                  <c:v>3690</c:v>
                </c:pt>
                <c:pt idx="8">
                  <c:v>1080</c:v>
                </c:pt>
                <c:pt idx="9">
                  <c:v>1420</c:v>
                </c:pt>
                <c:pt idx="10">
                  <c:v>2200</c:v>
                </c:pt>
                <c:pt idx="11">
                  <c:v>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B-4643-A272-83D543BA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17024"/>
        <c:axId val="334419768"/>
      </c:lineChart>
      <c:catAx>
        <c:axId val="33441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419768"/>
        <c:crosses val="autoZero"/>
        <c:auto val="1"/>
        <c:lblAlgn val="ctr"/>
        <c:lblOffset val="100"/>
        <c:noMultiLvlLbl val="0"/>
      </c:catAx>
      <c:valAx>
        <c:axId val="33441976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3441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QuarterSalesChart!$G$1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QuarterSalesChart!$B$2:$C$12</c:f>
              <c:multiLvlStrCache>
                <c:ptCount val="11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Feb</c:v>
                  </c:pt>
                  <c:pt idx="4">
                    <c:v>Feb</c:v>
                  </c:pt>
                  <c:pt idx="5">
                    <c:v>Feb</c:v>
                  </c:pt>
                  <c:pt idx="6">
                    <c:v>Mar</c:v>
                  </c:pt>
                  <c:pt idx="7">
                    <c:v>Mar</c:v>
                  </c:pt>
                  <c:pt idx="8">
                    <c:v>Mar</c:v>
                  </c:pt>
                  <c:pt idx="9">
                    <c:v>Mar</c:v>
                  </c:pt>
                  <c:pt idx="10">
                    <c:v>Mar</c:v>
                  </c:pt>
                </c:lvl>
                <c:lvl>
                  <c:pt idx="0">
                    <c:v>Chocolate</c:v>
                  </c:pt>
                  <c:pt idx="1">
                    <c:v>Jacket</c:v>
                  </c:pt>
                  <c:pt idx="2">
                    <c:v>Ball</c:v>
                  </c:pt>
                  <c:pt idx="3">
                    <c:v>Chocolate</c:v>
                  </c:pt>
                  <c:pt idx="4">
                    <c:v>Jacket</c:v>
                  </c:pt>
                  <c:pt idx="5">
                    <c:v>Ball</c:v>
                  </c:pt>
                  <c:pt idx="6">
                    <c:v>Chocolate</c:v>
                  </c:pt>
                  <c:pt idx="7">
                    <c:v>Ball</c:v>
                  </c:pt>
                  <c:pt idx="8">
                    <c:v>Bat</c:v>
                  </c:pt>
                  <c:pt idx="9">
                    <c:v>Jacket</c:v>
                  </c:pt>
                  <c:pt idx="10">
                    <c:v>Apples</c:v>
                  </c:pt>
                </c:lvl>
              </c:multiLvlStrCache>
            </c:multiLvlStrRef>
          </c:cat>
          <c:val>
            <c:numRef>
              <c:f>QuarterSalesChart!$G$2:$G$12</c:f>
              <c:numCache>
                <c:formatCode>_("$"* #,##0.00_);_("$"* \(#,##0.00\);_("$"* "-"??_);_(@_)</c:formatCode>
                <c:ptCount val="11"/>
                <c:pt idx="0">
                  <c:v>40</c:v>
                </c:pt>
                <c:pt idx="1">
                  <c:v>750</c:v>
                </c:pt>
                <c:pt idx="2">
                  <c:v>55</c:v>
                </c:pt>
                <c:pt idx="3" formatCode="_(&quot;$&quot;* #,##0.00_);_(&quot;$&quot;* \(#,##0.00\);_(&quot;$&quot;* &quot;-&quot;??_);_(@_)">
                  <c:v>200</c:v>
                </c:pt>
                <c:pt idx="4">
                  <c:v>500</c:v>
                </c:pt>
                <c:pt idx="5">
                  <c:v>65</c:v>
                </c:pt>
                <c:pt idx="6">
                  <c:v>60</c:v>
                </c:pt>
                <c:pt idx="7">
                  <c:v>70</c:v>
                </c:pt>
                <c:pt idx="8">
                  <c:v>750</c:v>
                </c:pt>
                <c:pt idx="9">
                  <c:v>400</c:v>
                </c:pt>
                <c:pt idx="1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1-453C-A32A-FF66CBBD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19376"/>
        <c:axId val="334416632"/>
      </c:barChart>
      <c:catAx>
        <c:axId val="3344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6632"/>
        <c:crosses val="autoZero"/>
        <c:auto val="1"/>
        <c:lblAlgn val="ctr"/>
        <c:lblOffset val="100"/>
        <c:noMultiLvlLbl val="0"/>
      </c:catAx>
      <c:valAx>
        <c:axId val="3344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Cars!$C$1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Cars!$D$2:$D$393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Cars!$C$2:$C$393</c:f>
              <c:numCache>
                <c:formatCode>0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4-44E2-A4F7-4EF5DD75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87016"/>
        <c:axId val="714087344"/>
      </c:scatterChart>
      <c:valAx>
        <c:axId val="7140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7344"/>
        <c:crosses val="autoZero"/>
        <c:crossBetween val="midCat"/>
      </c:valAx>
      <c:valAx>
        <c:axId val="7140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Cars!$C$1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Cars!$A$2:$A$393</c:f>
              <c:numCache>
                <c:formatCode>General</c:formatCode>
                <c:ptCount val="392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232</c:v>
                </c:pt>
                <c:pt idx="33">
                  <c:v>225</c:v>
                </c:pt>
                <c:pt idx="34">
                  <c:v>250</c:v>
                </c:pt>
                <c:pt idx="35">
                  <c:v>250</c:v>
                </c:pt>
                <c:pt idx="36">
                  <c:v>232</c:v>
                </c:pt>
                <c:pt idx="37">
                  <c:v>350</c:v>
                </c:pt>
                <c:pt idx="38">
                  <c:v>400</c:v>
                </c:pt>
                <c:pt idx="39">
                  <c:v>351</c:v>
                </c:pt>
                <c:pt idx="40">
                  <c:v>318</c:v>
                </c:pt>
                <c:pt idx="41">
                  <c:v>383</c:v>
                </c:pt>
                <c:pt idx="42">
                  <c:v>400</c:v>
                </c:pt>
                <c:pt idx="43">
                  <c:v>400</c:v>
                </c:pt>
                <c:pt idx="44">
                  <c:v>258</c:v>
                </c:pt>
                <c:pt idx="45">
                  <c:v>140</c:v>
                </c:pt>
                <c:pt idx="46">
                  <c:v>250</c:v>
                </c:pt>
                <c:pt idx="47">
                  <c:v>250</c:v>
                </c:pt>
                <c:pt idx="48">
                  <c:v>122</c:v>
                </c:pt>
                <c:pt idx="49">
                  <c:v>116</c:v>
                </c:pt>
                <c:pt idx="50">
                  <c:v>79</c:v>
                </c:pt>
                <c:pt idx="51">
                  <c:v>88</c:v>
                </c:pt>
                <c:pt idx="52">
                  <c:v>71</c:v>
                </c:pt>
                <c:pt idx="53">
                  <c:v>72</c:v>
                </c:pt>
                <c:pt idx="54">
                  <c:v>97</c:v>
                </c:pt>
                <c:pt idx="55">
                  <c:v>91</c:v>
                </c:pt>
                <c:pt idx="56">
                  <c:v>113</c:v>
                </c:pt>
                <c:pt idx="57">
                  <c:v>97.5</c:v>
                </c:pt>
                <c:pt idx="58">
                  <c:v>97</c:v>
                </c:pt>
                <c:pt idx="59">
                  <c:v>140</c:v>
                </c:pt>
                <c:pt idx="60">
                  <c:v>122</c:v>
                </c:pt>
                <c:pt idx="61">
                  <c:v>350</c:v>
                </c:pt>
                <c:pt idx="62">
                  <c:v>400</c:v>
                </c:pt>
                <c:pt idx="63">
                  <c:v>318</c:v>
                </c:pt>
                <c:pt idx="64">
                  <c:v>351</c:v>
                </c:pt>
                <c:pt idx="65">
                  <c:v>304</c:v>
                </c:pt>
                <c:pt idx="66">
                  <c:v>429</c:v>
                </c:pt>
                <c:pt idx="67">
                  <c:v>350</c:v>
                </c:pt>
                <c:pt idx="68">
                  <c:v>350</c:v>
                </c:pt>
                <c:pt idx="69">
                  <c:v>400</c:v>
                </c:pt>
                <c:pt idx="70">
                  <c:v>70</c:v>
                </c:pt>
                <c:pt idx="71">
                  <c:v>304</c:v>
                </c:pt>
                <c:pt idx="72">
                  <c:v>307</c:v>
                </c:pt>
                <c:pt idx="73">
                  <c:v>302</c:v>
                </c:pt>
                <c:pt idx="74">
                  <c:v>318</c:v>
                </c:pt>
                <c:pt idx="75">
                  <c:v>121</c:v>
                </c:pt>
                <c:pt idx="76">
                  <c:v>121</c:v>
                </c:pt>
                <c:pt idx="77">
                  <c:v>120</c:v>
                </c:pt>
                <c:pt idx="78">
                  <c:v>96</c:v>
                </c:pt>
                <c:pt idx="79">
                  <c:v>122</c:v>
                </c:pt>
                <c:pt idx="80">
                  <c:v>97</c:v>
                </c:pt>
                <c:pt idx="81">
                  <c:v>120</c:v>
                </c:pt>
                <c:pt idx="82">
                  <c:v>98</c:v>
                </c:pt>
                <c:pt idx="83">
                  <c:v>97</c:v>
                </c:pt>
                <c:pt idx="84">
                  <c:v>350</c:v>
                </c:pt>
                <c:pt idx="85">
                  <c:v>304</c:v>
                </c:pt>
                <c:pt idx="86">
                  <c:v>350</c:v>
                </c:pt>
                <c:pt idx="87">
                  <c:v>302</c:v>
                </c:pt>
                <c:pt idx="88">
                  <c:v>318</c:v>
                </c:pt>
                <c:pt idx="89">
                  <c:v>429</c:v>
                </c:pt>
                <c:pt idx="90">
                  <c:v>400</c:v>
                </c:pt>
                <c:pt idx="91">
                  <c:v>351</c:v>
                </c:pt>
                <c:pt idx="92">
                  <c:v>318</c:v>
                </c:pt>
                <c:pt idx="93">
                  <c:v>440</c:v>
                </c:pt>
                <c:pt idx="94">
                  <c:v>455</c:v>
                </c:pt>
                <c:pt idx="95">
                  <c:v>360</c:v>
                </c:pt>
                <c:pt idx="96">
                  <c:v>225</c:v>
                </c:pt>
                <c:pt idx="97">
                  <c:v>250</c:v>
                </c:pt>
                <c:pt idx="98">
                  <c:v>232</c:v>
                </c:pt>
                <c:pt idx="99">
                  <c:v>250</c:v>
                </c:pt>
                <c:pt idx="100">
                  <c:v>198</c:v>
                </c:pt>
                <c:pt idx="101">
                  <c:v>97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232</c:v>
                </c:pt>
                <c:pt idx="107">
                  <c:v>97</c:v>
                </c:pt>
                <c:pt idx="108">
                  <c:v>140</c:v>
                </c:pt>
                <c:pt idx="109">
                  <c:v>108</c:v>
                </c:pt>
                <c:pt idx="110">
                  <c:v>70</c:v>
                </c:pt>
                <c:pt idx="111">
                  <c:v>122</c:v>
                </c:pt>
                <c:pt idx="112">
                  <c:v>155</c:v>
                </c:pt>
                <c:pt idx="113">
                  <c:v>98</c:v>
                </c:pt>
                <c:pt idx="114">
                  <c:v>350</c:v>
                </c:pt>
                <c:pt idx="115">
                  <c:v>400</c:v>
                </c:pt>
                <c:pt idx="116">
                  <c:v>68</c:v>
                </c:pt>
                <c:pt idx="117">
                  <c:v>116</c:v>
                </c:pt>
                <c:pt idx="118">
                  <c:v>114</c:v>
                </c:pt>
                <c:pt idx="119">
                  <c:v>121</c:v>
                </c:pt>
                <c:pt idx="120">
                  <c:v>318</c:v>
                </c:pt>
                <c:pt idx="121">
                  <c:v>121</c:v>
                </c:pt>
                <c:pt idx="122">
                  <c:v>156</c:v>
                </c:pt>
                <c:pt idx="123">
                  <c:v>350</c:v>
                </c:pt>
                <c:pt idx="124">
                  <c:v>198</c:v>
                </c:pt>
                <c:pt idx="125">
                  <c:v>232</c:v>
                </c:pt>
                <c:pt idx="126">
                  <c:v>250</c:v>
                </c:pt>
                <c:pt idx="127">
                  <c:v>79</c:v>
                </c:pt>
                <c:pt idx="128">
                  <c:v>122</c:v>
                </c:pt>
                <c:pt idx="129">
                  <c:v>71</c:v>
                </c:pt>
                <c:pt idx="130">
                  <c:v>140</c:v>
                </c:pt>
                <c:pt idx="131">
                  <c:v>250</c:v>
                </c:pt>
                <c:pt idx="132">
                  <c:v>258</c:v>
                </c:pt>
                <c:pt idx="133">
                  <c:v>225</c:v>
                </c:pt>
                <c:pt idx="134">
                  <c:v>302</c:v>
                </c:pt>
                <c:pt idx="135">
                  <c:v>350</c:v>
                </c:pt>
                <c:pt idx="136">
                  <c:v>318</c:v>
                </c:pt>
                <c:pt idx="137">
                  <c:v>302</c:v>
                </c:pt>
                <c:pt idx="138">
                  <c:v>304</c:v>
                </c:pt>
                <c:pt idx="139">
                  <c:v>98</c:v>
                </c:pt>
                <c:pt idx="140">
                  <c:v>79</c:v>
                </c:pt>
                <c:pt idx="141">
                  <c:v>97</c:v>
                </c:pt>
                <c:pt idx="142">
                  <c:v>76</c:v>
                </c:pt>
                <c:pt idx="143">
                  <c:v>83</c:v>
                </c:pt>
                <c:pt idx="144">
                  <c:v>90</c:v>
                </c:pt>
                <c:pt idx="145">
                  <c:v>90</c:v>
                </c:pt>
                <c:pt idx="146">
                  <c:v>116</c:v>
                </c:pt>
                <c:pt idx="147">
                  <c:v>120</c:v>
                </c:pt>
                <c:pt idx="148">
                  <c:v>108</c:v>
                </c:pt>
                <c:pt idx="149">
                  <c:v>79</c:v>
                </c:pt>
                <c:pt idx="150">
                  <c:v>225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400</c:v>
                </c:pt>
                <c:pt idx="155">
                  <c:v>350</c:v>
                </c:pt>
                <c:pt idx="156">
                  <c:v>318</c:v>
                </c:pt>
                <c:pt idx="157">
                  <c:v>351</c:v>
                </c:pt>
                <c:pt idx="158">
                  <c:v>231</c:v>
                </c:pt>
                <c:pt idx="159">
                  <c:v>250</c:v>
                </c:pt>
                <c:pt idx="160">
                  <c:v>258</c:v>
                </c:pt>
                <c:pt idx="161">
                  <c:v>225</c:v>
                </c:pt>
                <c:pt idx="162">
                  <c:v>231</c:v>
                </c:pt>
                <c:pt idx="163">
                  <c:v>262</c:v>
                </c:pt>
                <c:pt idx="164">
                  <c:v>302</c:v>
                </c:pt>
                <c:pt idx="165">
                  <c:v>97</c:v>
                </c:pt>
                <c:pt idx="166">
                  <c:v>140</c:v>
                </c:pt>
                <c:pt idx="167">
                  <c:v>232</c:v>
                </c:pt>
                <c:pt idx="168">
                  <c:v>140</c:v>
                </c:pt>
                <c:pt idx="169">
                  <c:v>134</c:v>
                </c:pt>
                <c:pt idx="170">
                  <c:v>90</c:v>
                </c:pt>
                <c:pt idx="171">
                  <c:v>119</c:v>
                </c:pt>
                <c:pt idx="172">
                  <c:v>171</c:v>
                </c:pt>
                <c:pt idx="173">
                  <c:v>90</c:v>
                </c:pt>
                <c:pt idx="174">
                  <c:v>232</c:v>
                </c:pt>
                <c:pt idx="175">
                  <c:v>115</c:v>
                </c:pt>
                <c:pt idx="176">
                  <c:v>120</c:v>
                </c:pt>
                <c:pt idx="177">
                  <c:v>121</c:v>
                </c:pt>
                <c:pt idx="178">
                  <c:v>121</c:v>
                </c:pt>
                <c:pt idx="179">
                  <c:v>91</c:v>
                </c:pt>
                <c:pt idx="180">
                  <c:v>107</c:v>
                </c:pt>
                <c:pt idx="181">
                  <c:v>116</c:v>
                </c:pt>
                <c:pt idx="182">
                  <c:v>140</c:v>
                </c:pt>
                <c:pt idx="183">
                  <c:v>98</c:v>
                </c:pt>
                <c:pt idx="184">
                  <c:v>101</c:v>
                </c:pt>
                <c:pt idx="185">
                  <c:v>305</c:v>
                </c:pt>
                <c:pt idx="186">
                  <c:v>318</c:v>
                </c:pt>
                <c:pt idx="187">
                  <c:v>304</c:v>
                </c:pt>
                <c:pt idx="188">
                  <c:v>351</c:v>
                </c:pt>
                <c:pt idx="189">
                  <c:v>225</c:v>
                </c:pt>
                <c:pt idx="190">
                  <c:v>250</c:v>
                </c:pt>
                <c:pt idx="191">
                  <c:v>200</c:v>
                </c:pt>
                <c:pt idx="192">
                  <c:v>232</c:v>
                </c:pt>
                <c:pt idx="193">
                  <c:v>85</c:v>
                </c:pt>
                <c:pt idx="194">
                  <c:v>98</c:v>
                </c:pt>
                <c:pt idx="195">
                  <c:v>90</c:v>
                </c:pt>
                <c:pt idx="196">
                  <c:v>91</c:v>
                </c:pt>
                <c:pt idx="197">
                  <c:v>225</c:v>
                </c:pt>
                <c:pt idx="198">
                  <c:v>250</c:v>
                </c:pt>
                <c:pt idx="199">
                  <c:v>250</c:v>
                </c:pt>
                <c:pt idx="200">
                  <c:v>258</c:v>
                </c:pt>
                <c:pt idx="201">
                  <c:v>97</c:v>
                </c:pt>
                <c:pt idx="202">
                  <c:v>85</c:v>
                </c:pt>
                <c:pt idx="203">
                  <c:v>97</c:v>
                </c:pt>
                <c:pt idx="204">
                  <c:v>140</c:v>
                </c:pt>
                <c:pt idx="205">
                  <c:v>130</c:v>
                </c:pt>
                <c:pt idx="206">
                  <c:v>318</c:v>
                </c:pt>
                <c:pt idx="207">
                  <c:v>120</c:v>
                </c:pt>
                <c:pt idx="208">
                  <c:v>156</c:v>
                </c:pt>
                <c:pt idx="209">
                  <c:v>168</c:v>
                </c:pt>
                <c:pt idx="210">
                  <c:v>350</c:v>
                </c:pt>
                <c:pt idx="211">
                  <c:v>350</c:v>
                </c:pt>
                <c:pt idx="212">
                  <c:v>302</c:v>
                </c:pt>
                <c:pt idx="213">
                  <c:v>318</c:v>
                </c:pt>
                <c:pt idx="214">
                  <c:v>98</c:v>
                </c:pt>
                <c:pt idx="215">
                  <c:v>111</c:v>
                </c:pt>
                <c:pt idx="216">
                  <c:v>79</c:v>
                </c:pt>
                <c:pt idx="217">
                  <c:v>122</c:v>
                </c:pt>
                <c:pt idx="218">
                  <c:v>85</c:v>
                </c:pt>
                <c:pt idx="219">
                  <c:v>305</c:v>
                </c:pt>
                <c:pt idx="220">
                  <c:v>260</c:v>
                </c:pt>
                <c:pt idx="221">
                  <c:v>318</c:v>
                </c:pt>
                <c:pt idx="222">
                  <c:v>302</c:v>
                </c:pt>
                <c:pt idx="223">
                  <c:v>250</c:v>
                </c:pt>
                <c:pt idx="224">
                  <c:v>231</c:v>
                </c:pt>
                <c:pt idx="225">
                  <c:v>225</c:v>
                </c:pt>
                <c:pt idx="226">
                  <c:v>250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351</c:v>
                </c:pt>
                <c:pt idx="231">
                  <c:v>97</c:v>
                </c:pt>
                <c:pt idx="232">
                  <c:v>151</c:v>
                </c:pt>
                <c:pt idx="233">
                  <c:v>97</c:v>
                </c:pt>
                <c:pt idx="234">
                  <c:v>140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146</c:v>
                </c:pt>
                <c:pt idx="240">
                  <c:v>121</c:v>
                </c:pt>
                <c:pt idx="241">
                  <c:v>80</c:v>
                </c:pt>
                <c:pt idx="242">
                  <c:v>90</c:v>
                </c:pt>
                <c:pt idx="243">
                  <c:v>98</c:v>
                </c:pt>
                <c:pt idx="244">
                  <c:v>78</c:v>
                </c:pt>
                <c:pt idx="245">
                  <c:v>85</c:v>
                </c:pt>
                <c:pt idx="246">
                  <c:v>91</c:v>
                </c:pt>
                <c:pt idx="247">
                  <c:v>260</c:v>
                </c:pt>
                <c:pt idx="248">
                  <c:v>318</c:v>
                </c:pt>
                <c:pt idx="249">
                  <c:v>302</c:v>
                </c:pt>
                <c:pt idx="250">
                  <c:v>231</c:v>
                </c:pt>
                <c:pt idx="251">
                  <c:v>200</c:v>
                </c:pt>
                <c:pt idx="252">
                  <c:v>200</c:v>
                </c:pt>
                <c:pt idx="253">
                  <c:v>140</c:v>
                </c:pt>
                <c:pt idx="254">
                  <c:v>225</c:v>
                </c:pt>
                <c:pt idx="255">
                  <c:v>232</c:v>
                </c:pt>
                <c:pt idx="256">
                  <c:v>231</c:v>
                </c:pt>
                <c:pt idx="257">
                  <c:v>200</c:v>
                </c:pt>
                <c:pt idx="258">
                  <c:v>225</c:v>
                </c:pt>
                <c:pt idx="259">
                  <c:v>258</c:v>
                </c:pt>
                <c:pt idx="260">
                  <c:v>305</c:v>
                </c:pt>
                <c:pt idx="261">
                  <c:v>231</c:v>
                </c:pt>
                <c:pt idx="262">
                  <c:v>302</c:v>
                </c:pt>
                <c:pt idx="263">
                  <c:v>318</c:v>
                </c:pt>
                <c:pt idx="264">
                  <c:v>98</c:v>
                </c:pt>
                <c:pt idx="265">
                  <c:v>134</c:v>
                </c:pt>
                <c:pt idx="266">
                  <c:v>119</c:v>
                </c:pt>
                <c:pt idx="267">
                  <c:v>105</c:v>
                </c:pt>
                <c:pt idx="268">
                  <c:v>134</c:v>
                </c:pt>
                <c:pt idx="269">
                  <c:v>156</c:v>
                </c:pt>
                <c:pt idx="270">
                  <c:v>151</c:v>
                </c:pt>
                <c:pt idx="271">
                  <c:v>119</c:v>
                </c:pt>
                <c:pt idx="272">
                  <c:v>131</c:v>
                </c:pt>
                <c:pt idx="273">
                  <c:v>163</c:v>
                </c:pt>
                <c:pt idx="274">
                  <c:v>121</c:v>
                </c:pt>
                <c:pt idx="275">
                  <c:v>163</c:v>
                </c:pt>
                <c:pt idx="276">
                  <c:v>89</c:v>
                </c:pt>
                <c:pt idx="277">
                  <c:v>98</c:v>
                </c:pt>
                <c:pt idx="278">
                  <c:v>231</c:v>
                </c:pt>
                <c:pt idx="279">
                  <c:v>200</c:v>
                </c:pt>
                <c:pt idx="280">
                  <c:v>140</c:v>
                </c:pt>
                <c:pt idx="281">
                  <c:v>232</c:v>
                </c:pt>
                <c:pt idx="282">
                  <c:v>225</c:v>
                </c:pt>
                <c:pt idx="283">
                  <c:v>305</c:v>
                </c:pt>
                <c:pt idx="284">
                  <c:v>302</c:v>
                </c:pt>
                <c:pt idx="285">
                  <c:v>351</c:v>
                </c:pt>
                <c:pt idx="286">
                  <c:v>318</c:v>
                </c:pt>
                <c:pt idx="287">
                  <c:v>350</c:v>
                </c:pt>
                <c:pt idx="288">
                  <c:v>351</c:v>
                </c:pt>
                <c:pt idx="289">
                  <c:v>267</c:v>
                </c:pt>
                <c:pt idx="290">
                  <c:v>360</c:v>
                </c:pt>
                <c:pt idx="291">
                  <c:v>89</c:v>
                </c:pt>
                <c:pt idx="292">
                  <c:v>86</c:v>
                </c:pt>
                <c:pt idx="293">
                  <c:v>98</c:v>
                </c:pt>
                <c:pt idx="294">
                  <c:v>121</c:v>
                </c:pt>
                <c:pt idx="295">
                  <c:v>183</c:v>
                </c:pt>
                <c:pt idx="296">
                  <c:v>350</c:v>
                </c:pt>
                <c:pt idx="297">
                  <c:v>141</c:v>
                </c:pt>
                <c:pt idx="298">
                  <c:v>260</c:v>
                </c:pt>
                <c:pt idx="299">
                  <c:v>105</c:v>
                </c:pt>
                <c:pt idx="300">
                  <c:v>105</c:v>
                </c:pt>
                <c:pt idx="301">
                  <c:v>85</c:v>
                </c:pt>
                <c:pt idx="302">
                  <c:v>91</c:v>
                </c:pt>
                <c:pt idx="303">
                  <c:v>151</c:v>
                </c:pt>
                <c:pt idx="304">
                  <c:v>173</c:v>
                </c:pt>
                <c:pt idx="305">
                  <c:v>173</c:v>
                </c:pt>
                <c:pt idx="306">
                  <c:v>151</c:v>
                </c:pt>
                <c:pt idx="307">
                  <c:v>98</c:v>
                </c:pt>
                <c:pt idx="308">
                  <c:v>89</c:v>
                </c:pt>
                <c:pt idx="309">
                  <c:v>98</c:v>
                </c:pt>
                <c:pt idx="310">
                  <c:v>86</c:v>
                </c:pt>
                <c:pt idx="311">
                  <c:v>151</c:v>
                </c:pt>
                <c:pt idx="312">
                  <c:v>140</c:v>
                </c:pt>
                <c:pt idx="313">
                  <c:v>151</c:v>
                </c:pt>
                <c:pt idx="314">
                  <c:v>225</c:v>
                </c:pt>
                <c:pt idx="315">
                  <c:v>97</c:v>
                </c:pt>
                <c:pt idx="316">
                  <c:v>134</c:v>
                </c:pt>
                <c:pt idx="317">
                  <c:v>120</c:v>
                </c:pt>
                <c:pt idx="318">
                  <c:v>119</c:v>
                </c:pt>
                <c:pt idx="319">
                  <c:v>108</c:v>
                </c:pt>
                <c:pt idx="320">
                  <c:v>86</c:v>
                </c:pt>
                <c:pt idx="321">
                  <c:v>156</c:v>
                </c:pt>
                <c:pt idx="322">
                  <c:v>85</c:v>
                </c:pt>
                <c:pt idx="323">
                  <c:v>90</c:v>
                </c:pt>
                <c:pt idx="324">
                  <c:v>90</c:v>
                </c:pt>
                <c:pt idx="325">
                  <c:v>121</c:v>
                </c:pt>
                <c:pt idx="326">
                  <c:v>146</c:v>
                </c:pt>
                <c:pt idx="327">
                  <c:v>91</c:v>
                </c:pt>
                <c:pt idx="328">
                  <c:v>97</c:v>
                </c:pt>
                <c:pt idx="329">
                  <c:v>89</c:v>
                </c:pt>
                <c:pt idx="330">
                  <c:v>168</c:v>
                </c:pt>
                <c:pt idx="331">
                  <c:v>70</c:v>
                </c:pt>
                <c:pt idx="332">
                  <c:v>122</c:v>
                </c:pt>
                <c:pt idx="333">
                  <c:v>107</c:v>
                </c:pt>
                <c:pt idx="334">
                  <c:v>135</c:v>
                </c:pt>
                <c:pt idx="335">
                  <c:v>151</c:v>
                </c:pt>
                <c:pt idx="336">
                  <c:v>156</c:v>
                </c:pt>
                <c:pt idx="337">
                  <c:v>173</c:v>
                </c:pt>
                <c:pt idx="338">
                  <c:v>135</c:v>
                </c:pt>
                <c:pt idx="339">
                  <c:v>79</c:v>
                </c:pt>
                <c:pt idx="340">
                  <c:v>86</c:v>
                </c:pt>
                <c:pt idx="341">
                  <c:v>81</c:v>
                </c:pt>
                <c:pt idx="342">
                  <c:v>97</c:v>
                </c:pt>
                <c:pt idx="343">
                  <c:v>85</c:v>
                </c:pt>
                <c:pt idx="344">
                  <c:v>89</c:v>
                </c:pt>
                <c:pt idx="345">
                  <c:v>91</c:v>
                </c:pt>
                <c:pt idx="346">
                  <c:v>105</c:v>
                </c:pt>
                <c:pt idx="347">
                  <c:v>98</c:v>
                </c:pt>
                <c:pt idx="348">
                  <c:v>98</c:v>
                </c:pt>
                <c:pt idx="349">
                  <c:v>105</c:v>
                </c:pt>
                <c:pt idx="350">
                  <c:v>107</c:v>
                </c:pt>
                <c:pt idx="351">
                  <c:v>108</c:v>
                </c:pt>
                <c:pt idx="352">
                  <c:v>119</c:v>
                </c:pt>
                <c:pt idx="353">
                  <c:v>120</c:v>
                </c:pt>
                <c:pt idx="354">
                  <c:v>141</c:v>
                </c:pt>
                <c:pt idx="355">
                  <c:v>145</c:v>
                </c:pt>
                <c:pt idx="356">
                  <c:v>168</c:v>
                </c:pt>
                <c:pt idx="357">
                  <c:v>146</c:v>
                </c:pt>
                <c:pt idx="358">
                  <c:v>231</c:v>
                </c:pt>
                <c:pt idx="359">
                  <c:v>350</c:v>
                </c:pt>
                <c:pt idx="360">
                  <c:v>200</c:v>
                </c:pt>
                <c:pt idx="361">
                  <c:v>225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135</c:v>
                </c:pt>
                <c:pt idx="367">
                  <c:v>151</c:v>
                </c:pt>
                <c:pt idx="368">
                  <c:v>140</c:v>
                </c:pt>
                <c:pt idx="369">
                  <c:v>105</c:v>
                </c:pt>
                <c:pt idx="370">
                  <c:v>91</c:v>
                </c:pt>
                <c:pt idx="371">
                  <c:v>91</c:v>
                </c:pt>
                <c:pt idx="372">
                  <c:v>105</c:v>
                </c:pt>
                <c:pt idx="373">
                  <c:v>98</c:v>
                </c:pt>
                <c:pt idx="374">
                  <c:v>120</c:v>
                </c:pt>
                <c:pt idx="375">
                  <c:v>107</c:v>
                </c:pt>
                <c:pt idx="376">
                  <c:v>108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181</c:v>
                </c:pt>
                <c:pt idx="381">
                  <c:v>262</c:v>
                </c:pt>
                <c:pt idx="382">
                  <c:v>156</c:v>
                </c:pt>
                <c:pt idx="383">
                  <c:v>232</c:v>
                </c:pt>
                <c:pt idx="384">
                  <c:v>144</c:v>
                </c:pt>
                <c:pt idx="385">
                  <c:v>135</c:v>
                </c:pt>
                <c:pt idx="386">
                  <c:v>151</c:v>
                </c:pt>
                <c:pt idx="387">
                  <c:v>140</c:v>
                </c:pt>
                <c:pt idx="388">
                  <c:v>97</c:v>
                </c:pt>
                <c:pt idx="389">
                  <c:v>135</c:v>
                </c:pt>
                <c:pt idx="390">
                  <c:v>120</c:v>
                </c:pt>
                <c:pt idx="391">
                  <c:v>119</c:v>
                </c:pt>
              </c:numCache>
            </c:numRef>
          </c:xVal>
          <c:yVal>
            <c:numRef>
              <c:f>Cars!$C$2:$C$393</c:f>
              <c:numCache>
                <c:formatCode>0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0-4B0B-8AB6-7EB666C0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59936"/>
        <c:axId val="721060592"/>
      </c:scatterChart>
      <c:valAx>
        <c:axId val="7210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0592"/>
        <c:crosses val="autoZero"/>
        <c:crossBetween val="midCat"/>
      </c:valAx>
      <c:valAx>
        <c:axId val="721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Cars!$D$2:$D$393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RegressionResults!$C$25:$C$416</c:f>
              <c:numCache>
                <c:formatCode>General</c:formatCode>
                <c:ptCount val="392"/>
                <c:pt idx="0">
                  <c:v>71.93266930107302</c:v>
                </c:pt>
                <c:pt idx="1">
                  <c:v>196.76418002215814</c:v>
                </c:pt>
                <c:pt idx="2">
                  <c:v>-124.40430925675719</c:v>
                </c:pt>
                <c:pt idx="3">
                  <c:v>0.9326693010730196</c:v>
                </c:pt>
                <c:pt idx="4">
                  <c:v>-175.57279853567252</c:v>
                </c:pt>
                <c:pt idx="5">
                  <c:v>652.25871218541215</c:v>
                </c:pt>
                <c:pt idx="6">
                  <c:v>536.92173362758194</c:v>
                </c:pt>
                <c:pt idx="7">
                  <c:v>430.75324434866707</c:v>
                </c:pt>
                <c:pt idx="8">
                  <c:v>736.25871218541215</c:v>
                </c:pt>
                <c:pt idx="9">
                  <c:v>-31.246755651332933</c:v>
                </c:pt>
                <c:pt idx="10">
                  <c:v>-125.74128781458785</c:v>
                </c:pt>
                <c:pt idx="11">
                  <c:v>-336.41524493024826</c:v>
                </c:pt>
                <c:pt idx="12">
                  <c:v>8.0902229064972744</c:v>
                </c:pt>
                <c:pt idx="13">
                  <c:v>-602.74128781458785</c:v>
                </c:pt>
                <c:pt idx="14">
                  <c:v>-675.0563950254359</c:v>
                </c:pt>
                <c:pt idx="15">
                  <c:v>-149.88790574652103</c:v>
                </c:pt>
                <c:pt idx="16">
                  <c:v>-208.88790574652103</c:v>
                </c:pt>
                <c:pt idx="17">
                  <c:v>-331.7194164676057</c:v>
                </c:pt>
                <c:pt idx="18">
                  <c:v>-981.22488430435124</c:v>
                </c:pt>
                <c:pt idx="19">
                  <c:v>-506.20301295736908</c:v>
                </c:pt>
                <c:pt idx="20">
                  <c:v>-54.213948630860159</c:v>
                </c:pt>
                <c:pt idx="21">
                  <c:v>-681.22488430435124</c:v>
                </c:pt>
                <c:pt idx="22">
                  <c:v>-351.21394863086016</c:v>
                </c:pt>
                <c:pt idx="23">
                  <c:v>-1133.8988414200121</c:v>
                </c:pt>
                <c:pt idx="24">
                  <c:v>-399.0563950254359</c:v>
                </c:pt>
                <c:pt idx="25">
                  <c:v>1439.6066264167339</c:v>
                </c:pt>
                <c:pt idx="26">
                  <c:v>1328.9436049745641</c:v>
                </c:pt>
                <c:pt idx="27">
                  <c:v>1142.4381371378186</c:v>
                </c:pt>
                <c:pt idx="28">
                  <c:v>2134.12302992697</c:v>
                </c:pt>
                <c:pt idx="29">
                  <c:v>-981.22488430435124</c:v>
                </c:pt>
                <c:pt idx="30">
                  <c:v>-718.88790574652103</c:v>
                </c:pt>
                <c:pt idx="31">
                  <c:v>-947.39337358326611</c:v>
                </c:pt>
                <c:pt idx="32">
                  <c:v>-669.73035214109677</c:v>
                </c:pt>
                <c:pt idx="33">
                  <c:v>456.11209425347897</c:v>
                </c:pt>
                <c:pt idx="34">
                  <c:v>346.11209425347897</c:v>
                </c:pt>
                <c:pt idx="35">
                  <c:v>319.11209425347897</c:v>
                </c:pt>
                <c:pt idx="36">
                  <c:v>305.11209425347897</c:v>
                </c:pt>
                <c:pt idx="37">
                  <c:v>776.93266930107302</c:v>
                </c:pt>
                <c:pt idx="38">
                  <c:v>967.76418002215814</c:v>
                </c:pt>
                <c:pt idx="39">
                  <c:v>914.43813713781856</c:v>
                </c:pt>
                <c:pt idx="40">
                  <c:v>792.26964785890323</c:v>
                </c:pt>
                <c:pt idx="41">
                  <c:v>1458.7641800221581</c:v>
                </c:pt>
                <c:pt idx="42">
                  <c:v>1313.932669301073</c:v>
                </c:pt>
                <c:pt idx="43">
                  <c:v>1707.932669301073</c:v>
                </c:pt>
                <c:pt idx="44">
                  <c:v>-277.56186286218144</c:v>
                </c:pt>
                <c:pt idx="45">
                  <c:v>-125.70848079411462</c:v>
                </c:pt>
                <c:pt idx="46">
                  <c:v>234.9436049745641</c:v>
                </c:pt>
                <c:pt idx="47">
                  <c:v>27.775115695648765</c:v>
                </c:pt>
                <c:pt idx="48">
                  <c:v>-955.39337358326611</c:v>
                </c:pt>
                <c:pt idx="49">
                  <c:v>-1052.3933735832661</c:v>
                </c:pt>
                <c:pt idx="50">
                  <c:v>-395.53999151519974</c:v>
                </c:pt>
                <c:pt idx="51">
                  <c:v>-1046.2248843043512</c:v>
                </c:pt>
                <c:pt idx="52">
                  <c:v>-760.70848079411462</c:v>
                </c:pt>
                <c:pt idx="53">
                  <c:v>-1049.0454593519453</c:v>
                </c:pt>
                <c:pt idx="54">
                  <c:v>-699.70848079411462</c:v>
                </c:pt>
                <c:pt idx="55">
                  <c:v>-386.20301295736908</c:v>
                </c:pt>
                <c:pt idx="56">
                  <c:v>-704.88790574652103</c:v>
                </c:pt>
                <c:pt idx="57">
                  <c:v>-664.38243790977549</c:v>
                </c:pt>
                <c:pt idx="58">
                  <c:v>297.80792271612154</c:v>
                </c:pt>
                <c:pt idx="59">
                  <c:v>-61.539991515199745</c:v>
                </c:pt>
                <c:pt idx="60">
                  <c:v>-628.55092718869037</c:v>
                </c:pt>
                <c:pt idx="61">
                  <c:v>841.93266930107302</c:v>
                </c:pt>
                <c:pt idx="62">
                  <c:v>952.93266930107302</c:v>
                </c:pt>
                <c:pt idx="63">
                  <c:v>895.43813713781856</c:v>
                </c:pt>
                <c:pt idx="64">
                  <c:v>825.26964785890323</c:v>
                </c:pt>
                <c:pt idx="65">
                  <c:v>175.76418002215814</c:v>
                </c:pt>
                <c:pt idx="66">
                  <c:v>1072.5956907432428</c:v>
                </c:pt>
                <c:pt idx="67">
                  <c:v>1262.4381371378186</c:v>
                </c:pt>
                <c:pt idx="68">
                  <c:v>1216.4381371378186</c:v>
                </c:pt>
                <c:pt idx="69">
                  <c:v>1054.1011585799879</c:v>
                </c:pt>
                <c:pt idx="70">
                  <c:v>-909.56186286218144</c:v>
                </c:pt>
                <c:pt idx="71">
                  <c:v>524.1011585799879</c:v>
                </c:pt>
                <c:pt idx="72">
                  <c:v>922.60662641673389</c:v>
                </c:pt>
                <c:pt idx="73">
                  <c:v>1375.2805835323943</c:v>
                </c:pt>
                <c:pt idx="74">
                  <c:v>901.60662641673389</c:v>
                </c:pt>
                <c:pt idx="75">
                  <c:v>-178.22488430435124</c:v>
                </c:pt>
                <c:pt idx="76">
                  <c:v>-151.04545935194528</c:v>
                </c:pt>
                <c:pt idx="77">
                  <c:v>509.46000848480026</c:v>
                </c:pt>
                <c:pt idx="78">
                  <c:v>-473.04545935194528</c:v>
                </c:pt>
                <c:pt idx="79">
                  <c:v>-523.7194164676057</c:v>
                </c:pt>
                <c:pt idx="80">
                  <c:v>-502.38243790977549</c:v>
                </c:pt>
                <c:pt idx="81">
                  <c:v>-605.22488430435124</c:v>
                </c:pt>
                <c:pt idx="82">
                  <c:v>-883.0563950254359</c:v>
                </c:pt>
                <c:pt idx="83">
                  <c:v>-754.55092718869037</c:v>
                </c:pt>
                <c:pt idx="84">
                  <c:v>796.26964785890323</c:v>
                </c:pt>
                <c:pt idx="85">
                  <c:v>175.76418002215814</c:v>
                </c:pt>
                <c:pt idx="86">
                  <c:v>684.26964785890323</c:v>
                </c:pt>
                <c:pt idx="87">
                  <c:v>930.77511569564876</c:v>
                </c:pt>
                <c:pt idx="88">
                  <c:v>409.1011585799879</c:v>
                </c:pt>
                <c:pt idx="89">
                  <c:v>1455.7641800221581</c:v>
                </c:pt>
                <c:pt idx="90">
                  <c:v>1031.932669301073</c:v>
                </c:pt>
                <c:pt idx="91">
                  <c:v>1059.2696478589032</c:v>
                </c:pt>
                <c:pt idx="92">
                  <c:v>1125.7751156956488</c:v>
                </c:pt>
                <c:pt idx="93">
                  <c:v>1174.5956907432428</c:v>
                </c:pt>
                <c:pt idx="94">
                  <c:v>1390.5956907432428</c:v>
                </c:pt>
                <c:pt idx="95">
                  <c:v>260.59569074324281</c:v>
                </c:pt>
                <c:pt idx="96">
                  <c:v>266.44907281130963</c:v>
                </c:pt>
                <c:pt idx="97">
                  <c:v>615.95454064805472</c:v>
                </c:pt>
                <c:pt idx="98">
                  <c:v>26.280583532394303</c:v>
                </c:pt>
                <c:pt idx="99">
                  <c:v>166.44907281130963</c:v>
                </c:pt>
                <c:pt idx="100">
                  <c:v>-14.719416467605697</c:v>
                </c:pt>
                <c:pt idx="101">
                  <c:v>-327.03452367845421</c:v>
                </c:pt>
                <c:pt idx="102">
                  <c:v>1821.6066264167339</c:v>
                </c:pt>
                <c:pt idx="103">
                  <c:v>1538.1011585799879</c:v>
                </c:pt>
                <c:pt idx="104">
                  <c:v>1350.2696478589032</c:v>
                </c:pt>
                <c:pt idx="105">
                  <c:v>1131.1011585799879</c:v>
                </c:pt>
                <c:pt idx="106">
                  <c:v>-258.0563950254359</c:v>
                </c:pt>
                <c:pt idx="107">
                  <c:v>-254.70848079411462</c:v>
                </c:pt>
                <c:pt idx="108">
                  <c:v>-68.539991515199745</c:v>
                </c:pt>
                <c:pt idx="109">
                  <c:v>-475.55092718869037</c:v>
                </c:pt>
                <c:pt idx="110">
                  <c:v>-1115.5618628621814</c:v>
                </c:pt>
                <c:pt idx="111">
                  <c:v>-287.87697007302995</c:v>
                </c:pt>
                <c:pt idx="112">
                  <c:v>-703.39337358326611</c:v>
                </c:pt>
                <c:pt idx="113">
                  <c:v>-717.88790574652103</c:v>
                </c:pt>
                <c:pt idx="114">
                  <c:v>778.26964785890323</c:v>
                </c:pt>
                <c:pt idx="115">
                  <c:v>525.09022290649727</c:v>
                </c:pt>
                <c:pt idx="116">
                  <c:v>-602.53999151519974</c:v>
                </c:pt>
                <c:pt idx="117">
                  <c:v>-824.88790574652103</c:v>
                </c:pt>
                <c:pt idx="118">
                  <c:v>-593.39337358326611</c:v>
                </c:pt>
                <c:pt idx="119">
                  <c:v>-114.88790574652103</c:v>
                </c:pt>
                <c:pt idx="120">
                  <c:v>-161.40430925675719</c:v>
                </c:pt>
                <c:pt idx="121">
                  <c:v>-515.39337358326611</c:v>
                </c:pt>
                <c:pt idx="122">
                  <c:v>-432.56186286218144</c:v>
                </c:pt>
                <c:pt idx="123">
                  <c:v>103.59569074324281</c:v>
                </c:pt>
                <c:pt idx="124">
                  <c:v>247.44907281130963</c:v>
                </c:pt>
                <c:pt idx="125">
                  <c:v>-17.719416467605697</c:v>
                </c:pt>
                <c:pt idx="126">
                  <c:v>545.61756209022451</c:v>
                </c:pt>
                <c:pt idx="127">
                  <c:v>-583.70848079411462</c:v>
                </c:pt>
                <c:pt idx="128">
                  <c:v>-403.55092718869037</c:v>
                </c:pt>
                <c:pt idx="129">
                  <c:v>-441.03452367845421</c:v>
                </c:pt>
                <c:pt idx="130">
                  <c:v>-248.38243790977549</c:v>
                </c:pt>
                <c:pt idx="131">
                  <c:v>990.61756209022451</c:v>
                </c:pt>
                <c:pt idx="132">
                  <c:v>969.95454064805472</c:v>
                </c:pt>
                <c:pt idx="133">
                  <c:v>758.44907281130963</c:v>
                </c:pt>
                <c:pt idx="134">
                  <c:v>965.60662641673389</c:v>
                </c:pt>
                <c:pt idx="135">
                  <c:v>1587.7751156956488</c:v>
                </c:pt>
                <c:pt idx="136">
                  <c:v>1217.4381371378186</c:v>
                </c:pt>
                <c:pt idx="137">
                  <c:v>1719.2805835323943</c:v>
                </c:pt>
                <c:pt idx="138">
                  <c:v>1274.112094253479</c:v>
                </c:pt>
                <c:pt idx="139">
                  <c:v>-635.55092718869037</c:v>
                </c:pt>
                <c:pt idx="140">
                  <c:v>-1019.887905746521</c:v>
                </c:pt>
                <c:pt idx="141">
                  <c:v>-811.22488430435124</c:v>
                </c:pt>
                <c:pt idx="142">
                  <c:v>-1205.5509271886904</c:v>
                </c:pt>
                <c:pt idx="143">
                  <c:v>-530.70848079411462</c:v>
                </c:pt>
                <c:pt idx="144">
                  <c:v>-986.22488430435124</c:v>
                </c:pt>
                <c:pt idx="145">
                  <c:v>-874.88790574652103</c:v>
                </c:pt>
                <c:pt idx="146">
                  <c:v>-929.39337358326611</c:v>
                </c:pt>
                <c:pt idx="147">
                  <c:v>-558.0563950254359</c:v>
                </c:pt>
                <c:pt idx="148">
                  <c:v>-591.88790574652103</c:v>
                </c:pt>
                <c:pt idx="149">
                  <c:v>-918.7194164676057</c:v>
                </c:pt>
                <c:pt idx="150">
                  <c:v>345.2805835323943</c:v>
                </c:pt>
                <c:pt idx="151">
                  <c:v>540.2805835323943</c:v>
                </c:pt>
                <c:pt idx="152">
                  <c:v>1154.9654763215458</c:v>
                </c:pt>
                <c:pt idx="153">
                  <c:v>688.46000848480026</c:v>
                </c:pt>
                <c:pt idx="154">
                  <c:v>1171.7641800221581</c:v>
                </c:pt>
                <c:pt idx="155">
                  <c:v>1264.6066264167339</c:v>
                </c:pt>
                <c:pt idx="156">
                  <c:v>1386.7751156956488</c:v>
                </c:pt>
                <c:pt idx="157">
                  <c:v>1417.4381371378186</c:v>
                </c:pt>
                <c:pt idx="158">
                  <c:v>1629.9654763215458</c:v>
                </c:pt>
                <c:pt idx="159">
                  <c:v>1299.12302992697</c:v>
                </c:pt>
                <c:pt idx="160">
                  <c:v>1196.2915192058854</c:v>
                </c:pt>
                <c:pt idx="161">
                  <c:v>1251.2915192058854</c:v>
                </c:pt>
                <c:pt idx="162">
                  <c:v>-8.0563950254359042</c:v>
                </c:pt>
                <c:pt idx="163">
                  <c:v>-18.561862862181442</c:v>
                </c:pt>
                <c:pt idx="164">
                  <c:v>-263.06733069892698</c:v>
                </c:pt>
                <c:pt idx="165">
                  <c:v>-747.7194164676057</c:v>
                </c:pt>
                <c:pt idx="166">
                  <c:v>-151.38243790977549</c:v>
                </c:pt>
                <c:pt idx="167">
                  <c:v>-4.7194164676056971</c:v>
                </c:pt>
                <c:pt idx="168">
                  <c:v>-5.8769700730299519</c:v>
                </c:pt>
                <c:pt idx="169">
                  <c:v>-537.56186286218144</c:v>
                </c:pt>
                <c:pt idx="170">
                  <c:v>-631.55092718869037</c:v>
                </c:pt>
                <c:pt idx="171">
                  <c:v>-245.38243790977549</c:v>
                </c:pt>
                <c:pt idx="172">
                  <c:v>-127.22488430435124</c:v>
                </c:pt>
                <c:pt idx="173">
                  <c:v>-1238.3933735832661</c:v>
                </c:pt>
                <c:pt idx="174">
                  <c:v>420.61756209022451</c:v>
                </c:pt>
                <c:pt idx="175">
                  <c:v>-353.0563950254359</c:v>
                </c:pt>
                <c:pt idx="176">
                  <c:v>166.61756209022451</c:v>
                </c:pt>
                <c:pt idx="177">
                  <c:v>-166.22488430435124</c:v>
                </c:pt>
                <c:pt idx="178">
                  <c:v>-568.56186286218144</c:v>
                </c:pt>
                <c:pt idx="179">
                  <c:v>-931.21394863086016</c:v>
                </c:pt>
                <c:pt idx="180">
                  <c:v>-518.88790574652103</c:v>
                </c:pt>
                <c:pt idx="181">
                  <c:v>-583.21613576555865</c:v>
                </c:pt>
                <c:pt idx="182">
                  <c:v>-487.89009288121906</c:v>
                </c:pt>
                <c:pt idx="183">
                  <c:v>-445.5465529192943</c:v>
                </c:pt>
                <c:pt idx="184">
                  <c:v>-806.55530145808689</c:v>
                </c:pt>
                <c:pt idx="185">
                  <c:v>911.26964785890323</c:v>
                </c:pt>
                <c:pt idx="186">
                  <c:v>886.26964785890323</c:v>
                </c:pt>
                <c:pt idx="187">
                  <c:v>773.77292856095073</c:v>
                </c:pt>
                <c:pt idx="188">
                  <c:v>885.60225214733737</c:v>
                </c:pt>
                <c:pt idx="189">
                  <c:v>237.27839639769627</c:v>
                </c:pt>
                <c:pt idx="190">
                  <c:v>241.77511569564876</c:v>
                </c:pt>
                <c:pt idx="191">
                  <c:v>298.619749224923</c:v>
                </c:pt>
                <c:pt idx="192">
                  <c:v>371.619749224923</c:v>
                </c:pt>
                <c:pt idx="193">
                  <c:v>-88.030149409057685</c:v>
                </c:pt>
                <c:pt idx="194">
                  <c:v>28.136152735159612</c:v>
                </c:pt>
                <c:pt idx="195">
                  <c:v>-1212.7259778717007</c:v>
                </c:pt>
                <c:pt idx="196">
                  <c:v>-944.04764648664332</c:v>
                </c:pt>
                <c:pt idx="197">
                  <c:v>950.4534470807057</c:v>
                </c:pt>
                <c:pt idx="198">
                  <c:v>1296.9654763215458</c:v>
                </c:pt>
                <c:pt idx="199">
                  <c:v>751.94797924396016</c:v>
                </c:pt>
                <c:pt idx="200">
                  <c:v>505.28714493648886</c:v>
                </c:pt>
                <c:pt idx="201">
                  <c:v>-1581.3999349873611</c:v>
                </c:pt>
                <c:pt idx="202">
                  <c:v>-800.38243790977549</c:v>
                </c:pt>
                <c:pt idx="203">
                  <c:v>-712.38462504447398</c:v>
                </c:pt>
                <c:pt idx="204">
                  <c:v>-661.72816500639874</c:v>
                </c:pt>
                <c:pt idx="205">
                  <c:v>192.77948996504529</c:v>
                </c:pt>
                <c:pt idx="206">
                  <c:v>661.93704357046954</c:v>
                </c:pt>
                <c:pt idx="207">
                  <c:v>1108.4687570235928</c:v>
                </c:pt>
                <c:pt idx="208">
                  <c:v>-52.887905746521028</c:v>
                </c:pt>
                <c:pt idx="209">
                  <c:v>991.11646852287549</c:v>
                </c:pt>
                <c:pt idx="210">
                  <c:v>960.76636715685618</c:v>
                </c:pt>
                <c:pt idx="211">
                  <c:v>622.93266930107302</c:v>
                </c:pt>
                <c:pt idx="212">
                  <c:v>822.9436049745641</c:v>
                </c:pt>
                <c:pt idx="213">
                  <c:v>579.60662641673389</c:v>
                </c:pt>
                <c:pt idx="214">
                  <c:v>-552.87697007302995</c:v>
                </c:pt>
                <c:pt idx="215">
                  <c:v>-917.72379073700176</c:v>
                </c:pt>
                <c:pt idx="216">
                  <c:v>-760.04327221724679</c:v>
                </c:pt>
                <c:pt idx="217">
                  <c:v>-682.88790574652103</c:v>
                </c:pt>
                <c:pt idx="218">
                  <c:v>-871.04983362134135</c:v>
                </c:pt>
                <c:pt idx="219">
                  <c:v>512.1011585799879</c:v>
                </c:pt>
                <c:pt idx="220">
                  <c:v>1526.2915192058854</c:v>
                </c:pt>
                <c:pt idx="221">
                  <c:v>926.10553284938442</c:v>
                </c:pt>
                <c:pt idx="222">
                  <c:v>1235.1099071187809</c:v>
                </c:pt>
                <c:pt idx="223">
                  <c:v>652.61537495552602</c:v>
                </c:pt>
                <c:pt idx="224">
                  <c:v>621.78386423444135</c:v>
                </c:pt>
                <c:pt idx="225">
                  <c:v>929.4534470807057</c:v>
                </c:pt>
                <c:pt idx="226">
                  <c:v>991.29151920588538</c:v>
                </c:pt>
                <c:pt idx="227">
                  <c:v>672.42938859902551</c:v>
                </c:pt>
                <c:pt idx="228">
                  <c:v>655.93048216637499</c:v>
                </c:pt>
                <c:pt idx="229">
                  <c:v>918.60006501263888</c:v>
                </c:pt>
                <c:pt idx="230">
                  <c:v>1223.7751156956488</c:v>
                </c:pt>
                <c:pt idx="231">
                  <c:v>-1171.2248843043512</c:v>
                </c:pt>
                <c:pt idx="232">
                  <c:v>-178.7194164676057</c:v>
                </c:pt>
                <c:pt idx="233">
                  <c:v>-371.37806364037897</c:v>
                </c:pt>
                <c:pt idx="234">
                  <c:v>-189.38681217917156</c:v>
                </c:pt>
                <c:pt idx="235">
                  <c:v>-739.38243790977549</c:v>
                </c:pt>
                <c:pt idx="236">
                  <c:v>-856.5531143233884</c:v>
                </c:pt>
                <c:pt idx="237">
                  <c:v>-882.38462504447398</c:v>
                </c:pt>
                <c:pt idx="238">
                  <c:v>-972.55967572748341</c:v>
                </c:pt>
                <c:pt idx="239">
                  <c:v>-296.22488430435124</c:v>
                </c:pt>
                <c:pt idx="240">
                  <c:v>-729.39774785266263</c:v>
                </c:pt>
                <c:pt idx="241">
                  <c:v>-519.56186286218144</c:v>
                </c:pt>
                <c:pt idx="242">
                  <c:v>-227.86603439953888</c:v>
                </c:pt>
                <c:pt idx="243">
                  <c:v>-1324.0585821601344</c:v>
                </c:pt>
                <c:pt idx="244">
                  <c:v>-497.3736893709829</c:v>
                </c:pt>
                <c:pt idx="245">
                  <c:v>-515.04327221724679</c:v>
                </c:pt>
                <c:pt idx="246">
                  <c:v>-1067.384625044474</c:v>
                </c:pt>
                <c:pt idx="247">
                  <c:v>382.11209425347897</c:v>
                </c:pt>
                <c:pt idx="248">
                  <c:v>456.93704357046954</c:v>
                </c:pt>
                <c:pt idx="249">
                  <c:v>240.60225214733737</c:v>
                </c:pt>
                <c:pt idx="250">
                  <c:v>1026.9589149174512</c:v>
                </c:pt>
                <c:pt idx="251">
                  <c:v>518.62193635962103</c:v>
                </c:pt>
                <c:pt idx="252">
                  <c:v>20.613187820828443</c:v>
                </c:pt>
                <c:pt idx="253">
                  <c:v>-275.72160360230373</c:v>
                </c:pt>
                <c:pt idx="254">
                  <c:v>665.28495780179037</c:v>
                </c:pt>
                <c:pt idx="255">
                  <c:v>445.28495780179037</c:v>
                </c:pt>
                <c:pt idx="256">
                  <c:v>435.61318782082844</c:v>
                </c:pt>
                <c:pt idx="257">
                  <c:v>241.11646852287549</c:v>
                </c:pt>
                <c:pt idx="258">
                  <c:v>1047.7904256385359</c:v>
                </c:pt>
                <c:pt idx="259">
                  <c:v>375.77730283034725</c:v>
                </c:pt>
                <c:pt idx="260">
                  <c:v>146.93704357046954</c:v>
                </c:pt>
                <c:pt idx="261">
                  <c:v>192.60443928203586</c:v>
                </c:pt>
                <c:pt idx="262">
                  <c:v>-329.73691354519133</c:v>
                </c:pt>
                <c:pt idx="263">
                  <c:v>866.10553284938442</c:v>
                </c:pt>
                <c:pt idx="264">
                  <c:v>-699.55092718869037</c:v>
                </c:pt>
                <c:pt idx="265">
                  <c:v>-589.72597787170071</c:v>
                </c:pt>
                <c:pt idx="266">
                  <c:v>-785.55748859278538</c:v>
                </c:pt>
                <c:pt idx="267">
                  <c:v>-881.22488430435124</c:v>
                </c:pt>
                <c:pt idx="268">
                  <c:v>-557.72379073700176</c:v>
                </c:pt>
                <c:pt idx="269">
                  <c:v>-83.883531477124507</c:v>
                </c:pt>
                <c:pt idx="270">
                  <c:v>141.619749224923</c:v>
                </c:pt>
                <c:pt idx="271">
                  <c:v>-654.89009288121906</c:v>
                </c:pt>
                <c:pt idx="272">
                  <c:v>-101.5531143233884</c:v>
                </c:pt>
                <c:pt idx="273">
                  <c:v>-86.72816500639874</c:v>
                </c:pt>
                <c:pt idx="274">
                  <c:v>-162.22051003495471</c:v>
                </c:pt>
                <c:pt idx="275">
                  <c:v>465.61318782082844</c:v>
                </c:pt>
                <c:pt idx="276">
                  <c:v>-1069.8900928812191</c:v>
                </c:pt>
                <c:pt idx="277">
                  <c:v>-706.71722933290721</c:v>
                </c:pt>
                <c:pt idx="278">
                  <c:v>249.27839639769627</c:v>
                </c:pt>
                <c:pt idx="279">
                  <c:v>353.62193635962103</c:v>
                </c:pt>
                <c:pt idx="280">
                  <c:v>138.11865565757398</c:v>
                </c:pt>
                <c:pt idx="281">
                  <c:v>628.62193635962103</c:v>
                </c:pt>
                <c:pt idx="282">
                  <c:v>518.28277066709279</c:v>
                </c:pt>
                <c:pt idx="283">
                  <c:v>844.27839639769627</c:v>
                </c:pt>
                <c:pt idx="284">
                  <c:v>472.60443928203586</c:v>
                </c:pt>
                <c:pt idx="285">
                  <c:v>676.93704357046954</c:v>
                </c:pt>
                <c:pt idx="286">
                  <c:v>808.61100068612996</c:v>
                </c:pt>
                <c:pt idx="287">
                  <c:v>1300.1099071187809</c:v>
                </c:pt>
                <c:pt idx="288">
                  <c:v>917.10771998408291</c:v>
                </c:pt>
                <c:pt idx="289">
                  <c:v>557.9436049745641</c:v>
                </c:pt>
                <c:pt idx="290">
                  <c:v>636.26964785890323</c:v>
                </c:pt>
                <c:pt idx="291">
                  <c:v>-1250.3933735832661</c:v>
                </c:pt>
                <c:pt idx="292">
                  <c:v>-1046.38899931387</c:v>
                </c:pt>
                <c:pt idx="293">
                  <c:v>-1209.0585821601344</c:v>
                </c:pt>
                <c:pt idx="294">
                  <c:v>-377.0563950254359</c:v>
                </c:pt>
                <c:pt idx="295">
                  <c:v>1137.4621956194987</c:v>
                </c:pt>
                <c:pt idx="296">
                  <c:v>1160.9523535133567</c:v>
                </c:pt>
                <c:pt idx="297">
                  <c:v>1400.6459948413012</c:v>
                </c:pt>
                <c:pt idx="298">
                  <c:v>1296.9698505909423</c:v>
                </c:pt>
                <c:pt idx="299">
                  <c:v>-1078.0629564295305</c:v>
                </c:pt>
                <c:pt idx="300">
                  <c:v>-909.89009288121906</c:v>
                </c:pt>
                <c:pt idx="301">
                  <c:v>-488.04108508254876</c:v>
                </c:pt>
                <c:pt idx="302">
                  <c:v>-955.55748859278538</c:v>
                </c:pt>
                <c:pt idx="303">
                  <c:v>-248.7194164676057</c:v>
                </c:pt>
                <c:pt idx="304">
                  <c:v>-926.90321568940817</c:v>
                </c:pt>
                <c:pt idx="305">
                  <c:v>-616.56404999687948</c:v>
                </c:pt>
                <c:pt idx="306">
                  <c:v>-722.06295642953046</c:v>
                </c:pt>
                <c:pt idx="307">
                  <c:v>-941.55748859278538</c:v>
                </c:pt>
                <c:pt idx="308">
                  <c:v>-591.37587650568048</c:v>
                </c:pt>
                <c:pt idx="309">
                  <c:v>-862.88790574652103</c:v>
                </c:pt>
                <c:pt idx="310">
                  <c:v>-848.38462504447398</c:v>
                </c:pt>
                <c:pt idx="311">
                  <c:v>-176.55092718869037</c:v>
                </c:pt>
                <c:pt idx="312">
                  <c:v>220.78823850383833</c:v>
                </c:pt>
                <c:pt idx="313">
                  <c:v>610.46219561949874</c:v>
                </c:pt>
                <c:pt idx="314">
                  <c:v>808.79042563853591</c:v>
                </c:pt>
                <c:pt idx="315">
                  <c:v>-756.38681217917156</c:v>
                </c:pt>
                <c:pt idx="316">
                  <c:v>-271.88790574652103</c:v>
                </c:pt>
                <c:pt idx="317">
                  <c:v>-184.21394863086016</c:v>
                </c:pt>
                <c:pt idx="318">
                  <c:v>-613.0563950254359</c:v>
                </c:pt>
                <c:pt idx="319">
                  <c:v>-756.38899931387004</c:v>
                </c:pt>
                <c:pt idx="320">
                  <c:v>-564.87915720772844</c:v>
                </c:pt>
                <c:pt idx="321">
                  <c:v>-324.05858216013439</c:v>
                </c:pt>
                <c:pt idx="322">
                  <c:v>-398.04108508254876</c:v>
                </c:pt>
                <c:pt idx="323">
                  <c:v>-102.19863868797302</c:v>
                </c:pt>
                <c:pt idx="324">
                  <c:v>404.47531842768785</c:v>
                </c:pt>
                <c:pt idx="325">
                  <c:v>531.79479990793243</c:v>
                </c:pt>
                <c:pt idx="326">
                  <c:v>1075.6350591678101</c:v>
                </c:pt>
                <c:pt idx="327">
                  <c:v>-1351.0607692948324</c:v>
                </c:pt>
                <c:pt idx="328">
                  <c:v>-517.04545935194528</c:v>
                </c:pt>
                <c:pt idx="329">
                  <c:v>-1163.5553014580869</c:v>
                </c:pt>
                <c:pt idx="330">
                  <c:v>-599.06951783362501</c:v>
                </c:pt>
                <c:pt idx="331">
                  <c:v>-947.8988414200121</c:v>
                </c:pt>
                <c:pt idx="332">
                  <c:v>-534.22269716965275</c:v>
                </c:pt>
                <c:pt idx="333">
                  <c:v>-500.38243790977549</c:v>
                </c:pt>
                <c:pt idx="334">
                  <c:v>-467.22051003495471</c:v>
                </c:pt>
                <c:pt idx="335">
                  <c:v>-232.38462504447398</c:v>
                </c:pt>
                <c:pt idx="336">
                  <c:v>-504.05858216013439</c:v>
                </c:pt>
                <c:pt idx="337">
                  <c:v>-630.06514356422895</c:v>
                </c:pt>
                <c:pt idx="338">
                  <c:v>-931.56404999687948</c:v>
                </c:pt>
                <c:pt idx="339">
                  <c:v>-1048.2161357655586</c:v>
                </c:pt>
                <c:pt idx="340">
                  <c:v>-992.38462504447398</c:v>
                </c:pt>
                <c:pt idx="341">
                  <c:v>-1145.8857186118225</c:v>
                </c:pt>
                <c:pt idx="342">
                  <c:v>-622.71285506351114</c:v>
                </c:pt>
                <c:pt idx="343">
                  <c:v>-507.3736893709829</c:v>
                </c:pt>
                <c:pt idx="344">
                  <c:v>-701.88134434242602</c:v>
                </c:pt>
                <c:pt idx="345">
                  <c:v>-933.7194164676057</c:v>
                </c:pt>
                <c:pt idx="346">
                  <c:v>-844.89009288121906</c:v>
                </c:pt>
                <c:pt idx="347">
                  <c:v>-848.05202075603984</c:v>
                </c:pt>
                <c:pt idx="348">
                  <c:v>64.464382754196777</c:v>
                </c:pt>
                <c:pt idx="349">
                  <c:v>-959.72597787170071</c:v>
                </c:pt>
                <c:pt idx="350">
                  <c:v>-914.05858216013439</c:v>
                </c:pt>
                <c:pt idx="351">
                  <c:v>-466.04983362134135</c:v>
                </c:pt>
                <c:pt idx="352">
                  <c:v>-457.72379073700176</c:v>
                </c:pt>
                <c:pt idx="353">
                  <c:v>11.455634215404189</c:v>
                </c:pt>
                <c:pt idx="354">
                  <c:v>875.96328918684731</c:v>
                </c:pt>
                <c:pt idx="355">
                  <c:v>703.29370634058387</c:v>
                </c:pt>
                <c:pt idx="356">
                  <c:v>-455.06514356422895</c:v>
                </c:pt>
                <c:pt idx="357">
                  <c:v>-271.06076929483243</c:v>
                </c:pt>
                <c:pt idx="358">
                  <c:v>470.61318782082844</c:v>
                </c:pt>
                <c:pt idx="359">
                  <c:v>1191.2915192058854</c:v>
                </c:pt>
                <c:pt idx="360">
                  <c:v>282.45125994600767</c:v>
                </c:pt>
                <c:pt idx="361">
                  <c:v>623.28277066709279</c:v>
                </c:pt>
                <c:pt idx="362">
                  <c:v>148.29370634058387</c:v>
                </c:pt>
                <c:pt idx="363">
                  <c:v>54.956727782753205</c:v>
                </c:pt>
                <c:pt idx="364">
                  <c:v>-267.04545935194528</c:v>
                </c:pt>
                <c:pt idx="365">
                  <c:v>-318.05202075603984</c:v>
                </c:pt>
                <c:pt idx="366">
                  <c:v>-393.7194164676057</c:v>
                </c:pt>
                <c:pt idx="367">
                  <c:v>72.954540648054717</c:v>
                </c:pt>
                <c:pt idx="368">
                  <c:v>-2.3846250444739781</c:v>
                </c:pt>
                <c:pt idx="369">
                  <c:v>-1028.5553014580869</c:v>
                </c:pt>
                <c:pt idx="370">
                  <c:v>-611.37806364037897</c:v>
                </c:pt>
                <c:pt idx="371">
                  <c:v>-743.380250775077</c:v>
                </c:pt>
                <c:pt idx="372">
                  <c:v>-960.55748859278538</c:v>
                </c:pt>
                <c:pt idx="373">
                  <c:v>-626.88134434242602</c:v>
                </c:pt>
                <c:pt idx="374">
                  <c:v>-951.22488430435124</c:v>
                </c:pt>
                <c:pt idx="375">
                  <c:v>-906.22488430435124</c:v>
                </c:pt>
                <c:pt idx="376">
                  <c:v>-558.21613576555865</c:v>
                </c:pt>
                <c:pt idx="377">
                  <c:v>-1082.0563950254359</c:v>
                </c:pt>
                <c:pt idx="378">
                  <c:v>-992.22051003495471</c:v>
                </c:pt>
                <c:pt idx="379">
                  <c:v>-898.05202075603984</c:v>
                </c:pt>
                <c:pt idx="380">
                  <c:v>77.615374955526022</c:v>
                </c:pt>
                <c:pt idx="381">
                  <c:v>224.61756209022451</c:v>
                </c:pt>
                <c:pt idx="382">
                  <c:v>-526.22488430435124</c:v>
                </c:pt>
                <c:pt idx="383">
                  <c:v>-250.55748859278538</c:v>
                </c:pt>
                <c:pt idx="384">
                  <c:v>-523.22707143904927</c:v>
                </c:pt>
                <c:pt idx="385">
                  <c:v>-933.73035214109677</c:v>
                </c:pt>
                <c:pt idx="386">
                  <c:v>198.11865565757398</c:v>
                </c:pt>
                <c:pt idx="387">
                  <c:v>-180.05420789073787</c:v>
                </c:pt>
                <c:pt idx="388">
                  <c:v>314.97859912973536</c:v>
                </c:pt>
                <c:pt idx="389">
                  <c:v>-1188.4021221220592</c:v>
                </c:pt>
                <c:pt idx="390">
                  <c:v>39.956727782753205</c:v>
                </c:pt>
                <c:pt idx="391">
                  <c:v>237.6263106290171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8-476A-906C-6D5B7B9B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35472"/>
        <c:axId val="503435800"/>
      </c:scatterChart>
      <c:valAx>
        <c:axId val="50343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435800"/>
        <c:crosses val="autoZero"/>
        <c:crossBetween val="midCat"/>
      </c:valAx>
      <c:valAx>
        <c:axId val="503435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43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Cars!$C$2:$C$393</c:f>
              <c:numCache>
                <c:formatCode>0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RegressionResults_Inverse!$C$25:$C$416</c:f>
              <c:numCache>
                <c:formatCode>General</c:formatCode>
                <c:ptCount val="392"/>
                <c:pt idx="0">
                  <c:v>-2.8286142690911404</c:v>
                </c:pt>
                <c:pt idx="1">
                  <c:v>-3.0727279274392565</c:v>
                </c:pt>
                <c:pt idx="2">
                  <c:v>-3.920679196246315</c:v>
                </c:pt>
                <c:pt idx="3">
                  <c:v>-2.9247408842090437</c:v>
                </c:pt>
                <c:pt idx="4">
                  <c:v>-4.4030785484078265</c:v>
                </c:pt>
                <c:pt idx="5">
                  <c:v>-3.6954033274899416</c:v>
                </c:pt>
                <c:pt idx="6">
                  <c:v>-4.6778026796514514</c:v>
                </c:pt>
                <c:pt idx="7">
                  <c:v>-5.2346663111296472</c:v>
                </c:pt>
                <c:pt idx="8">
                  <c:v>-3.5816760645335481</c:v>
                </c:pt>
                <c:pt idx="9">
                  <c:v>-5.8601662573898068</c:v>
                </c:pt>
                <c:pt idx="10">
                  <c:v>-4.7487344058241501</c:v>
                </c:pt>
                <c:pt idx="11">
                  <c:v>-6.6864551903956482</c:v>
                </c:pt>
                <c:pt idx="12">
                  <c:v>-4.9806630002840819</c:v>
                </c:pt>
                <c:pt idx="13">
                  <c:v>-5.3945427918979512</c:v>
                </c:pt>
                <c:pt idx="14">
                  <c:v>-1.3612245270272894</c:v>
                </c:pt>
                <c:pt idx="15">
                  <c:v>-0.23707847675470539</c:v>
                </c:pt>
                <c:pt idx="16">
                  <c:v>-0.31695834002169576</c:v>
                </c:pt>
                <c:pt idx="17">
                  <c:v>-7.0136889698428462E-2</c:v>
                </c:pt>
                <c:pt idx="18">
                  <c:v>-2.1888673560207081</c:v>
                </c:pt>
                <c:pt idx="19">
                  <c:v>3.4117333276443418</c:v>
                </c:pt>
                <c:pt idx="20">
                  <c:v>1.5449442692455406</c:v>
                </c:pt>
                <c:pt idx="21">
                  <c:v>-1.7826985597478746</c:v>
                </c:pt>
                <c:pt idx="22">
                  <c:v>1.1428371609354393</c:v>
                </c:pt>
                <c:pt idx="23">
                  <c:v>-4.0480621733127933</c:v>
                </c:pt>
                <c:pt idx="24">
                  <c:v>-0.98754923445628506</c:v>
                </c:pt>
                <c:pt idx="25">
                  <c:v>0.67556417310591144</c:v>
                </c:pt>
                <c:pt idx="26">
                  <c:v>1.3519830320752231</c:v>
                </c:pt>
                <c:pt idx="27">
                  <c:v>-0.13989359199932139</c:v>
                </c:pt>
                <c:pt idx="28">
                  <c:v>5.3339700036523148</c:v>
                </c:pt>
                <c:pt idx="29">
                  <c:v>-2.1888673560207081</c:v>
                </c:pt>
                <c:pt idx="30">
                  <c:v>-1.0074452936855103</c:v>
                </c:pt>
                <c:pt idx="31">
                  <c:v>-2.556185549238247</c:v>
                </c:pt>
                <c:pt idx="32">
                  <c:v>-3.0065037782823509</c:v>
                </c:pt>
                <c:pt idx="33">
                  <c:v>0.58338249171641365</c:v>
                </c:pt>
                <c:pt idx="34">
                  <c:v>0.43445393308304148</c:v>
                </c:pt>
                <c:pt idx="35">
                  <c:v>0.39789874141848713</c:v>
                </c:pt>
                <c:pt idx="36">
                  <c:v>0.37894419759242126</c:v>
                </c:pt>
                <c:pt idx="37">
                  <c:v>-1.8741175978499864</c:v>
                </c:pt>
                <c:pt idx="38">
                  <c:v>-2.028874121018081</c:v>
                </c:pt>
                <c:pt idx="39">
                  <c:v>-0.44858187716667253</c:v>
                </c:pt>
                <c:pt idx="40">
                  <c:v>-1.0271078444460855</c:v>
                </c:pt>
                <c:pt idx="41">
                  <c:v>-1.3641111911182122</c:v>
                </c:pt>
                <c:pt idx="42">
                  <c:v>-1.1470754525216194</c:v>
                </c:pt>
                <c:pt idx="43">
                  <c:v>-0.61364043341663432</c:v>
                </c:pt>
                <c:pt idx="44">
                  <c:v>-2.0624258943573892</c:v>
                </c:pt>
                <c:pt idx="45">
                  <c:v>2.687515728525451</c:v>
                </c:pt>
                <c:pt idx="46">
                  <c:v>-0.12917917833303605</c:v>
                </c:pt>
                <c:pt idx="47">
                  <c:v>-0.8227863045564181</c:v>
                </c:pt>
                <c:pt idx="48">
                  <c:v>-2.5670167171388556</c:v>
                </c:pt>
                <c:pt idx="49">
                  <c:v>-2.6983446279337393</c:v>
                </c:pt>
                <c:pt idx="50">
                  <c:v>2.7353144686750319</c:v>
                </c:pt>
                <c:pt idx="51">
                  <c:v>-2.276870595213154</c:v>
                </c:pt>
                <c:pt idx="52">
                  <c:v>1.8277917764146245</c:v>
                </c:pt>
                <c:pt idx="53">
                  <c:v>0.61116841840244618</c:v>
                </c:pt>
                <c:pt idx="54">
                  <c:v>1.9103794316567679</c:v>
                </c:pt>
                <c:pt idx="55">
                  <c:v>3.5742008461534738</c:v>
                </c:pt>
                <c:pt idx="56">
                  <c:v>-0.98849074985944441</c:v>
                </c:pt>
                <c:pt idx="57">
                  <c:v>0.30571706002898935</c:v>
                </c:pt>
                <c:pt idx="58">
                  <c:v>6.9790157464387299</c:v>
                </c:pt>
                <c:pt idx="59">
                  <c:v>3.187515728525451</c:v>
                </c:pt>
                <c:pt idx="60">
                  <c:v>-5.889334121340184E-2</c:v>
                </c:pt>
                <c:pt idx="61">
                  <c:v>-1.7861143586575388</c:v>
                </c:pt>
                <c:pt idx="62">
                  <c:v>-1.6358319040365927</c:v>
                </c:pt>
                <c:pt idx="63">
                  <c:v>-0.47430590093061831</c:v>
                </c:pt>
                <c:pt idx="64">
                  <c:v>-0.98242927685607384</c:v>
                </c:pt>
                <c:pt idx="65">
                  <c:v>-3.1011597431783535</c:v>
                </c:pt>
                <c:pt idx="66">
                  <c:v>-2.3000656991177184</c:v>
                </c:pt>
                <c:pt idx="67">
                  <c:v>2.2573926509810605E-2</c:v>
                </c:pt>
                <c:pt idx="68">
                  <c:v>-3.9705288918689519E-2</c:v>
                </c:pt>
                <c:pt idx="69">
                  <c:v>-1.0857377524962768</c:v>
                </c:pt>
                <c:pt idx="70">
                  <c:v>-2.918088158505487</c:v>
                </c:pt>
                <c:pt idx="71">
                  <c:v>-1.8033026259116127</c:v>
                </c:pt>
                <c:pt idx="72">
                  <c:v>-2.4400052470934241E-2</c:v>
                </c:pt>
                <c:pt idx="73">
                  <c:v>2.2409635610939809</c:v>
                </c:pt>
                <c:pt idx="74">
                  <c:v>-5.2831868210031274E-2</c:v>
                </c:pt>
                <c:pt idx="75">
                  <c:v>-1.1016888779970948</c:v>
                </c:pt>
                <c:pt idx="76">
                  <c:v>1.8269670152457884</c:v>
                </c:pt>
                <c:pt idx="77">
                  <c:v>3.9605903374314053</c:v>
                </c:pt>
                <c:pt idx="78">
                  <c:v>1.391012507246284</c:v>
                </c:pt>
                <c:pt idx="79">
                  <c:v>-0.33008491931303752</c:v>
                </c:pt>
                <c:pt idx="80">
                  <c:v>0.52504821001631896</c:v>
                </c:pt>
                <c:pt idx="81">
                  <c:v>-1.6798024646920915</c:v>
                </c:pt>
                <c:pt idx="82">
                  <c:v>-1.6428348924431191</c:v>
                </c:pt>
                <c:pt idx="83">
                  <c:v>-0.22948423564799114</c:v>
                </c:pt>
                <c:pt idx="84">
                  <c:v>-1.021692260495783</c:v>
                </c:pt>
                <c:pt idx="85">
                  <c:v>-3.1011597431783535</c:v>
                </c:pt>
                <c:pt idx="86">
                  <c:v>-1.1733286111043064</c:v>
                </c:pt>
                <c:pt idx="87">
                  <c:v>0.39978177222480404</c:v>
                </c:pt>
                <c:pt idx="88">
                  <c:v>-1.9590006644828648</c:v>
                </c:pt>
                <c:pt idx="89">
                  <c:v>-1.3681728790809409</c:v>
                </c:pt>
                <c:pt idx="90">
                  <c:v>-1.528874121018081</c:v>
                </c:pt>
                <c:pt idx="91">
                  <c:v>-0.66561761576326717</c:v>
                </c:pt>
                <c:pt idx="92">
                  <c:v>0.66379148980214353</c:v>
                </c:pt>
                <c:pt idx="93">
                  <c:v>-2.1619683083849566</c:v>
                </c:pt>
                <c:pt idx="94">
                  <c:v>-1.8695267750685183</c:v>
                </c:pt>
                <c:pt idx="95">
                  <c:v>-3.3994292410295159</c:v>
                </c:pt>
                <c:pt idx="96">
                  <c:v>1.1528435676672117</c:v>
                </c:pt>
                <c:pt idx="97">
                  <c:v>2.8654052377166614</c:v>
                </c:pt>
                <c:pt idx="98">
                  <c:v>0.41455787385381804</c:v>
                </c:pt>
                <c:pt idx="99">
                  <c:v>1.0174539689096029</c:v>
                </c:pt>
                <c:pt idx="100">
                  <c:v>0.35904813836319782</c:v>
                </c:pt>
                <c:pt idx="101">
                  <c:v>4.0674313662155939</c:v>
                </c:pt>
                <c:pt idx="102">
                  <c:v>1.1927524403599836</c:v>
                </c:pt>
                <c:pt idx="103">
                  <c:v>-0.430452094509441</c:v>
                </c:pt>
                <c:pt idx="104">
                  <c:v>-0.2716338833786196</c:v>
                </c:pt>
                <c:pt idx="105">
                  <c:v>-0.98148776145291627</c:v>
                </c:pt>
                <c:pt idx="106">
                  <c:v>-0.79664990020805426</c:v>
                </c:pt>
                <c:pt idx="107">
                  <c:v>2.512863146128133</c:v>
                </c:pt>
                <c:pt idx="108">
                  <c:v>3.1780384566124162</c:v>
                </c:pt>
                <c:pt idx="109">
                  <c:v>0.14825274488574181</c:v>
                </c:pt>
                <c:pt idx="110">
                  <c:v>-3.1969907319461619</c:v>
                </c:pt>
                <c:pt idx="111">
                  <c:v>2.0548339217429934</c:v>
                </c:pt>
                <c:pt idx="112">
                  <c:v>-2.2258349282696805</c:v>
                </c:pt>
                <c:pt idx="113">
                  <c:v>-1.0060913976979329</c:v>
                </c:pt>
                <c:pt idx="114">
                  <c:v>-1.0460623882721514</c:v>
                </c:pt>
                <c:pt idx="115">
                  <c:v>-4.2806987747072363</c:v>
                </c:pt>
                <c:pt idx="116">
                  <c:v>2.455057999246776</c:v>
                </c:pt>
                <c:pt idx="117">
                  <c:v>-1.1509582683685764</c:v>
                </c:pt>
                <c:pt idx="118">
                  <c:v>-2.0769063696363084</c:v>
                </c:pt>
                <c:pt idx="119">
                  <c:v>-0.18969211718954249</c:v>
                </c:pt>
                <c:pt idx="120">
                  <c:v>-3.9707733477866309</c:v>
                </c:pt>
                <c:pt idx="121">
                  <c:v>-1.9713024826053722</c:v>
                </c:pt>
                <c:pt idx="122">
                  <c:v>-2.2722797724316841</c:v>
                </c:pt>
                <c:pt idx="123">
                  <c:v>-3.6119909110789621</c:v>
                </c:pt>
                <c:pt idx="124">
                  <c:v>1.127119543903266</c:v>
                </c:pt>
                <c:pt idx="125">
                  <c:v>0.35498645040046917</c:v>
                </c:pt>
                <c:pt idx="126">
                  <c:v>1.9439312049960744</c:v>
                </c:pt>
                <c:pt idx="127">
                  <c:v>2.0674313662155939</c:v>
                </c:pt>
                <c:pt idx="128">
                  <c:v>0.24573325599122242</c:v>
                </c:pt>
                <c:pt idx="129">
                  <c:v>3.9130872236319192</c:v>
                </c:pt>
                <c:pt idx="130">
                  <c:v>0.86893779086064882</c:v>
                </c:pt>
                <c:pt idx="131">
                  <c:v>2.5464149194674413</c:v>
                </c:pt>
                <c:pt idx="132">
                  <c:v>3.3446844173186001</c:v>
                </c:pt>
                <c:pt idx="133">
                  <c:v>1.8189603935546543</c:v>
                </c:pt>
                <c:pt idx="134">
                  <c:v>3.3817474994837227E-2</c:v>
                </c:pt>
                <c:pt idx="135">
                  <c:v>1.2892914360623031</c:v>
                </c:pt>
                <c:pt idx="136">
                  <c:v>-3.8351392931112116E-2</c:v>
                </c:pt>
                <c:pt idx="137">
                  <c:v>2.7067037808201633</c:v>
                </c:pt>
                <c:pt idx="138">
                  <c:v>1.6908694095536667</c:v>
                </c:pt>
                <c:pt idx="139">
                  <c:v>-6.8370613126433E-2</c:v>
                </c:pt>
                <c:pt idx="140">
                  <c:v>-1.4149679859459141</c:v>
                </c:pt>
                <c:pt idx="141">
                  <c:v>-1.95870503813277</c:v>
                </c:pt>
                <c:pt idx="142">
                  <c:v>-0.84009132604481351</c:v>
                </c:pt>
                <c:pt idx="143">
                  <c:v>2.1391878535571287</c:v>
                </c:pt>
                <c:pt idx="144">
                  <c:v>-2.1956368359585881</c:v>
                </c:pt>
                <c:pt idx="145">
                  <c:v>-1.2186530677473826</c:v>
                </c:pt>
                <c:pt idx="146">
                  <c:v>-2.5318154214618787</c:v>
                </c:pt>
                <c:pt idx="147">
                  <c:v>-1.202818696480886</c:v>
                </c:pt>
                <c:pt idx="148">
                  <c:v>-0.83550050326334357</c:v>
                </c:pt>
                <c:pt idx="149">
                  <c:v>-0.86487383440559995</c:v>
                </c:pt>
                <c:pt idx="150">
                  <c:v>0.84645069389059557</c:v>
                </c:pt>
                <c:pt idx="151">
                  <c:v>1.1104604114679351</c:v>
                </c:pt>
                <c:pt idx="152">
                  <c:v>6.0739052198033807</c:v>
                </c:pt>
                <c:pt idx="153">
                  <c:v>4.2029377192075295</c:v>
                </c:pt>
                <c:pt idx="154">
                  <c:v>-1.7526793395525537</c:v>
                </c:pt>
                <c:pt idx="155">
                  <c:v>0.43863237528009336</c:v>
                </c:pt>
                <c:pt idx="156">
                  <c:v>1.0171583425595081</c:v>
                </c:pt>
                <c:pt idx="157">
                  <c:v>0.23242780458410905</c:v>
                </c:pt>
                <c:pt idx="158">
                  <c:v>6.7170058139020306</c:v>
                </c:pt>
                <c:pt idx="159">
                  <c:v>4.203466854026269</c:v>
                </c:pt>
                <c:pt idx="160">
                  <c:v>4.4773662241010594</c:v>
                </c:pt>
                <c:pt idx="161">
                  <c:v>4.5518305034177455</c:v>
                </c:pt>
                <c:pt idx="162">
                  <c:v>-0.45817590331402869</c:v>
                </c:pt>
                <c:pt idx="163">
                  <c:v>-1.7117668335751777</c:v>
                </c:pt>
                <c:pt idx="164">
                  <c:v>-3.2821694249291351</c:v>
                </c:pt>
                <c:pt idx="165">
                  <c:v>-0.63335762053008793</c:v>
                </c:pt>
                <c:pt idx="166">
                  <c:v>1.0002657016555307</c:v>
                </c:pt>
                <c:pt idx="167">
                  <c:v>0.37258709823895941</c:v>
                </c:pt>
                <c:pt idx="168">
                  <c:v>2.436632590239455</c:v>
                </c:pt>
                <c:pt idx="169">
                  <c:v>-2.4144388511271764</c:v>
                </c:pt>
                <c:pt idx="170">
                  <c:v>-6.2955029176130495E-2</c:v>
                </c:pt>
                <c:pt idx="171">
                  <c:v>0.87299947882337747</c:v>
                </c:pt>
                <c:pt idx="172">
                  <c:v>-1.0326401826307148</c:v>
                </c:pt>
                <c:pt idx="173">
                  <c:v>-2.9501692816228946</c:v>
                </c:pt>
                <c:pt idx="174">
                  <c:v>1.7746942065490607</c:v>
                </c:pt>
                <c:pt idx="175">
                  <c:v>-0.92527001902778494</c:v>
                </c:pt>
                <c:pt idx="176">
                  <c:v>1.4308046257047309</c:v>
                </c:pt>
                <c:pt idx="177">
                  <c:v>-1.085442126146182</c:v>
                </c:pt>
                <c:pt idx="178">
                  <c:v>-2.456409626742035</c:v>
                </c:pt>
                <c:pt idx="179">
                  <c:v>0.35757748814129897</c:v>
                </c:pt>
                <c:pt idx="180">
                  <c:v>-0.73666609617028911</c:v>
                </c:pt>
                <c:pt idx="181">
                  <c:v>0.33298328286114298</c:v>
                </c:pt>
                <c:pt idx="182">
                  <c:v>-1.1904453295120678</c:v>
                </c:pt>
                <c:pt idx="183">
                  <c:v>1.1803696424263066</c:v>
                </c:pt>
                <c:pt idx="184">
                  <c:v>-1.2913868449152268</c:v>
                </c:pt>
                <c:pt idx="185">
                  <c:v>-0.8659942219245309</c:v>
                </c:pt>
                <c:pt idx="186">
                  <c:v>-0.89984162161393222</c:v>
                </c:pt>
                <c:pt idx="187">
                  <c:v>-0.308529906781283</c:v>
                </c:pt>
                <c:pt idx="188">
                  <c:v>-1.0659942219245302</c:v>
                </c:pt>
                <c:pt idx="189">
                  <c:v>0.20447991827573553</c:v>
                </c:pt>
                <c:pt idx="190">
                  <c:v>-0.53305256321513284</c:v>
                </c:pt>
                <c:pt idx="191">
                  <c:v>2.1052689050214184</c:v>
                </c:pt>
                <c:pt idx="192">
                  <c:v>2.2041033121144729</c:v>
                </c:pt>
                <c:pt idx="193">
                  <c:v>5.3825125251595622</c:v>
                </c:pt>
                <c:pt idx="194">
                  <c:v>5.4571651075568823</c:v>
                </c:pt>
                <c:pt idx="195">
                  <c:v>-2.7501692816228953</c:v>
                </c:pt>
                <c:pt idx="196">
                  <c:v>0.25757748814129755</c:v>
                </c:pt>
                <c:pt idx="197">
                  <c:v>3.070408441082547</c:v>
                </c:pt>
                <c:pt idx="198">
                  <c:v>6.2661584500391871</c:v>
                </c:pt>
                <c:pt idx="199">
                  <c:v>1.5622850651570896</c:v>
                </c:pt>
                <c:pt idx="200">
                  <c:v>2.5503240787726931</c:v>
                </c:pt>
                <c:pt idx="201">
                  <c:v>-4.9018056322314187</c:v>
                </c:pt>
                <c:pt idx="202">
                  <c:v>0.12158720571864023</c:v>
                </c:pt>
                <c:pt idx="203">
                  <c:v>-0.25501995633130647</c:v>
                </c:pt>
                <c:pt idx="204">
                  <c:v>-2.4999226014251033</c:v>
                </c:pt>
                <c:pt idx="205">
                  <c:v>0.3921065513069184</c:v>
                </c:pt>
                <c:pt idx="206">
                  <c:v>-1.0383156185079585</c:v>
                </c:pt>
                <c:pt idx="207">
                  <c:v>6.7545740698160515</c:v>
                </c:pt>
                <c:pt idx="208">
                  <c:v>-0.10575056595982346</c:v>
                </c:pt>
                <c:pt idx="209">
                  <c:v>2.2992168629829095</c:v>
                </c:pt>
                <c:pt idx="210">
                  <c:v>-1.542601383974473</c:v>
                </c:pt>
                <c:pt idx="211">
                  <c:v>-2.0826175799367057</c:v>
                </c:pt>
                <c:pt idx="212">
                  <c:v>0.66691166236171284</c:v>
                </c:pt>
                <c:pt idx="213">
                  <c:v>-0.48878637620953747</c:v>
                </c:pt>
                <c:pt idx="214">
                  <c:v>1.6960514850353263</c:v>
                </c:pt>
                <c:pt idx="215">
                  <c:v>-1.8550199563313043</c:v>
                </c:pt>
                <c:pt idx="216">
                  <c:v>1.4981943677685834</c:v>
                </c:pt>
                <c:pt idx="217">
                  <c:v>-0.95870503813276997</c:v>
                </c:pt>
                <c:pt idx="218">
                  <c:v>-0.13933811372228533</c:v>
                </c:pt>
                <c:pt idx="219">
                  <c:v>-1.8195493777625238</c:v>
                </c:pt>
                <c:pt idx="220">
                  <c:v>4.9241519000011742</c:v>
                </c:pt>
                <c:pt idx="221">
                  <c:v>-0.26753642099273733</c:v>
                </c:pt>
                <c:pt idx="222">
                  <c:v>1.1423174570815586</c:v>
                </c:pt>
                <c:pt idx="223">
                  <c:v>1.5930480667100753</c:v>
                </c:pt>
                <c:pt idx="224">
                  <c:v>1.9644279478903464</c:v>
                </c:pt>
                <c:pt idx="225">
                  <c:v>3.0419766253434481</c:v>
                </c:pt>
                <c:pt idx="226">
                  <c:v>4.1998175466479584</c:v>
                </c:pt>
                <c:pt idx="227">
                  <c:v>-2.7592247419866496</c:v>
                </c:pt>
                <c:pt idx="228">
                  <c:v>-2.533689021303335</c:v>
                </c:pt>
                <c:pt idx="229">
                  <c:v>-1.5170656632911594</c:v>
                </c:pt>
                <c:pt idx="230">
                  <c:v>0.79647329658460286</c:v>
                </c:pt>
                <c:pt idx="231">
                  <c:v>-2.4461075936601659</c:v>
                </c:pt>
                <c:pt idx="232">
                  <c:v>0.13700919640071696</c:v>
                </c:pt>
                <c:pt idx="233">
                  <c:v>1.6939086023020664</c:v>
                </c:pt>
                <c:pt idx="234">
                  <c:v>-4.2682363785640831E-2</c:v>
                </c:pt>
                <c:pt idx="235">
                  <c:v>0.20417486096078008</c:v>
                </c:pt>
                <c:pt idx="236">
                  <c:v>-0.86333163533739388</c:v>
                </c:pt>
                <c:pt idx="237">
                  <c:v>-0.48518227421924465</c:v>
                </c:pt>
                <c:pt idx="238">
                  <c:v>-2.5076335967661425</c:v>
                </c:pt>
                <c:pt idx="239">
                  <c:v>-1.2614486045310755</c:v>
                </c:pt>
                <c:pt idx="240">
                  <c:v>-3.2525362418599357</c:v>
                </c:pt>
                <c:pt idx="241">
                  <c:v>-2.3900687233508044</c:v>
                </c:pt>
                <c:pt idx="242">
                  <c:v>4.6148177257807568</c:v>
                </c:pt>
                <c:pt idx="243">
                  <c:v>-2.7356530319208208</c:v>
                </c:pt>
                <c:pt idx="244">
                  <c:v>2.5148177257807554</c:v>
                </c:pt>
                <c:pt idx="245">
                  <c:v>1.8298988847247273</c:v>
                </c:pt>
                <c:pt idx="246">
                  <c:v>-0.73565303192082254</c:v>
                </c:pt>
                <c:pt idx="247">
                  <c:v>0.48319418863578179</c:v>
                </c:pt>
                <c:pt idx="248">
                  <c:v>-1.3158642959610596</c:v>
                </c:pt>
                <c:pt idx="249">
                  <c:v>-1.9392571339111164</c:v>
                </c:pt>
                <c:pt idx="250">
                  <c:v>4.4133565065237192</c:v>
                </c:pt>
                <c:pt idx="251">
                  <c:v>2.8988760312448001</c:v>
                </c:pt>
                <c:pt idx="252">
                  <c:v>0.24163579360534015</c:v>
                </c:pt>
                <c:pt idx="253">
                  <c:v>-0.49006872335080409</c:v>
                </c:pt>
                <c:pt idx="254">
                  <c:v>2.271197427828227</c:v>
                </c:pt>
                <c:pt idx="255">
                  <c:v>1.9733403105614844</c:v>
                </c:pt>
                <c:pt idx="256">
                  <c:v>0.80350262844942399</c:v>
                </c:pt>
                <c:pt idx="257">
                  <c:v>1.283794872300831</c:v>
                </c:pt>
                <c:pt idx="258">
                  <c:v>4.0284376654676883</c:v>
                </c:pt>
                <c:pt idx="259">
                  <c:v>0.14411950807670593</c:v>
                </c:pt>
                <c:pt idx="260">
                  <c:v>-1.7355720521096529</c:v>
                </c:pt>
                <c:pt idx="261">
                  <c:v>-1.5084941323581287</c:v>
                </c:pt>
                <c:pt idx="262">
                  <c:v>-4.0334291693763955</c:v>
                </c:pt>
                <c:pt idx="263">
                  <c:v>-0.34877018024730511</c:v>
                </c:pt>
                <c:pt idx="264">
                  <c:v>-0.15501995633130505</c:v>
                </c:pt>
                <c:pt idx="265">
                  <c:v>-1.9066920813629835</c:v>
                </c:pt>
                <c:pt idx="266">
                  <c:v>-1.7587050381327707</c:v>
                </c:pt>
                <c:pt idx="267">
                  <c:v>-2.0534777572630958</c:v>
                </c:pt>
                <c:pt idx="268">
                  <c:v>-1.3676174008039048</c:v>
                </c:pt>
                <c:pt idx="269">
                  <c:v>0.84377867633859616</c:v>
                </c:pt>
                <c:pt idx="270">
                  <c:v>1.8927072349719705</c:v>
                </c:pt>
                <c:pt idx="271">
                  <c:v>-1.4165459594372773</c:v>
                </c:pt>
                <c:pt idx="272">
                  <c:v>0.15885983528256631</c:v>
                </c:pt>
                <c:pt idx="273">
                  <c:v>-1.7214324085688428</c:v>
                </c:pt>
                <c:pt idx="274">
                  <c:v>-8.8526524282597663E-2</c:v>
                </c:pt>
                <c:pt idx="275">
                  <c:v>0.84411950807670699</c:v>
                </c:pt>
                <c:pt idx="276">
                  <c:v>-1.9784127942813594</c:v>
                </c:pt>
                <c:pt idx="277">
                  <c:v>-8.2097876082823262E-2</c:v>
                </c:pt>
                <c:pt idx="278">
                  <c:v>0.22072667012665015</c:v>
                </c:pt>
                <c:pt idx="279">
                  <c:v>2.6754831932947418</c:v>
                </c:pt>
                <c:pt idx="280">
                  <c:v>1.6400935945371327</c:v>
                </c:pt>
                <c:pt idx="281">
                  <c:v>3.0478045898781705</c:v>
                </c:pt>
                <c:pt idx="282">
                  <c:v>1.5764247086979033</c:v>
                </c:pt>
                <c:pt idx="283">
                  <c:v>1.0262947827344302</c:v>
                </c:pt>
                <c:pt idx="284">
                  <c:v>-1.1294032558368219</c:v>
                </c:pt>
                <c:pt idx="285">
                  <c:v>-1.0180071786943188</c:v>
                </c:pt>
                <c:pt idx="286">
                  <c:v>0.81275582285866932</c:v>
                </c:pt>
                <c:pt idx="287">
                  <c:v>1.2303206962740045</c:v>
                </c:pt>
                <c:pt idx="288">
                  <c:v>0.2160285240757176</c:v>
                </c:pt>
                <c:pt idx="289">
                  <c:v>0.30812922565404577</c:v>
                </c:pt>
                <c:pt idx="290">
                  <c:v>-1.2383156185079578</c:v>
                </c:pt>
                <c:pt idx="291">
                  <c:v>-2.9664160334738092</c:v>
                </c:pt>
                <c:pt idx="292">
                  <c:v>-1.6987212340950038</c:v>
                </c:pt>
                <c:pt idx="293">
                  <c:v>-2.5799549933495687</c:v>
                </c:pt>
                <c:pt idx="294">
                  <c:v>-0.95776352272961063</c:v>
                </c:pt>
                <c:pt idx="295">
                  <c:v>5.3065870265858415</c:v>
                </c:pt>
                <c:pt idx="296">
                  <c:v>3.1075285419889962</c:v>
                </c:pt>
                <c:pt idx="297">
                  <c:v>9.5462623908099644</c:v>
                </c:pt>
                <c:pt idx="298">
                  <c:v>7.2576584679524672</c:v>
                </c:pt>
                <c:pt idx="299">
                  <c:v>-3.3940946368903795</c:v>
                </c:pt>
                <c:pt idx="300">
                  <c:v>-1.7617894362691846</c:v>
                </c:pt>
                <c:pt idx="301">
                  <c:v>2.3622040853459225</c:v>
                </c:pt>
                <c:pt idx="302">
                  <c:v>-1.9888673560207089</c:v>
                </c:pt>
                <c:pt idx="303">
                  <c:v>4.2236477270389372E-2</c:v>
                </c:pt>
                <c:pt idx="304">
                  <c:v>-4.7593057217978192</c:v>
                </c:pt>
                <c:pt idx="305">
                  <c:v>-3.0171466431023273</c:v>
                </c:pt>
                <c:pt idx="306">
                  <c:v>-2.912107665313286</c:v>
                </c:pt>
                <c:pt idx="307">
                  <c:v>-1.969912812194643</c:v>
                </c:pt>
                <c:pt idx="308">
                  <c:v>1.8918014939919665</c:v>
                </c:pt>
                <c:pt idx="309">
                  <c:v>-1.202406315896468</c:v>
                </c:pt>
                <c:pt idx="310">
                  <c:v>-0.43914981064165559</c:v>
                </c:pt>
                <c:pt idx="311">
                  <c:v>0.55306764517099793</c:v>
                </c:pt>
                <c:pt idx="312">
                  <c:v>2.413015674785612</c:v>
                </c:pt>
                <c:pt idx="313">
                  <c:v>4.5930838411332324</c:v>
                </c:pt>
                <c:pt idx="314">
                  <c:v>3.7048565244369982</c:v>
                </c:pt>
                <c:pt idx="315">
                  <c:v>-0.81034138874129269</c:v>
                </c:pt>
                <c:pt idx="316">
                  <c:v>-0.40225378723899041</c:v>
                </c:pt>
                <c:pt idx="317">
                  <c:v>1.3689377908606488</c:v>
                </c:pt>
                <c:pt idx="318">
                  <c:v>-1.2772829757975721</c:v>
                </c:pt>
                <c:pt idx="319">
                  <c:v>-1.3060913976979336</c:v>
                </c:pt>
                <c:pt idx="320">
                  <c:v>1.1840547242277708</c:v>
                </c:pt>
                <c:pt idx="321">
                  <c:v>-1.3817570443447167</c:v>
                </c:pt>
                <c:pt idx="322">
                  <c:v>2.4840547242277715</c:v>
                </c:pt>
                <c:pt idx="323">
                  <c:v>4.9502073245383684</c:v>
                </c:pt>
                <c:pt idx="324">
                  <c:v>7.2886813214323958</c:v>
                </c:pt>
                <c:pt idx="325">
                  <c:v>4.3213273537916965</c:v>
                </c:pt>
                <c:pt idx="326">
                  <c:v>6.6274961500645304</c:v>
                </c:pt>
                <c:pt idx="327">
                  <c:v>-3.2679582325420142</c:v>
                </c:pt>
                <c:pt idx="328">
                  <c:v>1.3314410837929351</c:v>
                </c:pt>
                <c:pt idx="329">
                  <c:v>-1.7747277124798941</c:v>
                </c:pt>
                <c:pt idx="330">
                  <c:v>-4.2328284857113463</c:v>
                </c:pt>
                <c:pt idx="331">
                  <c:v>-3.796237519623638</c:v>
                </c:pt>
                <c:pt idx="332">
                  <c:v>-1.0879258406175492</c:v>
                </c:pt>
                <c:pt idx="333">
                  <c:v>0.52775600199147021</c:v>
                </c:pt>
                <c:pt idx="334">
                  <c:v>-0.50146480049330933</c:v>
                </c:pt>
                <c:pt idx="335">
                  <c:v>0.39485011770522505</c:v>
                </c:pt>
                <c:pt idx="336">
                  <c:v>-1.6254583221084165</c:v>
                </c:pt>
                <c:pt idx="337">
                  <c:v>-3.2832992434129249</c:v>
                </c:pt>
                <c:pt idx="338">
                  <c:v>-3.4436238791888005</c:v>
                </c:pt>
                <c:pt idx="339">
                  <c:v>-0.29657835136174526</c:v>
                </c:pt>
                <c:pt idx="340">
                  <c:v>-0.63411083285261327</c:v>
                </c:pt>
                <c:pt idx="341">
                  <c:v>-1.0898088714238625</c:v>
                </c:pt>
                <c:pt idx="342">
                  <c:v>1.0231294047868467</c:v>
                </c:pt>
                <c:pt idx="343">
                  <c:v>2.5012787659049955</c:v>
                </c:pt>
                <c:pt idx="344">
                  <c:v>0.50282096497320694</c:v>
                </c:pt>
                <c:pt idx="345">
                  <c:v>-0.88518227421924323</c:v>
                </c:pt>
                <c:pt idx="346">
                  <c:v>-1.6737861970767387</c:v>
                </c:pt>
                <c:pt idx="347">
                  <c:v>-0.60394851496467439</c:v>
                </c:pt>
                <c:pt idx="348">
                  <c:v>4.3496066408733185</c:v>
                </c:pt>
                <c:pt idx="349">
                  <c:v>-2.4076335967661429</c:v>
                </c:pt>
                <c:pt idx="350">
                  <c:v>-2.1805556770146186</c:v>
                </c:pt>
                <c:pt idx="351">
                  <c:v>0.40898976124603692</c:v>
                </c:pt>
                <c:pt idx="352">
                  <c:v>-1.232227802046296</c:v>
                </c:pt>
                <c:pt idx="353">
                  <c:v>2.2948501177052272</c:v>
                </c:pt>
                <c:pt idx="354">
                  <c:v>5.2004182303130051</c:v>
                </c:pt>
                <c:pt idx="355">
                  <c:v>4.3056455111826821</c:v>
                </c:pt>
                <c:pt idx="356">
                  <c:v>-3.0463674455871068</c:v>
                </c:pt>
                <c:pt idx="357">
                  <c:v>-1.8057505659598228</c:v>
                </c:pt>
                <c:pt idx="358">
                  <c:v>0.85088898801458868</c:v>
                </c:pt>
                <c:pt idx="359">
                  <c:v>4.4705967441631778</c:v>
                </c:pt>
                <c:pt idx="360">
                  <c:v>1.6702559124250715</c:v>
                </c:pt>
                <c:pt idx="361">
                  <c:v>1.7185837873933938</c:v>
                </c:pt>
                <c:pt idx="362">
                  <c:v>3.5542332380779449</c:v>
                </c:pt>
                <c:pt idx="363">
                  <c:v>2.6016195976431078</c:v>
                </c:pt>
                <c:pt idx="364">
                  <c:v>1.6699150806869625</c:v>
                </c:pt>
                <c:pt idx="365">
                  <c:v>0.11361635845065976</c:v>
                </c:pt>
                <c:pt idx="366">
                  <c:v>-0.15407844092814571</c:v>
                </c:pt>
                <c:pt idx="367">
                  <c:v>2.1302397164628353</c:v>
                </c:pt>
                <c:pt idx="368">
                  <c:v>0.70624619484772921</c:v>
                </c:pt>
                <c:pt idx="369">
                  <c:v>-1.5919517541571224</c:v>
                </c:pt>
                <c:pt idx="370">
                  <c:v>1.3689735652838024</c:v>
                </c:pt>
                <c:pt idx="371">
                  <c:v>0.69450928596711847</c:v>
                </c:pt>
                <c:pt idx="372">
                  <c:v>-1.9956368359585888</c:v>
                </c:pt>
                <c:pt idx="373">
                  <c:v>0.60436316404141266</c:v>
                </c:pt>
                <c:pt idx="374">
                  <c:v>-2.1482504763934251</c:v>
                </c:pt>
                <c:pt idx="375">
                  <c:v>-2.0873251569524989</c:v>
                </c:pt>
                <c:pt idx="376">
                  <c:v>0.36683068255054252</c:v>
                </c:pt>
                <c:pt idx="377">
                  <c:v>-1.9122601939707629</c:v>
                </c:pt>
                <c:pt idx="378">
                  <c:v>-1.2122601939707636</c:v>
                </c:pt>
                <c:pt idx="379">
                  <c:v>-0.67164331434348057</c:v>
                </c:pt>
                <c:pt idx="380">
                  <c:v>0.81455787385381662</c:v>
                </c:pt>
                <c:pt idx="381">
                  <c:v>1.5093305929841456</c:v>
                </c:pt>
                <c:pt idx="382">
                  <c:v>-1.5728446816735797</c:v>
                </c:pt>
                <c:pt idx="383">
                  <c:v>-1.0343706847795531</c:v>
                </c:pt>
                <c:pt idx="384">
                  <c:v>-2.0645330026674902</c:v>
                </c:pt>
                <c:pt idx="385">
                  <c:v>-3.3639323190024406</c:v>
                </c:pt>
                <c:pt idx="386">
                  <c:v>1.7213273537916987</c:v>
                </c:pt>
                <c:pt idx="387">
                  <c:v>-0.19529600422047899</c:v>
                </c:pt>
                <c:pt idx="388">
                  <c:v>7.9111326439792933</c:v>
                </c:pt>
                <c:pt idx="389">
                  <c:v>-4.8654745180706502</c:v>
                </c:pt>
                <c:pt idx="390">
                  <c:v>2.5813111578294681</c:v>
                </c:pt>
                <c:pt idx="391">
                  <c:v>3.5099312766491941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6B-4BB0-9B46-64A8DBF7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62912"/>
        <c:axId val="548763240"/>
      </c:scatterChart>
      <c:valAx>
        <c:axId val="54876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8763240"/>
        <c:crosses val="autoZero"/>
        <c:crossBetween val="midCat"/>
      </c:valAx>
      <c:valAx>
        <c:axId val="54876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76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Revenue</a:t>
            </a:r>
          </a:p>
        </cx:rich>
      </cx:tx>
    </cx:title>
    <cx:plotArea>
      <cx:plotAreaRegion>
        <cx:series layoutId="clusteredColumn" uniqueId="{12691E1E-CF58-423F-A414-20F097086E86}" formatIdx="0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14</xdr:row>
      <xdr:rowOff>14287</xdr:rowOff>
    </xdr:from>
    <xdr:to>
      <xdr:col>14</xdr:col>
      <xdr:colOff>404812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0</xdr:row>
      <xdr:rowOff>80962</xdr:rowOff>
    </xdr:from>
    <xdr:to>
      <xdr:col>15</xdr:col>
      <xdr:colOff>0</xdr:colOff>
      <xdr:row>11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34</xdr:row>
      <xdr:rowOff>4762</xdr:rowOff>
    </xdr:from>
    <xdr:to>
      <xdr:col>8</xdr:col>
      <xdr:colOff>647700</xdr:colOff>
      <xdr:row>48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1</xdr:row>
      <xdr:rowOff>100012</xdr:rowOff>
    </xdr:from>
    <xdr:to>
      <xdr:col>15</xdr:col>
      <xdr:colOff>0</xdr:colOff>
      <xdr:row>12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0</xdr:rowOff>
    </xdr:from>
    <xdr:to>
      <xdr:col>16</xdr:col>
      <xdr:colOff>276225</xdr:colOff>
      <xdr:row>11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104775</xdr:rowOff>
    </xdr:from>
    <xdr:to>
      <xdr:col>15</xdr:col>
      <xdr:colOff>200025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16</xdr:row>
      <xdr:rowOff>57150</xdr:rowOff>
    </xdr:from>
    <xdr:to>
      <xdr:col>15</xdr:col>
      <xdr:colOff>247650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16</xdr:col>
      <xdr:colOff>200025</xdr:colOff>
      <xdr:row>13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0</xdr:rowOff>
    </xdr:from>
    <xdr:to>
      <xdr:col>17</xdr:col>
      <xdr:colOff>95249</xdr:colOff>
      <xdr:row>13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0</xdr:rowOff>
    </xdr:from>
    <xdr:to>
      <xdr:col>16</xdr:col>
      <xdr:colOff>276225</xdr:colOff>
      <xdr:row>11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16</xdr:row>
      <xdr:rowOff>4762</xdr:rowOff>
    </xdr:from>
    <xdr:to>
      <xdr:col>8</xdr:col>
      <xdr:colOff>647700</xdr:colOff>
      <xdr:row>30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on Lawrence" refreshedDate="42333.622467824076" createdVersion="4" refreshedVersion="4" minRefreshableVersion="3" recordCount="11">
  <cacheSource type="worksheet">
    <worksheetSource ref="A1:G12" sheet="QuarterSalesFormat"/>
  </cacheSource>
  <cacheFields count="7">
    <cacheField name="Category" numFmtId="0">
      <sharedItems count="3">
        <s v="Food"/>
        <s v="Clothing"/>
        <s v="Toys"/>
      </sharedItems>
    </cacheField>
    <cacheField name="Product" numFmtId="0">
      <sharedItems count="5">
        <s v="Chocolate"/>
        <s v="Jacket"/>
        <s v="Ball"/>
        <s v="Bat"/>
        <s v="Apples"/>
      </sharedItems>
    </cacheField>
    <cacheField name="Month" numFmtId="0">
      <sharedItems count="3">
        <s v="Jan"/>
        <s v="Feb"/>
        <s v="Mar"/>
      </sharedItems>
    </cacheField>
    <cacheField name="Volume" numFmtId="0">
      <sharedItems containsSemiMixedTypes="0" containsString="0" containsNumber="1" containsInteger="1" minValue="8" maxValue="100"/>
    </cacheField>
    <cacheField name="Price" numFmtId="165">
      <sharedItems containsSemiMixedTypes="0" containsString="0" containsNumber="1" minValue="1" maxValue="75"/>
    </cacheField>
    <cacheField name="Cost" numFmtId="165">
      <sharedItems containsSemiMixedTypes="0" containsString="0" containsNumber="1" minValue="0.4" maxValue="50"/>
    </cacheField>
    <cacheField name="Revenue" numFmtId="165">
      <sharedItems containsSemiMixedTypes="0" containsString="0" containsNumber="1" containsInteger="1" minValue="4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lawrenc" refreshedDate="42333.749390277779" createdVersion="5" refreshedVersion="5" minRefreshableVersion="3" recordCount="50">
  <cacheSource type="worksheet">
    <worksheetSource ref="A1:G51" sheet="AnnualSales"/>
  </cacheSource>
  <cacheFields count="7">
    <cacheField name="Category" numFmtId="0">
      <sharedItems count="3">
        <s v="Food"/>
        <s v="Clothing"/>
        <s v="Toys"/>
      </sharedItems>
    </cacheField>
    <cacheField name="Product" numFmtId="0">
      <sharedItems count="6">
        <s v="Chocolate"/>
        <s v="Jacket"/>
        <s v="Ball"/>
        <s v="Bat"/>
        <s v="Apples"/>
        <s v="Shorts"/>
      </sharedItems>
    </cacheField>
    <cacheField name="Month" numFmtId="0">
      <sharedItems count="12">
        <s v="Jan"/>
        <s v="Feb"/>
        <s v="Mar"/>
        <s v="Apr"/>
        <s v="May"/>
        <s v="June"/>
        <s v="July"/>
        <s v="Aug"/>
        <s v="Sept"/>
        <s v="Oct"/>
        <s v="Nov"/>
        <s v="Dec"/>
      </sharedItems>
    </cacheField>
    <cacheField name="Volume" numFmtId="0">
      <sharedItems containsSemiMixedTypes="0" containsString="0" containsNumber="1" containsInteger="1" minValue="2" maxValue="200"/>
    </cacheField>
    <cacheField name="Price" numFmtId="165">
      <sharedItems containsSemiMixedTypes="0" containsString="0" containsNumber="1" minValue="1" maxValue="75"/>
    </cacheField>
    <cacheField name="Cost" numFmtId="165">
      <sharedItems containsSemiMixedTypes="0" containsString="0" containsNumber="1" minValue="0.4" maxValue="50"/>
    </cacheField>
    <cacheField name="Revenue" numFmtId="165">
      <sharedItems containsSemiMixedTypes="0" containsString="0" containsNumber="1" containsInteger="1" minValue="4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20"/>
    <n v="2"/>
    <n v="1"/>
    <n v="40"/>
  </r>
  <r>
    <x v="1"/>
    <x v="1"/>
    <x v="0"/>
    <n v="15"/>
    <n v="50"/>
    <n v="35"/>
    <n v="750"/>
  </r>
  <r>
    <x v="2"/>
    <x v="2"/>
    <x v="0"/>
    <n v="55"/>
    <n v="1"/>
    <n v="0.5"/>
    <n v="55"/>
  </r>
  <r>
    <x v="0"/>
    <x v="0"/>
    <x v="1"/>
    <n v="80"/>
    <n v="2.5"/>
    <n v="1"/>
    <n v="200"/>
  </r>
  <r>
    <x v="1"/>
    <x v="1"/>
    <x v="1"/>
    <n v="10"/>
    <n v="50"/>
    <n v="35"/>
    <n v="500"/>
  </r>
  <r>
    <x v="2"/>
    <x v="2"/>
    <x v="1"/>
    <n v="65"/>
    <n v="1"/>
    <n v="0.6"/>
    <n v="65"/>
  </r>
  <r>
    <x v="0"/>
    <x v="0"/>
    <x v="2"/>
    <n v="30"/>
    <n v="2"/>
    <n v="1"/>
    <n v="60"/>
  </r>
  <r>
    <x v="2"/>
    <x v="2"/>
    <x v="2"/>
    <n v="70"/>
    <n v="1"/>
    <n v="0.4"/>
    <n v="70"/>
  </r>
  <r>
    <x v="2"/>
    <x v="3"/>
    <x v="2"/>
    <n v="10"/>
    <n v="75"/>
    <n v="50"/>
    <n v="750"/>
  </r>
  <r>
    <x v="1"/>
    <x v="1"/>
    <x v="2"/>
    <n v="8"/>
    <n v="50"/>
    <n v="30"/>
    <n v="400"/>
  </r>
  <r>
    <x v="0"/>
    <x v="4"/>
    <x v="2"/>
    <n v="100"/>
    <n v="3"/>
    <n v="2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20"/>
    <n v="2"/>
    <n v="1"/>
    <n v="40"/>
  </r>
  <r>
    <x v="1"/>
    <x v="1"/>
    <x v="0"/>
    <n v="15"/>
    <n v="50"/>
    <n v="35"/>
    <n v="750"/>
  </r>
  <r>
    <x v="2"/>
    <x v="2"/>
    <x v="0"/>
    <n v="55"/>
    <n v="1"/>
    <n v="0.5"/>
    <n v="55"/>
  </r>
  <r>
    <x v="0"/>
    <x v="0"/>
    <x v="1"/>
    <n v="80"/>
    <n v="2.5"/>
    <n v="1"/>
    <n v="200"/>
  </r>
  <r>
    <x v="1"/>
    <x v="1"/>
    <x v="1"/>
    <n v="10"/>
    <n v="50"/>
    <n v="35"/>
    <n v="500"/>
  </r>
  <r>
    <x v="2"/>
    <x v="2"/>
    <x v="1"/>
    <n v="65"/>
    <n v="1"/>
    <n v="0.6"/>
    <n v="65"/>
  </r>
  <r>
    <x v="0"/>
    <x v="0"/>
    <x v="2"/>
    <n v="30"/>
    <n v="2"/>
    <n v="1"/>
    <n v="60"/>
  </r>
  <r>
    <x v="2"/>
    <x v="2"/>
    <x v="2"/>
    <n v="70"/>
    <n v="1"/>
    <n v="0.4"/>
    <n v="70"/>
  </r>
  <r>
    <x v="2"/>
    <x v="3"/>
    <x v="2"/>
    <n v="10"/>
    <n v="75"/>
    <n v="50"/>
    <n v="750"/>
  </r>
  <r>
    <x v="1"/>
    <x v="1"/>
    <x v="2"/>
    <n v="8"/>
    <n v="50"/>
    <n v="30"/>
    <n v="400"/>
  </r>
  <r>
    <x v="0"/>
    <x v="4"/>
    <x v="2"/>
    <n v="100"/>
    <n v="3"/>
    <n v="2"/>
    <n v="300"/>
  </r>
  <r>
    <x v="0"/>
    <x v="4"/>
    <x v="3"/>
    <n v="120"/>
    <n v="3"/>
    <n v="2"/>
    <n v="360"/>
  </r>
  <r>
    <x v="0"/>
    <x v="0"/>
    <x v="3"/>
    <n v="80"/>
    <n v="2"/>
    <n v="1"/>
    <n v="160"/>
  </r>
  <r>
    <x v="2"/>
    <x v="2"/>
    <x v="3"/>
    <n v="90"/>
    <n v="1"/>
    <n v="0.4"/>
    <n v="90"/>
  </r>
  <r>
    <x v="2"/>
    <x v="3"/>
    <x v="3"/>
    <n v="10"/>
    <n v="75"/>
    <n v="50"/>
    <n v="750"/>
  </r>
  <r>
    <x v="1"/>
    <x v="1"/>
    <x v="3"/>
    <n v="5"/>
    <n v="50"/>
    <n v="30"/>
    <n v="250"/>
  </r>
  <r>
    <x v="0"/>
    <x v="4"/>
    <x v="4"/>
    <n v="110"/>
    <n v="3"/>
    <n v="2"/>
    <n v="330"/>
  </r>
  <r>
    <x v="0"/>
    <x v="0"/>
    <x v="4"/>
    <n v="25"/>
    <n v="2"/>
    <n v="1"/>
    <n v="50"/>
  </r>
  <r>
    <x v="2"/>
    <x v="2"/>
    <x v="4"/>
    <n v="100"/>
    <n v="1"/>
    <n v="0.4"/>
    <n v="100"/>
  </r>
  <r>
    <x v="2"/>
    <x v="3"/>
    <x v="4"/>
    <n v="20"/>
    <n v="75"/>
    <n v="50"/>
    <n v="1500"/>
  </r>
  <r>
    <x v="1"/>
    <x v="1"/>
    <x v="4"/>
    <n v="2"/>
    <n v="50"/>
    <n v="30"/>
    <n v="100"/>
  </r>
  <r>
    <x v="0"/>
    <x v="4"/>
    <x v="5"/>
    <n v="140"/>
    <n v="3"/>
    <n v="2"/>
    <n v="420"/>
  </r>
  <r>
    <x v="0"/>
    <x v="0"/>
    <x v="5"/>
    <n v="50"/>
    <n v="2"/>
    <n v="1"/>
    <n v="100"/>
  </r>
  <r>
    <x v="2"/>
    <x v="2"/>
    <x v="5"/>
    <n v="120"/>
    <n v="1"/>
    <n v="0.4"/>
    <n v="120"/>
  </r>
  <r>
    <x v="2"/>
    <x v="3"/>
    <x v="5"/>
    <n v="30"/>
    <n v="75"/>
    <n v="50"/>
    <n v="2250"/>
  </r>
  <r>
    <x v="1"/>
    <x v="5"/>
    <x v="5"/>
    <n v="40"/>
    <n v="20"/>
    <n v="10"/>
    <n v="800"/>
  </r>
  <r>
    <x v="0"/>
    <x v="4"/>
    <x v="6"/>
    <n v="160"/>
    <n v="3"/>
    <n v="2"/>
    <n v="480"/>
  </r>
  <r>
    <x v="0"/>
    <x v="0"/>
    <x v="6"/>
    <n v="50"/>
    <n v="2"/>
    <n v="1"/>
    <n v="100"/>
  </r>
  <r>
    <x v="2"/>
    <x v="2"/>
    <x v="6"/>
    <n v="150"/>
    <n v="1"/>
    <n v="0.4"/>
    <n v="150"/>
  </r>
  <r>
    <x v="1"/>
    <x v="5"/>
    <x v="6"/>
    <n v="90"/>
    <n v="20"/>
    <n v="10"/>
    <n v="1800"/>
  </r>
  <r>
    <x v="0"/>
    <x v="4"/>
    <x v="7"/>
    <n v="130"/>
    <n v="3"/>
    <n v="2"/>
    <n v="390"/>
  </r>
  <r>
    <x v="0"/>
    <x v="0"/>
    <x v="7"/>
    <n v="60"/>
    <n v="2"/>
    <n v="1"/>
    <n v="120"/>
  </r>
  <r>
    <x v="2"/>
    <x v="2"/>
    <x v="7"/>
    <n v="180"/>
    <n v="1"/>
    <n v="0.4"/>
    <n v="180"/>
  </r>
  <r>
    <x v="1"/>
    <x v="5"/>
    <x v="7"/>
    <n v="150"/>
    <n v="20"/>
    <n v="10"/>
    <n v="3000"/>
  </r>
  <r>
    <x v="0"/>
    <x v="4"/>
    <x v="8"/>
    <n v="150"/>
    <n v="3"/>
    <n v="2"/>
    <n v="450"/>
  </r>
  <r>
    <x v="0"/>
    <x v="0"/>
    <x v="8"/>
    <n v="40"/>
    <n v="2"/>
    <n v="1"/>
    <n v="80"/>
  </r>
  <r>
    <x v="2"/>
    <x v="2"/>
    <x v="8"/>
    <n v="150"/>
    <n v="1"/>
    <n v="0.4"/>
    <n v="150"/>
  </r>
  <r>
    <x v="1"/>
    <x v="5"/>
    <x v="8"/>
    <n v="20"/>
    <n v="20"/>
    <n v="10"/>
    <n v="400"/>
  </r>
  <r>
    <x v="0"/>
    <x v="4"/>
    <x v="9"/>
    <n v="140"/>
    <n v="3"/>
    <n v="2"/>
    <n v="420"/>
  </r>
  <r>
    <x v="0"/>
    <x v="0"/>
    <x v="9"/>
    <n v="200"/>
    <n v="2"/>
    <n v="1"/>
    <n v="400"/>
  </r>
  <r>
    <x v="2"/>
    <x v="2"/>
    <x v="9"/>
    <n v="100"/>
    <n v="1"/>
    <n v="0.4"/>
    <n v="100"/>
  </r>
  <r>
    <x v="1"/>
    <x v="1"/>
    <x v="9"/>
    <n v="10"/>
    <n v="50"/>
    <n v="30"/>
    <n v="500"/>
  </r>
  <r>
    <x v="0"/>
    <x v="4"/>
    <x v="10"/>
    <n v="180"/>
    <n v="3"/>
    <n v="2"/>
    <n v="540"/>
  </r>
  <r>
    <x v="0"/>
    <x v="0"/>
    <x v="10"/>
    <n v="40"/>
    <n v="2"/>
    <n v="1"/>
    <n v="80"/>
  </r>
  <r>
    <x v="2"/>
    <x v="2"/>
    <x v="10"/>
    <n v="80"/>
    <n v="1"/>
    <n v="0.4"/>
    <n v="80"/>
  </r>
  <r>
    <x v="1"/>
    <x v="1"/>
    <x v="10"/>
    <n v="30"/>
    <n v="50"/>
    <n v="30"/>
    <n v="1500"/>
  </r>
  <r>
    <x v="0"/>
    <x v="4"/>
    <x v="11"/>
    <n v="150"/>
    <n v="3"/>
    <n v="2"/>
    <n v="450"/>
  </r>
  <r>
    <x v="0"/>
    <x v="0"/>
    <x v="11"/>
    <n v="100"/>
    <n v="2"/>
    <n v="1"/>
    <n v="200"/>
  </r>
  <r>
    <x v="2"/>
    <x v="2"/>
    <x v="11"/>
    <n v="200"/>
    <n v="1"/>
    <n v="0.4"/>
    <n v="200"/>
  </r>
  <r>
    <x v="1"/>
    <x v="1"/>
    <x v="11"/>
    <n v="50"/>
    <n v="50"/>
    <n v="30"/>
    <n v="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7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 numFmtId="165"/>
  </dataFields>
  <formats count="1">
    <format dxfId="1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5:E25" firstHeaderRow="1" firstDataRow="2" firstDataCol="1"/>
  <pivotFields count="7"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2">
    <field x="0"/>
    <field x="1"/>
  </rowFields>
  <rowItems count="9">
    <i>
      <x/>
    </i>
    <i r="1">
      <x v="4"/>
    </i>
    <i>
      <x v="1"/>
    </i>
    <i r="1">
      <x/>
    </i>
    <i r="1">
      <x v="3"/>
    </i>
    <i>
      <x v="2"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 numFmtId="165"/>
  </dataFields>
  <formats count="1">
    <format dxfId="15">
      <pivotArea outline="0" collapsedLevelsAreSubtotals="1" fieldPosition="0"/>
    </format>
  </formats>
  <chartFormats count="3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6">
  <location ref="A21:N32" firstHeaderRow="1" firstDataRow="2" firstDataCol="1"/>
  <pivotFields count="7"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4"/>
        <item x="2"/>
        <item x="3"/>
        <item x="0"/>
        <item x="1"/>
        <item x="5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2">
    <field x="0"/>
    <field x="1"/>
  </rowFields>
  <rowItems count="10">
    <i>
      <x/>
    </i>
    <i r="1">
      <x v="4"/>
    </i>
    <i r="1">
      <x v="5"/>
    </i>
    <i>
      <x v="1"/>
    </i>
    <i r="1">
      <x/>
    </i>
    <i r="1">
      <x v="3"/>
    </i>
    <i>
      <x v="2"/>
    </i>
    <i r="1">
      <x v="1"/>
    </i>
    <i r="1"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6" baseField="0" baseItem="0" numFmtId="165"/>
  </dataFields>
  <formats count="1">
    <format dxfId="12">
      <pivotArea outline="0" collapsedLevelsAreSubtotals="1" fieldPosition="0"/>
    </format>
  </format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5">
  <location ref="A3:B16" firstHeaderRow="1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6" baseField="0" baseItem="0" numFmtId="165"/>
  </dataFields>
  <formats count="1">
    <format dxfId="1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>
  <location ref="A3:N5" firstHeaderRow="1" firstDataRow="2" firstDataCol="1"/>
  <pivotFields count="7"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numFmtId="165" showAll="0"/>
    <pivotField dataField="1" numFmtId="165" showAll="0"/>
  </pivotFields>
  <rowItems count="1">
    <i/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6" baseField="0" baseItem="0" numFmtId="165"/>
  </dataFields>
  <formats count="1">
    <format dxfId="1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7">
  <location ref="A3:N14" firstHeaderRow="1" firstDataRow="2" firstDataCol="1"/>
  <pivotFields count="7"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4"/>
        <item x="2"/>
        <item x="3"/>
        <item x="0"/>
        <item x="1"/>
        <item x="5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2">
    <field x="0"/>
    <field x="1"/>
  </rowFields>
  <rowItems count="10">
    <i>
      <x/>
    </i>
    <i r="1">
      <x v="4"/>
    </i>
    <i r="1">
      <x v="5"/>
    </i>
    <i>
      <x v="1"/>
    </i>
    <i r="1">
      <x/>
    </i>
    <i r="1">
      <x v="3"/>
    </i>
    <i>
      <x v="2"/>
    </i>
    <i r="1">
      <x v="1"/>
    </i>
    <i r="1"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6" baseField="0" baseItem="0" numFmtId="165"/>
  </dataFields>
  <formats count="1">
    <format dxfId="0">
      <pivotArea outline="0" collapsedLevelsAreSubtotals="1" fieldPosition="0"/>
    </format>
  </format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8" sqref="D18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12</v>
      </c>
      <c r="C2" t="s">
        <v>7</v>
      </c>
      <c r="D2" s="15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ref="G3:G12" si="0">E3*D3</f>
        <v>750</v>
      </c>
    </row>
    <row r="4" spans="1:7" x14ac:dyDescent="0.25">
      <c r="A4" t="s">
        <v>11</v>
      </c>
      <c r="B4" t="s">
        <v>15</v>
      </c>
      <c r="C4" t="s">
        <v>7</v>
      </c>
      <c r="D4" s="15">
        <v>55</v>
      </c>
      <c r="E4" s="2">
        <v>1</v>
      </c>
      <c r="F4" s="2">
        <v>0.5</v>
      </c>
      <c r="G4" s="2">
        <f t="shared" si="0"/>
        <v>55</v>
      </c>
    </row>
    <row r="5" spans="1:7" x14ac:dyDescent="0.25">
      <c r="A5" t="s">
        <v>10</v>
      </c>
      <c r="B5" t="s">
        <v>12</v>
      </c>
      <c r="C5" t="s">
        <v>8</v>
      </c>
      <c r="D5" s="15">
        <v>80</v>
      </c>
      <c r="E5" s="2">
        <v>2.5</v>
      </c>
      <c r="F5" s="2">
        <v>1</v>
      </c>
      <c r="G5" s="14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 s="15">
        <v>10</v>
      </c>
      <c r="E6" s="2">
        <v>50</v>
      </c>
      <c r="F6" s="2">
        <v>35</v>
      </c>
      <c r="G6" s="2">
        <f>E6*D6</f>
        <v>500</v>
      </c>
    </row>
    <row r="7" spans="1:7" x14ac:dyDescent="0.25">
      <c r="A7" t="s">
        <v>11</v>
      </c>
      <c r="B7" t="s">
        <v>15</v>
      </c>
      <c r="C7" t="s">
        <v>8</v>
      </c>
      <c r="D7" s="15">
        <v>65</v>
      </c>
      <c r="E7" s="2">
        <v>1</v>
      </c>
      <c r="F7" s="2">
        <v>0.6</v>
      </c>
      <c r="G7" s="2">
        <f t="shared" si="0"/>
        <v>65</v>
      </c>
    </row>
    <row r="8" spans="1:7" x14ac:dyDescent="0.25">
      <c r="A8" t="s">
        <v>10</v>
      </c>
      <c r="B8" t="s">
        <v>12</v>
      </c>
      <c r="C8" t="s">
        <v>9</v>
      </c>
      <c r="D8" s="15">
        <v>30</v>
      </c>
      <c r="E8" s="2">
        <v>2</v>
      </c>
      <c r="F8" s="2">
        <v>1</v>
      </c>
      <c r="G8" s="2">
        <f t="shared" si="0"/>
        <v>60</v>
      </c>
    </row>
    <row r="9" spans="1:7" x14ac:dyDescent="0.25">
      <c r="A9" t="s">
        <v>11</v>
      </c>
      <c r="B9" t="s">
        <v>15</v>
      </c>
      <c r="C9" t="s">
        <v>9</v>
      </c>
      <c r="D9" s="15">
        <v>70</v>
      </c>
      <c r="E9" s="2">
        <v>1</v>
      </c>
      <c r="F9" s="2">
        <v>0.4</v>
      </c>
      <c r="G9" s="2">
        <f t="shared" si="0"/>
        <v>70</v>
      </c>
    </row>
    <row r="10" spans="1:7" x14ac:dyDescent="0.25">
      <c r="A10" t="s">
        <v>11</v>
      </c>
      <c r="B10" t="s">
        <v>16</v>
      </c>
      <c r="C10" t="s">
        <v>9</v>
      </c>
      <c r="D10" s="15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 s="15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 s="15">
        <v>100</v>
      </c>
      <c r="E12" s="2">
        <v>3</v>
      </c>
      <c r="F12" s="2">
        <v>2</v>
      </c>
      <c r="G12" s="2">
        <f t="shared" si="0"/>
        <v>300</v>
      </c>
    </row>
    <row r="13" spans="1:7" ht="15.75" x14ac:dyDescent="0.25">
      <c r="D13" s="18"/>
      <c r="E13" s="33" t="s">
        <v>21</v>
      </c>
      <c r="F13" s="33"/>
      <c r="G13" s="3">
        <f>SUM(G2:G12)</f>
        <v>3190</v>
      </c>
    </row>
  </sheetData>
  <scenarios current="1" show="1">
    <scenario name="Cold Winter" count="1" user="Ramon Lawrence">
      <inputCells r="D3" val="50"/>
    </scenario>
    <scenario name="Normal" count="1" user="Ramon Lawrence">
      <inputCells r="D3" val="15"/>
    </scenario>
  </scenarios>
  <dataConsolidate/>
  <mergeCells count="1">
    <mergeCell ref="E13:F1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10" sqref="A10"/>
    </sheetView>
  </sheetViews>
  <sheetFormatPr defaultRowHeight="15" x14ac:dyDescent="0.25"/>
  <cols>
    <col min="1" max="1" width="11.140625" customWidth="1"/>
    <col min="2" max="2" width="14.5703125" bestFit="1" customWidth="1"/>
    <col min="3" max="3" width="3.42578125" customWidth="1"/>
    <col min="4" max="4" width="23.140625" bestFit="1" customWidth="1"/>
    <col min="5" max="5" width="14.85546875" bestFit="1" customWidth="1"/>
    <col min="7" max="7" width="15.5703125" customWidth="1"/>
  </cols>
  <sheetData>
    <row r="1" spans="1:8" x14ac:dyDescent="0.25">
      <c r="A1" s="12" t="s">
        <v>54</v>
      </c>
      <c r="D1" s="12" t="s">
        <v>55</v>
      </c>
      <c r="G1" s="12" t="s">
        <v>56</v>
      </c>
    </row>
    <row r="2" spans="1:8" x14ac:dyDescent="0.25">
      <c r="A2" t="s">
        <v>59</v>
      </c>
      <c r="D2" s="23">
        <v>42552</v>
      </c>
      <c r="G2">
        <v>25</v>
      </c>
      <c r="H2">
        <v>2.2000000000000002</v>
      </c>
    </row>
    <row r="4" spans="1:8" x14ac:dyDescent="0.25">
      <c r="A4" t="s">
        <v>57</v>
      </c>
      <c r="B4">
        <f>LEN(A2)</f>
        <v>13</v>
      </c>
      <c r="D4" t="s">
        <v>61</v>
      </c>
      <c r="E4">
        <f>YEAR(D2)</f>
        <v>2016</v>
      </c>
      <c r="G4" t="s">
        <v>66</v>
      </c>
      <c r="H4">
        <f>ROUND(H2,0)</f>
        <v>2</v>
      </c>
    </row>
    <row r="5" spans="1:8" x14ac:dyDescent="0.25">
      <c r="A5" t="s">
        <v>58</v>
      </c>
      <c r="B5" t="str">
        <f>UPPER(A2)</f>
        <v>TEST MESSAGE!</v>
      </c>
      <c r="D5" t="s">
        <v>62</v>
      </c>
      <c r="E5">
        <f>MONTH(D2)</f>
        <v>7</v>
      </c>
      <c r="G5" t="s">
        <v>67</v>
      </c>
      <c r="H5">
        <f>SQRT(G2)</f>
        <v>5</v>
      </c>
    </row>
    <row r="6" spans="1:8" x14ac:dyDescent="0.25">
      <c r="A6" t="s">
        <v>60</v>
      </c>
      <c r="B6" t="str">
        <f>LOWER(A2)</f>
        <v>test message!</v>
      </c>
      <c r="D6" t="s">
        <v>63</v>
      </c>
      <c r="E6">
        <f>DAY(D2)</f>
        <v>1</v>
      </c>
      <c r="G6" t="s">
        <v>68</v>
      </c>
      <c r="H6">
        <f>POWER(G2, 2)</f>
        <v>625</v>
      </c>
    </row>
    <row r="7" spans="1:8" x14ac:dyDescent="0.25">
      <c r="D7" t="s">
        <v>64</v>
      </c>
      <c r="E7">
        <f>WEEKDAY(D2)</f>
        <v>6</v>
      </c>
    </row>
    <row r="8" spans="1:8" x14ac:dyDescent="0.25">
      <c r="D8" t="s">
        <v>65</v>
      </c>
      <c r="E8" s="24">
        <f ca="1">NOW()</f>
        <v>43356.617063078702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4" sqref="A4"/>
    </sheetView>
  </sheetViews>
  <sheetFormatPr defaultRowHeight="15" x14ac:dyDescent="0.25"/>
  <cols>
    <col min="1" max="1" width="11.140625" customWidth="1"/>
    <col min="2" max="2" width="14.5703125" bestFit="1" customWidth="1"/>
    <col min="3" max="3" width="3.42578125" customWidth="1"/>
    <col min="4" max="4" width="23.140625" bestFit="1" customWidth="1"/>
    <col min="5" max="5" width="14.85546875" bestFit="1" customWidth="1"/>
    <col min="7" max="7" width="15.5703125" customWidth="1"/>
  </cols>
  <sheetData>
    <row r="1" spans="1:7" x14ac:dyDescent="0.25">
      <c r="A1" s="12" t="s">
        <v>69</v>
      </c>
      <c r="D1" s="12"/>
      <c r="G1" s="12"/>
    </row>
    <row r="2" spans="1:7" x14ac:dyDescent="0.25">
      <c r="A2">
        <v>4</v>
      </c>
      <c r="D2" s="23"/>
    </row>
    <row r="4" spans="1:7" x14ac:dyDescent="0.25">
      <c r="A4">
        <f>IF(A2 &lt; 5, 10, 20)</f>
        <v>10</v>
      </c>
    </row>
    <row r="8" spans="1:7" x14ac:dyDescent="0.25">
      <c r="E8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6" sqref="I6"/>
    </sheetView>
  </sheetViews>
  <sheetFormatPr defaultRowHeight="15" x14ac:dyDescent="0.25"/>
  <cols>
    <col min="1" max="1" width="10" bestFit="1" customWidth="1"/>
    <col min="2" max="2" width="13.7109375" bestFit="1" customWidth="1"/>
    <col min="3" max="3" width="12.7109375" bestFit="1" customWidth="1"/>
    <col min="5" max="5" width="16" bestFit="1" customWidth="1"/>
  </cols>
  <sheetData>
    <row r="1" spans="1:6" x14ac:dyDescent="0.25">
      <c r="A1" s="12" t="s">
        <v>73</v>
      </c>
      <c r="B1" s="12" t="s">
        <v>74</v>
      </c>
      <c r="C1" s="12" t="s">
        <v>75</v>
      </c>
      <c r="E1" s="12" t="s">
        <v>81</v>
      </c>
    </row>
    <row r="2" spans="1:6" x14ac:dyDescent="0.25">
      <c r="A2">
        <v>1</v>
      </c>
      <c r="B2" t="s">
        <v>76</v>
      </c>
      <c r="C2" s="2">
        <v>3.99</v>
      </c>
      <c r="E2" t="s">
        <v>73</v>
      </c>
      <c r="F2">
        <v>2</v>
      </c>
    </row>
    <row r="3" spans="1:6" x14ac:dyDescent="0.25">
      <c r="A3">
        <v>2</v>
      </c>
      <c r="B3" t="s">
        <v>77</v>
      </c>
      <c r="C3" s="2">
        <v>2.99</v>
      </c>
      <c r="E3" t="s">
        <v>83</v>
      </c>
      <c r="F3" s="2">
        <f>LOOKUP(F2, A2:A6,C2:C6)</f>
        <v>2.99</v>
      </c>
    </row>
    <row r="4" spans="1:6" x14ac:dyDescent="0.25">
      <c r="A4">
        <v>3</v>
      </c>
      <c r="B4" t="s">
        <v>78</v>
      </c>
      <c r="C4" s="2">
        <v>1.99</v>
      </c>
      <c r="E4" t="s">
        <v>82</v>
      </c>
      <c r="F4" s="2">
        <f>VLOOKUP(F2,A2:C6,3)</f>
        <v>2.99</v>
      </c>
    </row>
    <row r="5" spans="1:6" x14ac:dyDescent="0.25">
      <c r="A5">
        <v>4</v>
      </c>
      <c r="B5" t="s">
        <v>79</v>
      </c>
      <c r="C5" s="2">
        <v>6.99</v>
      </c>
    </row>
    <row r="6" spans="1:6" x14ac:dyDescent="0.25">
      <c r="A6">
        <v>5</v>
      </c>
      <c r="B6" t="s">
        <v>80</v>
      </c>
      <c r="C6" s="2">
        <v>5.99</v>
      </c>
      <c r="E6" t="s">
        <v>84</v>
      </c>
      <c r="F6" t="str">
        <f>INDEX(B2:B6,F2+1)</f>
        <v>Lettuce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I8" sqref="I8"/>
    </sheetView>
  </sheetViews>
  <sheetFormatPr defaultRowHeight="15" x14ac:dyDescent="0.25"/>
  <cols>
    <col min="1" max="1" width="44.42578125" customWidth="1"/>
    <col min="2" max="2" width="18.28515625" bestFit="1" customWidth="1"/>
    <col min="12" max="12" width="11.28515625" customWidth="1"/>
  </cols>
  <sheetData>
    <row r="1" spans="1:12" ht="18.75" x14ac:dyDescent="0.3">
      <c r="A1" s="34" t="s">
        <v>86</v>
      </c>
      <c r="B1" s="34"/>
    </row>
    <row r="2" spans="1:12" x14ac:dyDescent="0.25">
      <c r="L2" s="25"/>
    </row>
    <row r="3" spans="1:12" ht="18.75" x14ac:dyDescent="0.3">
      <c r="A3" s="10" t="s">
        <v>87</v>
      </c>
      <c r="B3" s="28">
        <v>500000</v>
      </c>
    </row>
    <row r="4" spans="1:12" x14ac:dyDescent="0.25">
      <c r="A4" s="12" t="s">
        <v>90</v>
      </c>
      <c r="B4" s="2">
        <v>20000</v>
      </c>
    </row>
    <row r="5" spans="1:12" x14ac:dyDescent="0.25">
      <c r="A5" s="12" t="s">
        <v>91</v>
      </c>
      <c r="B5" s="2">
        <f>B3-B4</f>
        <v>480000</v>
      </c>
    </row>
    <row r="6" spans="1:12" x14ac:dyDescent="0.25">
      <c r="A6" s="12" t="s">
        <v>95</v>
      </c>
      <c r="B6" s="26">
        <v>25</v>
      </c>
    </row>
    <row r="7" spans="1:12" x14ac:dyDescent="0.25">
      <c r="A7" s="12" t="s">
        <v>94</v>
      </c>
      <c r="B7" s="27">
        <f>PMT(B10/12,B6*12,-B5)</f>
        <v>2533.6168334293311</v>
      </c>
    </row>
    <row r="8" spans="1:12" x14ac:dyDescent="0.25">
      <c r="A8" s="12"/>
      <c r="B8" s="2"/>
    </row>
    <row r="9" spans="1:12" x14ac:dyDescent="0.25">
      <c r="A9" s="12" t="s">
        <v>89</v>
      </c>
      <c r="B9" s="2">
        <v>5000</v>
      </c>
    </row>
    <row r="10" spans="1:12" x14ac:dyDescent="0.25">
      <c r="A10" s="12" t="s">
        <v>88</v>
      </c>
      <c r="B10" s="22">
        <v>0.04</v>
      </c>
    </row>
    <row r="12" spans="1:12" x14ac:dyDescent="0.25">
      <c r="A12" s="12" t="s">
        <v>92</v>
      </c>
      <c r="B12" s="22">
        <v>0.3</v>
      </c>
    </row>
    <row r="13" spans="1:12" x14ac:dyDescent="0.25">
      <c r="A13" s="12" t="s">
        <v>93</v>
      </c>
      <c r="B13" s="11">
        <f>B9*B12</f>
        <v>1500</v>
      </c>
    </row>
    <row r="14" spans="1:12" x14ac:dyDescent="0.25">
      <c r="B14" s="25">
        <f>B7-B13</f>
        <v>1033.6168334293311</v>
      </c>
    </row>
    <row r="16" spans="1:12" x14ac:dyDescent="0.25">
      <c r="B16" s="25"/>
    </row>
  </sheetData>
  <mergeCells count="1">
    <mergeCell ref="A1:B1"/>
  </mergeCells>
  <pageMargins left="0.7" right="0.7" top="0.75" bottom="0.75" header="0.3" footer="0.3"/>
  <pageSetup paperSize="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"/>
  <sheetViews>
    <sheetView workbookViewId="0">
      <selection activeCell="D19" sqref="D19"/>
    </sheetView>
  </sheetViews>
  <sheetFormatPr defaultRowHeight="15" x14ac:dyDescent="0.25"/>
  <cols>
    <col min="1" max="1" width="13.42578125" bestFit="1" customWidth="1"/>
    <col min="2" max="2" width="12.42578125" bestFit="1" customWidth="1"/>
    <col min="3" max="3" width="11.5703125" bestFit="1" customWidth="1"/>
    <col min="4" max="4" width="12.5703125" bestFit="1" customWidth="1"/>
    <col min="5" max="5" width="10" bestFit="1" customWidth="1"/>
    <col min="6" max="6" width="9.42578125" bestFit="1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t="s">
        <v>10</v>
      </c>
      <c r="B2" t="s">
        <v>12</v>
      </c>
      <c r="C2" t="s">
        <v>7</v>
      </c>
      <c r="D2" s="15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ref="G3:G12" si="0">E3*D3</f>
        <v>750</v>
      </c>
    </row>
    <row r="4" spans="1:7" hidden="1" x14ac:dyDescent="0.25">
      <c r="A4" t="s">
        <v>11</v>
      </c>
      <c r="B4" t="s">
        <v>15</v>
      </c>
      <c r="C4" t="s">
        <v>7</v>
      </c>
      <c r="D4" s="15">
        <v>55</v>
      </c>
      <c r="E4" s="2">
        <v>1</v>
      </c>
      <c r="F4" s="2">
        <v>0.5</v>
      </c>
      <c r="G4" s="2">
        <f t="shared" si="0"/>
        <v>55</v>
      </c>
    </row>
    <row r="5" spans="1:7" x14ac:dyDescent="0.25">
      <c r="A5" t="s">
        <v>10</v>
      </c>
      <c r="B5" t="s">
        <v>12</v>
      </c>
      <c r="C5" t="s">
        <v>8</v>
      </c>
      <c r="D5" s="15">
        <v>80</v>
      </c>
      <c r="E5" s="2">
        <v>2.5</v>
      </c>
      <c r="F5" s="2">
        <v>1</v>
      </c>
      <c r="G5" s="14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 s="15">
        <v>10</v>
      </c>
      <c r="E6" s="2">
        <v>50</v>
      </c>
      <c r="F6" s="2">
        <v>35</v>
      </c>
      <c r="G6" s="2">
        <f t="shared" si="0"/>
        <v>500</v>
      </c>
    </row>
    <row r="7" spans="1:7" hidden="1" x14ac:dyDescent="0.25">
      <c r="A7" t="s">
        <v>11</v>
      </c>
      <c r="B7" t="s">
        <v>15</v>
      </c>
      <c r="C7" t="s">
        <v>8</v>
      </c>
      <c r="D7" s="15">
        <v>65</v>
      </c>
      <c r="E7" s="2">
        <v>1</v>
      </c>
      <c r="F7" s="2">
        <v>0.6</v>
      </c>
      <c r="G7" s="2">
        <f t="shared" si="0"/>
        <v>65</v>
      </c>
    </row>
    <row r="8" spans="1:7" hidden="1" x14ac:dyDescent="0.25">
      <c r="A8" t="s">
        <v>10</v>
      </c>
      <c r="B8" t="s">
        <v>12</v>
      </c>
      <c r="C8" t="s">
        <v>9</v>
      </c>
      <c r="D8" s="15">
        <v>30</v>
      </c>
      <c r="E8" s="2">
        <v>2</v>
      </c>
      <c r="F8" s="2">
        <v>1</v>
      </c>
      <c r="G8" s="2">
        <f t="shared" si="0"/>
        <v>60</v>
      </c>
    </row>
    <row r="9" spans="1:7" hidden="1" x14ac:dyDescent="0.25">
      <c r="A9" t="s">
        <v>11</v>
      </c>
      <c r="B9" t="s">
        <v>15</v>
      </c>
      <c r="C9" t="s">
        <v>9</v>
      </c>
      <c r="D9" s="15">
        <v>70</v>
      </c>
      <c r="E9" s="2">
        <v>1</v>
      </c>
      <c r="F9" s="2">
        <v>0.4</v>
      </c>
      <c r="G9" s="2">
        <f t="shared" si="0"/>
        <v>70</v>
      </c>
    </row>
    <row r="10" spans="1:7" x14ac:dyDescent="0.25">
      <c r="A10" t="s">
        <v>11</v>
      </c>
      <c r="B10" t="s">
        <v>16</v>
      </c>
      <c r="C10" t="s">
        <v>9</v>
      </c>
      <c r="D10" s="15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 s="15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 s="15">
        <v>100</v>
      </c>
      <c r="E12" s="2">
        <v>3</v>
      </c>
      <c r="F12" s="2">
        <v>2</v>
      </c>
      <c r="G12" s="2">
        <f t="shared" si="0"/>
        <v>300</v>
      </c>
    </row>
    <row r="13" spans="1:7" ht="15.75" x14ac:dyDescent="0.25">
      <c r="D13" s="18"/>
      <c r="E13" s="33" t="s">
        <v>21</v>
      </c>
      <c r="F13" s="33"/>
      <c r="G13" s="3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autoFilter ref="A1:G13">
    <filterColumn colId="6">
      <customFilters>
        <customFilter operator="greaterThan" val="150"/>
      </customFilters>
    </filterColumn>
  </autoFilter>
  <dataConsolidate/>
  <mergeCells count="1">
    <mergeCell ref="E13:F13"/>
  </mergeCells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topLeftCell="A2" workbookViewId="0">
      <selection activeCell="A2" sqref="A2:A393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7.42578125" style="15" bestFit="1" customWidth="1"/>
    <col min="4" max="4" width="12.140625" bestFit="1" customWidth="1"/>
  </cols>
  <sheetData>
    <row r="1" spans="1:4" x14ac:dyDescent="0.25">
      <c r="A1" t="s">
        <v>96</v>
      </c>
      <c r="B1" t="s">
        <v>97</v>
      </c>
      <c r="C1" s="15" t="s">
        <v>98</v>
      </c>
      <c r="D1" t="s">
        <v>99</v>
      </c>
    </row>
    <row r="2" spans="1:4" x14ac:dyDescent="0.25">
      <c r="A2">
        <v>307</v>
      </c>
      <c r="B2">
        <v>130</v>
      </c>
      <c r="C2" s="15">
        <v>3504</v>
      </c>
      <c r="D2">
        <v>12</v>
      </c>
    </row>
    <row r="3" spans="1:4" x14ac:dyDescent="0.25">
      <c r="A3">
        <v>350</v>
      </c>
      <c r="B3">
        <v>165</v>
      </c>
      <c r="C3" s="15">
        <v>3693</v>
      </c>
      <c r="D3">
        <v>11.5</v>
      </c>
    </row>
    <row r="4" spans="1:4" x14ac:dyDescent="0.25">
      <c r="A4">
        <v>318</v>
      </c>
      <c r="B4">
        <v>150</v>
      </c>
      <c r="C4" s="15">
        <v>3436</v>
      </c>
      <c r="D4">
        <v>11</v>
      </c>
    </row>
    <row r="5" spans="1:4" x14ac:dyDescent="0.25">
      <c r="A5">
        <v>304</v>
      </c>
      <c r="B5">
        <v>150</v>
      </c>
      <c r="C5" s="15">
        <v>3433</v>
      </c>
      <c r="D5">
        <v>12</v>
      </c>
    </row>
    <row r="6" spans="1:4" x14ac:dyDescent="0.25">
      <c r="A6">
        <v>302</v>
      </c>
      <c r="B6">
        <v>140</v>
      </c>
      <c r="C6" s="15">
        <v>3449</v>
      </c>
      <c r="D6">
        <v>10.5</v>
      </c>
    </row>
    <row r="7" spans="1:4" x14ac:dyDescent="0.25">
      <c r="A7">
        <v>429</v>
      </c>
      <c r="B7">
        <v>198</v>
      </c>
      <c r="C7" s="15">
        <v>4341</v>
      </c>
      <c r="D7">
        <v>10</v>
      </c>
    </row>
    <row r="8" spans="1:4" x14ac:dyDescent="0.25">
      <c r="A8">
        <v>454</v>
      </c>
      <c r="B8">
        <v>220</v>
      </c>
      <c r="C8" s="15">
        <v>4354</v>
      </c>
      <c r="D8">
        <v>9</v>
      </c>
    </row>
    <row r="9" spans="1:4" x14ac:dyDescent="0.25">
      <c r="A9">
        <v>440</v>
      </c>
      <c r="B9">
        <v>215</v>
      </c>
      <c r="C9" s="15">
        <v>4312</v>
      </c>
      <c r="D9">
        <v>8.5</v>
      </c>
    </row>
    <row r="10" spans="1:4" x14ac:dyDescent="0.25">
      <c r="A10">
        <v>455</v>
      </c>
      <c r="B10">
        <v>225</v>
      </c>
      <c r="C10" s="15">
        <v>4425</v>
      </c>
      <c r="D10">
        <v>10</v>
      </c>
    </row>
    <row r="11" spans="1:4" x14ac:dyDescent="0.25">
      <c r="A11">
        <v>390</v>
      </c>
      <c r="B11">
        <v>190</v>
      </c>
      <c r="C11" s="15">
        <v>3850</v>
      </c>
      <c r="D11">
        <v>8.5</v>
      </c>
    </row>
    <row r="12" spans="1:4" x14ac:dyDescent="0.25">
      <c r="A12">
        <v>383</v>
      </c>
      <c r="B12">
        <v>170</v>
      </c>
      <c r="C12" s="15">
        <v>3563</v>
      </c>
      <c r="D12">
        <v>10</v>
      </c>
    </row>
    <row r="13" spans="1:4" x14ac:dyDescent="0.25">
      <c r="A13">
        <v>340</v>
      </c>
      <c r="B13">
        <v>160</v>
      </c>
      <c r="C13" s="15">
        <v>3609</v>
      </c>
      <c r="D13">
        <v>8</v>
      </c>
    </row>
    <row r="14" spans="1:4" x14ac:dyDescent="0.25">
      <c r="A14">
        <v>400</v>
      </c>
      <c r="B14">
        <v>150</v>
      </c>
      <c r="C14" s="15">
        <v>3761</v>
      </c>
      <c r="D14">
        <v>9.5</v>
      </c>
    </row>
    <row r="15" spans="1:4" x14ac:dyDescent="0.25">
      <c r="A15">
        <v>455</v>
      </c>
      <c r="B15">
        <v>225</v>
      </c>
      <c r="C15" s="15">
        <v>3086</v>
      </c>
      <c r="D15">
        <v>10</v>
      </c>
    </row>
    <row r="16" spans="1:4" x14ac:dyDescent="0.25">
      <c r="A16">
        <v>113</v>
      </c>
      <c r="B16">
        <v>95</v>
      </c>
      <c r="C16" s="15">
        <v>2372</v>
      </c>
      <c r="D16">
        <v>15</v>
      </c>
    </row>
    <row r="17" spans="1:4" x14ac:dyDescent="0.25">
      <c r="A17">
        <v>198</v>
      </c>
      <c r="B17">
        <v>95</v>
      </c>
      <c r="C17" s="15">
        <v>2833</v>
      </c>
      <c r="D17">
        <v>15.5</v>
      </c>
    </row>
    <row r="18" spans="1:4" x14ac:dyDescent="0.25">
      <c r="A18">
        <v>199</v>
      </c>
      <c r="B18">
        <v>97</v>
      </c>
      <c r="C18" s="15">
        <v>2774</v>
      </c>
      <c r="D18">
        <v>15.5</v>
      </c>
    </row>
    <row r="19" spans="1:4" x14ac:dyDescent="0.25">
      <c r="A19">
        <v>200</v>
      </c>
      <c r="B19">
        <v>85</v>
      </c>
      <c r="C19" s="15">
        <v>2587</v>
      </c>
      <c r="D19">
        <v>16</v>
      </c>
    </row>
    <row r="20" spans="1:4" x14ac:dyDescent="0.25">
      <c r="A20">
        <v>97</v>
      </c>
      <c r="B20">
        <v>88</v>
      </c>
      <c r="C20" s="15">
        <v>2130</v>
      </c>
      <c r="D20">
        <v>14.5</v>
      </c>
    </row>
    <row r="21" spans="1:4" x14ac:dyDescent="0.25">
      <c r="A21">
        <v>97</v>
      </c>
      <c r="B21">
        <v>46</v>
      </c>
      <c r="C21" s="15">
        <v>1835</v>
      </c>
      <c r="D21">
        <v>20.5</v>
      </c>
    </row>
    <row r="22" spans="1:4" x14ac:dyDescent="0.25">
      <c r="A22">
        <v>110</v>
      </c>
      <c r="B22">
        <v>87</v>
      </c>
      <c r="C22" s="15">
        <v>2672</v>
      </c>
      <c r="D22">
        <v>17.5</v>
      </c>
    </row>
    <row r="23" spans="1:4" x14ac:dyDescent="0.25">
      <c r="A23">
        <v>107</v>
      </c>
      <c r="B23">
        <v>90</v>
      </c>
      <c r="C23" s="15">
        <v>2430</v>
      </c>
      <c r="D23">
        <v>14.5</v>
      </c>
    </row>
    <row r="24" spans="1:4" x14ac:dyDescent="0.25">
      <c r="A24">
        <v>104</v>
      </c>
      <c r="B24">
        <v>95</v>
      </c>
      <c r="C24" s="15">
        <v>2375</v>
      </c>
      <c r="D24">
        <v>17.5</v>
      </c>
    </row>
    <row r="25" spans="1:4" x14ac:dyDescent="0.25">
      <c r="A25">
        <v>121</v>
      </c>
      <c r="B25">
        <v>113</v>
      </c>
      <c r="C25" s="15">
        <v>2234</v>
      </c>
      <c r="D25">
        <v>12.5</v>
      </c>
    </row>
    <row r="26" spans="1:4" x14ac:dyDescent="0.25">
      <c r="A26">
        <v>199</v>
      </c>
      <c r="B26">
        <v>90</v>
      </c>
      <c r="C26" s="15">
        <v>2648</v>
      </c>
      <c r="D26">
        <v>15</v>
      </c>
    </row>
    <row r="27" spans="1:4" x14ac:dyDescent="0.25">
      <c r="A27">
        <v>360</v>
      </c>
      <c r="B27">
        <v>215</v>
      </c>
      <c r="C27" s="15">
        <v>4615</v>
      </c>
      <c r="D27">
        <v>14</v>
      </c>
    </row>
    <row r="28" spans="1:4" x14ac:dyDescent="0.25">
      <c r="A28">
        <v>307</v>
      </c>
      <c r="B28">
        <v>200</v>
      </c>
      <c r="C28" s="15">
        <v>4376</v>
      </c>
      <c r="D28">
        <v>15</v>
      </c>
    </row>
    <row r="29" spans="1:4" x14ac:dyDescent="0.25">
      <c r="A29">
        <v>318</v>
      </c>
      <c r="B29">
        <v>210</v>
      </c>
      <c r="C29" s="15">
        <v>4382</v>
      </c>
      <c r="D29">
        <v>13.5</v>
      </c>
    </row>
    <row r="30" spans="1:4" x14ac:dyDescent="0.25">
      <c r="A30">
        <v>304</v>
      </c>
      <c r="B30">
        <v>193</v>
      </c>
      <c r="C30" s="15">
        <v>4732</v>
      </c>
      <c r="D30">
        <v>18.5</v>
      </c>
    </row>
    <row r="31" spans="1:4" x14ac:dyDescent="0.25">
      <c r="A31">
        <v>97</v>
      </c>
      <c r="B31">
        <v>88</v>
      </c>
      <c r="C31" s="15">
        <v>2130</v>
      </c>
      <c r="D31">
        <v>14.5</v>
      </c>
    </row>
    <row r="32" spans="1:4" x14ac:dyDescent="0.25">
      <c r="A32">
        <v>140</v>
      </c>
      <c r="B32">
        <v>90</v>
      </c>
      <c r="C32" s="15">
        <v>2264</v>
      </c>
      <c r="D32">
        <v>15.5</v>
      </c>
    </row>
    <row r="33" spans="1:4" x14ac:dyDescent="0.25">
      <c r="A33">
        <v>113</v>
      </c>
      <c r="B33">
        <v>95</v>
      </c>
      <c r="C33" s="15">
        <v>2228</v>
      </c>
      <c r="D33">
        <v>14</v>
      </c>
    </row>
    <row r="34" spans="1:4" x14ac:dyDescent="0.25">
      <c r="A34">
        <v>232</v>
      </c>
      <c r="B34">
        <v>100</v>
      </c>
      <c r="C34" s="15">
        <v>2634</v>
      </c>
      <c r="D34">
        <v>13</v>
      </c>
    </row>
    <row r="35" spans="1:4" x14ac:dyDescent="0.25">
      <c r="A35">
        <v>225</v>
      </c>
      <c r="B35">
        <v>105</v>
      </c>
      <c r="C35" s="15">
        <v>3439</v>
      </c>
      <c r="D35">
        <v>15.5</v>
      </c>
    </row>
    <row r="36" spans="1:4" x14ac:dyDescent="0.25">
      <c r="A36">
        <v>250</v>
      </c>
      <c r="B36">
        <v>100</v>
      </c>
      <c r="C36" s="15">
        <v>3329</v>
      </c>
      <c r="D36">
        <v>15.5</v>
      </c>
    </row>
    <row r="37" spans="1:4" x14ac:dyDescent="0.25">
      <c r="A37">
        <v>250</v>
      </c>
      <c r="B37">
        <v>88</v>
      </c>
      <c r="C37" s="15">
        <v>3302</v>
      </c>
      <c r="D37">
        <v>15.5</v>
      </c>
    </row>
    <row r="38" spans="1:4" x14ac:dyDescent="0.25">
      <c r="A38">
        <v>232</v>
      </c>
      <c r="B38">
        <v>100</v>
      </c>
      <c r="C38" s="15">
        <v>3288</v>
      </c>
      <c r="D38">
        <v>15.5</v>
      </c>
    </row>
    <row r="39" spans="1:4" x14ac:dyDescent="0.25">
      <c r="A39">
        <v>350</v>
      </c>
      <c r="B39">
        <v>165</v>
      </c>
      <c r="C39" s="15">
        <v>4209</v>
      </c>
      <c r="D39">
        <v>12</v>
      </c>
    </row>
    <row r="40" spans="1:4" x14ac:dyDescent="0.25">
      <c r="A40">
        <v>400</v>
      </c>
      <c r="B40">
        <v>175</v>
      </c>
      <c r="C40" s="15">
        <v>4464</v>
      </c>
      <c r="D40">
        <v>11.5</v>
      </c>
    </row>
    <row r="41" spans="1:4" x14ac:dyDescent="0.25">
      <c r="A41">
        <v>351</v>
      </c>
      <c r="B41">
        <v>153</v>
      </c>
      <c r="C41" s="15">
        <v>4154</v>
      </c>
      <c r="D41">
        <v>13.5</v>
      </c>
    </row>
    <row r="42" spans="1:4" x14ac:dyDescent="0.25">
      <c r="A42">
        <v>318</v>
      </c>
      <c r="B42">
        <v>150</v>
      </c>
      <c r="C42" s="15">
        <v>4096</v>
      </c>
      <c r="D42">
        <v>13</v>
      </c>
    </row>
    <row r="43" spans="1:4" x14ac:dyDescent="0.25">
      <c r="A43">
        <v>383</v>
      </c>
      <c r="B43">
        <v>180</v>
      </c>
      <c r="C43" s="15">
        <v>4955</v>
      </c>
      <c r="D43">
        <v>11.5</v>
      </c>
    </row>
    <row r="44" spans="1:4" x14ac:dyDescent="0.25">
      <c r="A44">
        <v>400</v>
      </c>
      <c r="B44">
        <v>170</v>
      </c>
      <c r="C44" s="15">
        <v>4746</v>
      </c>
      <c r="D44">
        <v>12</v>
      </c>
    </row>
    <row r="45" spans="1:4" x14ac:dyDescent="0.25">
      <c r="A45">
        <v>400</v>
      </c>
      <c r="B45">
        <v>175</v>
      </c>
      <c r="C45" s="15">
        <v>5140</v>
      </c>
      <c r="D45">
        <v>12</v>
      </c>
    </row>
    <row r="46" spans="1:4" x14ac:dyDescent="0.25">
      <c r="A46">
        <v>258</v>
      </c>
      <c r="B46">
        <v>110</v>
      </c>
      <c r="C46" s="15">
        <v>2962</v>
      </c>
      <c r="D46">
        <v>13.5</v>
      </c>
    </row>
    <row r="47" spans="1:4" x14ac:dyDescent="0.25">
      <c r="A47">
        <v>140</v>
      </c>
      <c r="B47">
        <v>72</v>
      </c>
      <c r="C47" s="15">
        <v>2408</v>
      </c>
      <c r="D47">
        <v>19</v>
      </c>
    </row>
    <row r="48" spans="1:4" x14ac:dyDescent="0.25">
      <c r="A48">
        <v>250</v>
      </c>
      <c r="B48">
        <v>100</v>
      </c>
      <c r="C48" s="15">
        <v>3282</v>
      </c>
      <c r="D48">
        <v>15</v>
      </c>
    </row>
    <row r="49" spans="1:4" x14ac:dyDescent="0.25">
      <c r="A49">
        <v>250</v>
      </c>
      <c r="B49">
        <v>88</v>
      </c>
      <c r="C49" s="15">
        <v>3139</v>
      </c>
      <c r="D49">
        <v>14.5</v>
      </c>
    </row>
    <row r="50" spans="1:4" x14ac:dyDescent="0.25">
      <c r="A50">
        <v>122</v>
      </c>
      <c r="B50">
        <v>86</v>
      </c>
      <c r="C50" s="15">
        <v>2220</v>
      </c>
      <c r="D50">
        <v>14</v>
      </c>
    </row>
    <row r="51" spans="1:4" x14ac:dyDescent="0.25">
      <c r="A51">
        <v>116</v>
      </c>
      <c r="B51">
        <v>90</v>
      </c>
      <c r="C51" s="15">
        <v>2123</v>
      </c>
      <c r="D51">
        <v>14</v>
      </c>
    </row>
    <row r="52" spans="1:4" x14ac:dyDescent="0.25">
      <c r="A52">
        <v>79</v>
      </c>
      <c r="B52">
        <v>70</v>
      </c>
      <c r="C52" s="15">
        <v>2074</v>
      </c>
      <c r="D52">
        <v>19.5</v>
      </c>
    </row>
    <row r="53" spans="1:4" x14ac:dyDescent="0.25">
      <c r="A53">
        <v>88</v>
      </c>
      <c r="B53">
        <v>76</v>
      </c>
      <c r="C53" s="15">
        <v>2065</v>
      </c>
      <c r="D53">
        <v>14.5</v>
      </c>
    </row>
    <row r="54" spans="1:4" x14ac:dyDescent="0.25">
      <c r="A54">
        <v>71</v>
      </c>
      <c r="B54">
        <v>65</v>
      </c>
      <c r="C54" s="15">
        <v>1773</v>
      </c>
      <c r="D54">
        <v>19</v>
      </c>
    </row>
    <row r="55" spans="1:4" x14ac:dyDescent="0.25">
      <c r="A55">
        <v>72</v>
      </c>
      <c r="B55">
        <v>69</v>
      </c>
      <c r="C55" s="15">
        <v>1613</v>
      </c>
      <c r="D55">
        <v>18</v>
      </c>
    </row>
    <row r="56" spans="1:4" x14ac:dyDescent="0.25">
      <c r="A56">
        <v>97</v>
      </c>
      <c r="B56">
        <v>60</v>
      </c>
      <c r="C56" s="15">
        <v>1834</v>
      </c>
      <c r="D56">
        <v>19</v>
      </c>
    </row>
    <row r="57" spans="1:4" x14ac:dyDescent="0.25">
      <c r="A57">
        <v>91</v>
      </c>
      <c r="B57">
        <v>70</v>
      </c>
      <c r="C57" s="15">
        <v>1955</v>
      </c>
      <c r="D57">
        <v>20.5</v>
      </c>
    </row>
    <row r="58" spans="1:4" x14ac:dyDescent="0.25">
      <c r="A58">
        <v>113</v>
      </c>
      <c r="B58">
        <v>95</v>
      </c>
      <c r="C58" s="15">
        <v>2278</v>
      </c>
      <c r="D58">
        <v>15.5</v>
      </c>
    </row>
    <row r="59" spans="1:4" x14ac:dyDescent="0.25">
      <c r="A59">
        <v>97.5</v>
      </c>
      <c r="B59">
        <v>80</v>
      </c>
      <c r="C59" s="15">
        <v>2126</v>
      </c>
      <c r="D59">
        <v>17</v>
      </c>
    </row>
    <row r="60" spans="1:4" x14ac:dyDescent="0.25">
      <c r="A60">
        <v>97</v>
      </c>
      <c r="B60">
        <v>54</v>
      </c>
      <c r="C60" s="15">
        <v>2254</v>
      </c>
      <c r="D60">
        <v>23.5</v>
      </c>
    </row>
    <row r="61" spans="1:4" x14ac:dyDescent="0.25">
      <c r="A61">
        <v>140</v>
      </c>
      <c r="B61">
        <v>90</v>
      </c>
      <c r="C61" s="15">
        <v>2408</v>
      </c>
      <c r="D61">
        <v>19.5</v>
      </c>
    </row>
    <row r="62" spans="1:4" x14ac:dyDescent="0.25">
      <c r="A62">
        <v>122</v>
      </c>
      <c r="B62">
        <v>86</v>
      </c>
      <c r="C62" s="15">
        <v>2226</v>
      </c>
      <c r="D62">
        <v>16.5</v>
      </c>
    </row>
    <row r="63" spans="1:4" x14ac:dyDescent="0.25">
      <c r="A63">
        <v>350</v>
      </c>
      <c r="B63">
        <v>165</v>
      </c>
      <c r="C63" s="15">
        <v>4274</v>
      </c>
      <c r="D63">
        <v>12</v>
      </c>
    </row>
    <row r="64" spans="1:4" x14ac:dyDescent="0.25">
      <c r="A64">
        <v>400</v>
      </c>
      <c r="B64">
        <v>175</v>
      </c>
      <c r="C64" s="15">
        <v>4385</v>
      </c>
      <c r="D64">
        <v>12</v>
      </c>
    </row>
    <row r="65" spans="1:4" x14ac:dyDescent="0.25">
      <c r="A65">
        <v>318</v>
      </c>
      <c r="B65">
        <v>150</v>
      </c>
      <c r="C65" s="15">
        <v>4135</v>
      </c>
      <c r="D65">
        <v>13.5</v>
      </c>
    </row>
    <row r="66" spans="1:4" x14ac:dyDescent="0.25">
      <c r="A66">
        <v>351</v>
      </c>
      <c r="B66">
        <v>153</v>
      </c>
      <c r="C66" s="15">
        <v>4129</v>
      </c>
      <c r="D66">
        <v>13</v>
      </c>
    </row>
    <row r="67" spans="1:4" x14ac:dyDescent="0.25">
      <c r="A67">
        <v>304</v>
      </c>
      <c r="B67">
        <v>150</v>
      </c>
      <c r="C67" s="15">
        <v>3672</v>
      </c>
      <c r="D67">
        <v>11.5</v>
      </c>
    </row>
    <row r="68" spans="1:4" x14ac:dyDescent="0.25">
      <c r="A68">
        <v>429</v>
      </c>
      <c r="B68">
        <v>208</v>
      </c>
      <c r="C68" s="15">
        <v>4633</v>
      </c>
      <c r="D68">
        <v>11</v>
      </c>
    </row>
    <row r="69" spans="1:4" x14ac:dyDescent="0.25">
      <c r="A69">
        <v>350</v>
      </c>
      <c r="B69">
        <v>155</v>
      </c>
      <c r="C69" s="15">
        <v>4502</v>
      </c>
      <c r="D69">
        <v>13.5</v>
      </c>
    </row>
    <row r="70" spans="1:4" x14ac:dyDescent="0.25">
      <c r="A70">
        <v>350</v>
      </c>
      <c r="B70">
        <v>160</v>
      </c>
      <c r="C70" s="15">
        <v>4456</v>
      </c>
      <c r="D70">
        <v>13.5</v>
      </c>
    </row>
    <row r="71" spans="1:4" x14ac:dyDescent="0.25">
      <c r="A71">
        <v>400</v>
      </c>
      <c r="B71">
        <v>190</v>
      </c>
      <c r="C71" s="15">
        <v>4422</v>
      </c>
      <c r="D71">
        <v>12.5</v>
      </c>
    </row>
    <row r="72" spans="1:4" x14ac:dyDescent="0.25">
      <c r="A72">
        <v>70</v>
      </c>
      <c r="B72">
        <v>97</v>
      </c>
      <c r="C72" s="15">
        <v>2330</v>
      </c>
      <c r="D72">
        <v>13.5</v>
      </c>
    </row>
    <row r="73" spans="1:4" x14ac:dyDescent="0.25">
      <c r="A73">
        <v>304</v>
      </c>
      <c r="B73">
        <v>150</v>
      </c>
      <c r="C73" s="15">
        <v>3892</v>
      </c>
      <c r="D73">
        <v>12.5</v>
      </c>
    </row>
    <row r="74" spans="1:4" x14ac:dyDescent="0.25">
      <c r="A74">
        <v>307</v>
      </c>
      <c r="B74">
        <v>130</v>
      </c>
      <c r="C74" s="15">
        <v>4098</v>
      </c>
      <c r="D74">
        <v>14</v>
      </c>
    </row>
    <row r="75" spans="1:4" x14ac:dyDescent="0.25">
      <c r="A75">
        <v>302</v>
      </c>
      <c r="B75">
        <v>140</v>
      </c>
      <c r="C75" s="15">
        <v>4294</v>
      </c>
      <c r="D75">
        <v>16</v>
      </c>
    </row>
    <row r="76" spans="1:4" x14ac:dyDescent="0.25">
      <c r="A76">
        <v>318</v>
      </c>
      <c r="B76">
        <v>150</v>
      </c>
      <c r="C76" s="15">
        <v>4077</v>
      </c>
      <c r="D76">
        <v>14</v>
      </c>
    </row>
    <row r="77" spans="1:4" x14ac:dyDescent="0.25">
      <c r="A77">
        <v>121</v>
      </c>
      <c r="B77">
        <v>112</v>
      </c>
      <c r="C77" s="15">
        <v>2933</v>
      </c>
      <c r="D77">
        <v>14.5</v>
      </c>
    </row>
    <row r="78" spans="1:4" x14ac:dyDescent="0.25">
      <c r="A78">
        <v>121</v>
      </c>
      <c r="B78">
        <v>76</v>
      </c>
      <c r="C78" s="15">
        <v>2511</v>
      </c>
      <c r="D78">
        <v>18</v>
      </c>
    </row>
    <row r="79" spans="1:4" x14ac:dyDescent="0.25">
      <c r="A79">
        <v>120</v>
      </c>
      <c r="B79">
        <v>87</v>
      </c>
      <c r="C79" s="15">
        <v>2979</v>
      </c>
      <c r="D79">
        <v>19.5</v>
      </c>
    </row>
    <row r="80" spans="1:4" x14ac:dyDescent="0.25">
      <c r="A80">
        <v>96</v>
      </c>
      <c r="B80">
        <v>69</v>
      </c>
      <c r="C80" s="15">
        <v>2189</v>
      </c>
      <c r="D80">
        <v>18</v>
      </c>
    </row>
    <row r="81" spans="1:4" x14ac:dyDescent="0.25">
      <c r="A81">
        <v>122</v>
      </c>
      <c r="B81">
        <v>86</v>
      </c>
      <c r="C81" s="15">
        <v>2395</v>
      </c>
      <c r="D81">
        <v>16</v>
      </c>
    </row>
    <row r="82" spans="1:4" x14ac:dyDescent="0.25">
      <c r="A82">
        <v>97</v>
      </c>
      <c r="B82">
        <v>92</v>
      </c>
      <c r="C82" s="15">
        <v>2288</v>
      </c>
      <c r="D82">
        <v>17</v>
      </c>
    </row>
    <row r="83" spans="1:4" x14ac:dyDescent="0.25">
      <c r="A83">
        <v>120</v>
      </c>
      <c r="B83">
        <v>97</v>
      </c>
      <c r="C83" s="15">
        <v>2506</v>
      </c>
      <c r="D83">
        <v>14.5</v>
      </c>
    </row>
    <row r="84" spans="1:4" x14ac:dyDescent="0.25">
      <c r="A84">
        <v>98</v>
      </c>
      <c r="B84">
        <v>80</v>
      </c>
      <c r="C84" s="15">
        <v>2164</v>
      </c>
      <c r="D84">
        <v>15</v>
      </c>
    </row>
    <row r="85" spans="1:4" x14ac:dyDescent="0.25">
      <c r="A85">
        <v>97</v>
      </c>
      <c r="B85">
        <v>88</v>
      </c>
      <c r="C85" s="15">
        <v>2100</v>
      </c>
      <c r="D85">
        <v>16.5</v>
      </c>
    </row>
    <row r="86" spans="1:4" x14ac:dyDescent="0.25">
      <c r="A86">
        <v>350</v>
      </c>
      <c r="B86">
        <v>175</v>
      </c>
      <c r="C86" s="15">
        <v>4100</v>
      </c>
      <c r="D86">
        <v>13</v>
      </c>
    </row>
    <row r="87" spans="1:4" x14ac:dyDescent="0.25">
      <c r="A87">
        <v>304</v>
      </c>
      <c r="B87">
        <v>150</v>
      </c>
      <c r="C87" s="15">
        <v>3672</v>
      </c>
      <c r="D87">
        <v>11.5</v>
      </c>
    </row>
    <row r="88" spans="1:4" x14ac:dyDescent="0.25">
      <c r="A88">
        <v>350</v>
      </c>
      <c r="B88">
        <v>145</v>
      </c>
      <c r="C88" s="15">
        <v>3988</v>
      </c>
      <c r="D88">
        <v>13</v>
      </c>
    </row>
    <row r="89" spans="1:4" x14ac:dyDescent="0.25">
      <c r="A89">
        <v>302</v>
      </c>
      <c r="B89">
        <v>137</v>
      </c>
      <c r="C89" s="15">
        <v>4042</v>
      </c>
      <c r="D89">
        <v>14.5</v>
      </c>
    </row>
    <row r="90" spans="1:4" x14ac:dyDescent="0.25">
      <c r="A90">
        <v>318</v>
      </c>
      <c r="B90">
        <v>150</v>
      </c>
      <c r="C90" s="15">
        <v>3777</v>
      </c>
      <c r="D90">
        <v>12.5</v>
      </c>
    </row>
    <row r="91" spans="1:4" x14ac:dyDescent="0.25">
      <c r="A91">
        <v>429</v>
      </c>
      <c r="B91">
        <v>198</v>
      </c>
      <c r="C91" s="15">
        <v>4952</v>
      </c>
      <c r="D91">
        <v>11.5</v>
      </c>
    </row>
    <row r="92" spans="1:4" x14ac:dyDescent="0.25">
      <c r="A92">
        <v>400</v>
      </c>
      <c r="B92">
        <v>150</v>
      </c>
      <c r="C92" s="15">
        <v>4464</v>
      </c>
      <c r="D92">
        <v>12</v>
      </c>
    </row>
    <row r="93" spans="1:4" x14ac:dyDescent="0.25">
      <c r="A93">
        <v>351</v>
      </c>
      <c r="B93">
        <v>158</v>
      </c>
      <c r="C93" s="15">
        <v>4363</v>
      </c>
      <c r="D93">
        <v>13</v>
      </c>
    </row>
    <row r="94" spans="1:4" x14ac:dyDescent="0.25">
      <c r="A94">
        <v>318</v>
      </c>
      <c r="B94">
        <v>150</v>
      </c>
      <c r="C94" s="15">
        <v>4237</v>
      </c>
      <c r="D94">
        <v>14.5</v>
      </c>
    </row>
    <row r="95" spans="1:4" x14ac:dyDescent="0.25">
      <c r="A95">
        <v>440</v>
      </c>
      <c r="B95">
        <v>215</v>
      </c>
      <c r="C95" s="15">
        <v>4735</v>
      </c>
      <c r="D95">
        <v>11</v>
      </c>
    </row>
    <row r="96" spans="1:4" x14ac:dyDescent="0.25">
      <c r="A96">
        <v>455</v>
      </c>
      <c r="B96">
        <v>225</v>
      </c>
      <c r="C96" s="15">
        <v>4951</v>
      </c>
      <c r="D96">
        <v>11</v>
      </c>
    </row>
    <row r="97" spans="1:4" x14ac:dyDescent="0.25">
      <c r="A97">
        <v>360</v>
      </c>
      <c r="B97">
        <v>175</v>
      </c>
      <c r="C97" s="15">
        <v>3821</v>
      </c>
      <c r="D97">
        <v>11</v>
      </c>
    </row>
    <row r="98" spans="1:4" x14ac:dyDescent="0.25">
      <c r="A98">
        <v>225</v>
      </c>
      <c r="B98">
        <v>105</v>
      </c>
      <c r="C98" s="15">
        <v>3121</v>
      </c>
      <c r="D98">
        <v>16.5</v>
      </c>
    </row>
    <row r="99" spans="1:4" x14ac:dyDescent="0.25">
      <c r="A99">
        <v>250</v>
      </c>
      <c r="B99">
        <v>100</v>
      </c>
      <c r="C99" s="15">
        <v>3278</v>
      </c>
      <c r="D99">
        <v>18</v>
      </c>
    </row>
    <row r="100" spans="1:4" x14ac:dyDescent="0.25">
      <c r="A100">
        <v>232</v>
      </c>
      <c r="B100">
        <v>100</v>
      </c>
      <c r="C100" s="15">
        <v>2945</v>
      </c>
      <c r="D100">
        <v>16</v>
      </c>
    </row>
    <row r="101" spans="1:4" x14ac:dyDescent="0.25">
      <c r="A101">
        <v>250</v>
      </c>
      <c r="B101">
        <v>88</v>
      </c>
      <c r="C101" s="15">
        <v>3021</v>
      </c>
      <c r="D101">
        <v>16.5</v>
      </c>
    </row>
    <row r="102" spans="1:4" x14ac:dyDescent="0.25">
      <c r="A102">
        <v>198</v>
      </c>
      <c r="B102">
        <v>95</v>
      </c>
      <c r="C102" s="15">
        <v>2904</v>
      </c>
      <c r="D102">
        <v>16</v>
      </c>
    </row>
    <row r="103" spans="1:4" x14ac:dyDescent="0.25">
      <c r="A103">
        <v>97</v>
      </c>
      <c r="B103">
        <v>46</v>
      </c>
      <c r="C103" s="15">
        <v>1950</v>
      </c>
      <c r="D103">
        <v>21</v>
      </c>
    </row>
    <row r="104" spans="1:4" x14ac:dyDescent="0.25">
      <c r="A104">
        <v>400</v>
      </c>
      <c r="B104">
        <v>150</v>
      </c>
      <c r="C104" s="15">
        <v>4997</v>
      </c>
      <c r="D104">
        <v>14</v>
      </c>
    </row>
    <row r="105" spans="1:4" x14ac:dyDescent="0.25">
      <c r="A105">
        <v>400</v>
      </c>
      <c r="B105">
        <v>167</v>
      </c>
      <c r="C105" s="15">
        <v>4906</v>
      </c>
      <c r="D105">
        <v>12.5</v>
      </c>
    </row>
    <row r="106" spans="1:4" x14ac:dyDescent="0.25">
      <c r="A106">
        <v>360</v>
      </c>
      <c r="B106">
        <v>170</v>
      </c>
      <c r="C106" s="15">
        <v>4654</v>
      </c>
      <c r="D106">
        <v>13</v>
      </c>
    </row>
    <row r="107" spans="1:4" x14ac:dyDescent="0.25">
      <c r="A107">
        <v>350</v>
      </c>
      <c r="B107">
        <v>180</v>
      </c>
      <c r="C107" s="15">
        <v>4499</v>
      </c>
      <c r="D107">
        <v>12.5</v>
      </c>
    </row>
    <row r="108" spans="1:4" x14ac:dyDescent="0.25">
      <c r="A108">
        <v>232</v>
      </c>
      <c r="B108">
        <v>100</v>
      </c>
      <c r="C108" s="15">
        <v>2789</v>
      </c>
      <c r="D108">
        <v>15</v>
      </c>
    </row>
    <row r="109" spans="1:4" x14ac:dyDescent="0.25">
      <c r="A109">
        <v>97</v>
      </c>
      <c r="B109">
        <v>88</v>
      </c>
      <c r="C109" s="15">
        <v>2279</v>
      </c>
      <c r="D109">
        <v>19</v>
      </c>
    </row>
    <row r="110" spans="1:4" x14ac:dyDescent="0.25">
      <c r="A110">
        <v>140</v>
      </c>
      <c r="B110">
        <v>72</v>
      </c>
      <c r="C110" s="15">
        <v>2401</v>
      </c>
      <c r="D110">
        <v>19.5</v>
      </c>
    </row>
    <row r="111" spans="1:4" x14ac:dyDescent="0.25">
      <c r="A111">
        <v>108</v>
      </c>
      <c r="B111">
        <v>94</v>
      </c>
      <c r="C111" s="15">
        <v>2379</v>
      </c>
      <c r="D111">
        <v>16.5</v>
      </c>
    </row>
    <row r="112" spans="1:4" x14ac:dyDescent="0.25">
      <c r="A112">
        <v>70</v>
      </c>
      <c r="B112">
        <v>90</v>
      </c>
      <c r="C112" s="15">
        <v>2124</v>
      </c>
      <c r="D112">
        <v>13.5</v>
      </c>
    </row>
    <row r="113" spans="1:4" x14ac:dyDescent="0.25">
      <c r="A113">
        <v>122</v>
      </c>
      <c r="B113">
        <v>85</v>
      </c>
      <c r="C113" s="15">
        <v>2310</v>
      </c>
      <c r="D113">
        <v>18.5</v>
      </c>
    </row>
    <row r="114" spans="1:4" x14ac:dyDescent="0.25">
      <c r="A114">
        <v>155</v>
      </c>
      <c r="B114">
        <v>107</v>
      </c>
      <c r="C114" s="15">
        <v>2472</v>
      </c>
      <c r="D114">
        <v>14</v>
      </c>
    </row>
    <row r="115" spans="1:4" x14ac:dyDescent="0.25">
      <c r="A115">
        <v>98</v>
      </c>
      <c r="B115">
        <v>90</v>
      </c>
      <c r="C115" s="15">
        <v>2265</v>
      </c>
      <c r="D115">
        <v>15.5</v>
      </c>
    </row>
    <row r="116" spans="1:4" x14ac:dyDescent="0.25">
      <c r="A116">
        <v>350</v>
      </c>
      <c r="B116">
        <v>145</v>
      </c>
      <c r="C116" s="15">
        <v>4082</v>
      </c>
      <c r="D116">
        <v>13</v>
      </c>
    </row>
    <row r="117" spans="1:4" x14ac:dyDescent="0.25">
      <c r="A117">
        <v>400</v>
      </c>
      <c r="B117">
        <v>230</v>
      </c>
      <c r="C117" s="15">
        <v>4278</v>
      </c>
      <c r="D117">
        <v>9.5</v>
      </c>
    </row>
    <row r="118" spans="1:4" x14ac:dyDescent="0.25">
      <c r="A118">
        <v>68</v>
      </c>
      <c r="B118">
        <v>49</v>
      </c>
      <c r="C118" s="15">
        <v>1867</v>
      </c>
      <c r="D118">
        <v>19.5</v>
      </c>
    </row>
    <row r="119" spans="1:4" x14ac:dyDescent="0.25">
      <c r="A119">
        <v>116</v>
      </c>
      <c r="B119">
        <v>75</v>
      </c>
      <c r="C119" s="15">
        <v>2158</v>
      </c>
      <c r="D119">
        <v>15.5</v>
      </c>
    </row>
    <row r="120" spans="1:4" x14ac:dyDescent="0.25">
      <c r="A120">
        <v>114</v>
      </c>
      <c r="B120">
        <v>91</v>
      </c>
      <c r="C120" s="15">
        <v>2582</v>
      </c>
      <c r="D120">
        <v>14</v>
      </c>
    </row>
    <row r="121" spans="1:4" x14ac:dyDescent="0.25">
      <c r="A121">
        <v>121</v>
      </c>
      <c r="B121">
        <v>112</v>
      </c>
      <c r="C121" s="15">
        <v>2868</v>
      </c>
      <c r="D121">
        <v>15.5</v>
      </c>
    </row>
    <row r="122" spans="1:4" x14ac:dyDescent="0.25">
      <c r="A122">
        <v>318</v>
      </c>
      <c r="B122">
        <v>150</v>
      </c>
      <c r="C122" s="15">
        <v>3399</v>
      </c>
      <c r="D122">
        <v>11</v>
      </c>
    </row>
    <row r="123" spans="1:4" x14ac:dyDescent="0.25">
      <c r="A123">
        <v>121</v>
      </c>
      <c r="B123">
        <v>110</v>
      </c>
      <c r="C123" s="15">
        <v>2660</v>
      </c>
      <c r="D123">
        <v>14</v>
      </c>
    </row>
    <row r="124" spans="1:4" x14ac:dyDescent="0.25">
      <c r="A124">
        <v>156</v>
      </c>
      <c r="B124">
        <v>122</v>
      </c>
      <c r="C124" s="15">
        <v>2807</v>
      </c>
      <c r="D124">
        <v>13.5</v>
      </c>
    </row>
    <row r="125" spans="1:4" x14ac:dyDescent="0.25">
      <c r="A125">
        <v>350</v>
      </c>
      <c r="B125">
        <v>180</v>
      </c>
      <c r="C125" s="15">
        <v>3664</v>
      </c>
      <c r="D125">
        <v>11</v>
      </c>
    </row>
    <row r="126" spans="1:4" x14ac:dyDescent="0.25">
      <c r="A126">
        <v>198</v>
      </c>
      <c r="B126">
        <v>95</v>
      </c>
      <c r="C126" s="15">
        <v>3102</v>
      </c>
      <c r="D126">
        <v>16.5</v>
      </c>
    </row>
    <row r="127" spans="1:4" x14ac:dyDescent="0.25">
      <c r="A127">
        <v>232</v>
      </c>
      <c r="B127">
        <v>100</v>
      </c>
      <c r="C127" s="15">
        <v>2901</v>
      </c>
      <c r="D127">
        <v>16</v>
      </c>
    </row>
    <row r="128" spans="1:4" x14ac:dyDescent="0.25">
      <c r="A128">
        <v>250</v>
      </c>
      <c r="B128">
        <v>100</v>
      </c>
      <c r="C128" s="15">
        <v>3336</v>
      </c>
      <c r="D128">
        <v>17</v>
      </c>
    </row>
    <row r="129" spans="1:4" x14ac:dyDescent="0.25">
      <c r="A129">
        <v>79</v>
      </c>
      <c r="B129">
        <v>67</v>
      </c>
      <c r="C129" s="15">
        <v>1950</v>
      </c>
      <c r="D129">
        <v>19</v>
      </c>
    </row>
    <row r="130" spans="1:4" x14ac:dyDescent="0.25">
      <c r="A130">
        <v>122</v>
      </c>
      <c r="B130">
        <v>80</v>
      </c>
      <c r="C130" s="15">
        <v>2451</v>
      </c>
      <c r="D130">
        <v>16.5</v>
      </c>
    </row>
    <row r="131" spans="1:4" x14ac:dyDescent="0.25">
      <c r="A131">
        <v>71</v>
      </c>
      <c r="B131">
        <v>65</v>
      </c>
      <c r="C131" s="15">
        <v>1836</v>
      </c>
      <c r="D131">
        <v>21</v>
      </c>
    </row>
    <row r="132" spans="1:4" x14ac:dyDescent="0.25">
      <c r="A132">
        <v>140</v>
      </c>
      <c r="B132">
        <v>75</v>
      </c>
      <c r="C132" s="15">
        <v>2542</v>
      </c>
      <c r="D132">
        <v>17</v>
      </c>
    </row>
    <row r="133" spans="1:4" x14ac:dyDescent="0.25">
      <c r="A133">
        <v>250</v>
      </c>
      <c r="B133">
        <v>100</v>
      </c>
      <c r="C133" s="15">
        <v>3781</v>
      </c>
      <c r="D133">
        <v>17</v>
      </c>
    </row>
    <row r="134" spans="1:4" x14ac:dyDescent="0.25">
      <c r="A134">
        <v>258</v>
      </c>
      <c r="B134">
        <v>110</v>
      </c>
      <c r="C134" s="15">
        <v>3632</v>
      </c>
      <c r="D134">
        <v>18</v>
      </c>
    </row>
    <row r="135" spans="1:4" x14ac:dyDescent="0.25">
      <c r="A135">
        <v>225</v>
      </c>
      <c r="B135">
        <v>105</v>
      </c>
      <c r="C135" s="15">
        <v>3613</v>
      </c>
      <c r="D135">
        <v>16.5</v>
      </c>
    </row>
    <row r="136" spans="1:4" x14ac:dyDescent="0.25">
      <c r="A136">
        <v>302</v>
      </c>
      <c r="B136">
        <v>140</v>
      </c>
      <c r="C136" s="15">
        <v>4141</v>
      </c>
      <c r="D136">
        <v>14</v>
      </c>
    </row>
    <row r="137" spans="1:4" x14ac:dyDescent="0.25">
      <c r="A137">
        <v>350</v>
      </c>
      <c r="B137">
        <v>150</v>
      </c>
      <c r="C137" s="15">
        <v>4699</v>
      </c>
      <c r="D137">
        <v>14.5</v>
      </c>
    </row>
    <row r="138" spans="1:4" x14ac:dyDescent="0.25">
      <c r="A138">
        <v>318</v>
      </c>
      <c r="B138">
        <v>150</v>
      </c>
      <c r="C138" s="15">
        <v>4457</v>
      </c>
      <c r="D138">
        <v>13.5</v>
      </c>
    </row>
    <row r="139" spans="1:4" x14ac:dyDescent="0.25">
      <c r="A139">
        <v>302</v>
      </c>
      <c r="B139">
        <v>140</v>
      </c>
      <c r="C139" s="15">
        <v>4638</v>
      </c>
      <c r="D139">
        <v>16</v>
      </c>
    </row>
    <row r="140" spans="1:4" x14ac:dyDescent="0.25">
      <c r="A140">
        <v>304</v>
      </c>
      <c r="B140">
        <v>150</v>
      </c>
      <c r="C140" s="15">
        <v>4257</v>
      </c>
      <c r="D140">
        <v>15.5</v>
      </c>
    </row>
    <row r="141" spans="1:4" x14ac:dyDescent="0.25">
      <c r="A141">
        <v>98</v>
      </c>
      <c r="B141">
        <v>83</v>
      </c>
      <c r="C141" s="15">
        <v>2219</v>
      </c>
      <c r="D141">
        <v>16.5</v>
      </c>
    </row>
    <row r="142" spans="1:4" x14ac:dyDescent="0.25">
      <c r="A142">
        <v>79</v>
      </c>
      <c r="B142">
        <v>67</v>
      </c>
      <c r="C142" s="15">
        <v>1963</v>
      </c>
      <c r="D142">
        <v>15.5</v>
      </c>
    </row>
    <row r="143" spans="1:4" x14ac:dyDescent="0.25">
      <c r="A143">
        <v>97</v>
      </c>
      <c r="B143">
        <v>78</v>
      </c>
      <c r="C143" s="15">
        <v>2300</v>
      </c>
      <c r="D143">
        <v>14.5</v>
      </c>
    </row>
    <row r="144" spans="1:4" x14ac:dyDescent="0.25">
      <c r="A144">
        <v>76</v>
      </c>
      <c r="B144">
        <v>52</v>
      </c>
      <c r="C144" s="15">
        <v>1649</v>
      </c>
      <c r="D144">
        <v>16.5</v>
      </c>
    </row>
    <row r="145" spans="1:4" x14ac:dyDescent="0.25">
      <c r="A145">
        <v>83</v>
      </c>
      <c r="B145">
        <v>61</v>
      </c>
      <c r="C145" s="15">
        <v>2003</v>
      </c>
      <c r="D145">
        <v>19</v>
      </c>
    </row>
    <row r="146" spans="1:4" x14ac:dyDescent="0.25">
      <c r="A146">
        <v>90</v>
      </c>
      <c r="B146">
        <v>75</v>
      </c>
      <c r="C146" s="15">
        <v>2125</v>
      </c>
      <c r="D146">
        <v>14.5</v>
      </c>
    </row>
    <row r="147" spans="1:4" x14ac:dyDescent="0.25">
      <c r="A147">
        <v>90</v>
      </c>
      <c r="B147">
        <v>75</v>
      </c>
      <c r="C147" s="15">
        <v>2108</v>
      </c>
      <c r="D147">
        <v>15.5</v>
      </c>
    </row>
    <row r="148" spans="1:4" x14ac:dyDescent="0.25">
      <c r="A148">
        <v>116</v>
      </c>
      <c r="B148">
        <v>75</v>
      </c>
      <c r="C148" s="15">
        <v>2246</v>
      </c>
      <c r="D148">
        <v>14</v>
      </c>
    </row>
    <row r="149" spans="1:4" x14ac:dyDescent="0.25">
      <c r="A149">
        <v>120</v>
      </c>
      <c r="B149">
        <v>97</v>
      </c>
      <c r="C149" s="15">
        <v>2489</v>
      </c>
      <c r="D149">
        <v>15</v>
      </c>
    </row>
    <row r="150" spans="1:4" x14ac:dyDescent="0.25">
      <c r="A150">
        <v>108</v>
      </c>
      <c r="B150">
        <v>93</v>
      </c>
      <c r="C150" s="15">
        <v>2391</v>
      </c>
      <c r="D150">
        <v>15.5</v>
      </c>
    </row>
    <row r="151" spans="1:4" x14ac:dyDescent="0.25">
      <c r="A151">
        <v>79</v>
      </c>
      <c r="B151">
        <v>67</v>
      </c>
      <c r="C151" s="15">
        <v>2000</v>
      </c>
      <c r="D151">
        <v>16</v>
      </c>
    </row>
    <row r="152" spans="1:4" x14ac:dyDescent="0.25">
      <c r="A152">
        <v>225</v>
      </c>
      <c r="B152">
        <v>95</v>
      </c>
      <c r="C152" s="15">
        <v>3264</v>
      </c>
      <c r="D152">
        <v>16</v>
      </c>
    </row>
    <row r="153" spans="1:4" x14ac:dyDescent="0.25">
      <c r="A153">
        <v>250</v>
      </c>
      <c r="B153">
        <v>105</v>
      </c>
      <c r="C153" s="15">
        <v>3459</v>
      </c>
      <c r="D153">
        <v>16</v>
      </c>
    </row>
    <row r="154" spans="1:4" x14ac:dyDescent="0.25">
      <c r="A154">
        <v>250</v>
      </c>
      <c r="B154">
        <v>72</v>
      </c>
      <c r="C154" s="15">
        <v>3432</v>
      </c>
      <c r="D154">
        <v>21</v>
      </c>
    </row>
    <row r="155" spans="1:4" x14ac:dyDescent="0.25">
      <c r="A155">
        <v>250</v>
      </c>
      <c r="B155">
        <v>72</v>
      </c>
      <c r="C155" s="15">
        <v>3158</v>
      </c>
      <c r="D155">
        <v>19.5</v>
      </c>
    </row>
    <row r="156" spans="1:4" x14ac:dyDescent="0.25">
      <c r="A156">
        <v>400</v>
      </c>
      <c r="B156">
        <v>170</v>
      </c>
      <c r="C156" s="15">
        <v>4668</v>
      </c>
      <c r="D156">
        <v>11.5</v>
      </c>
    </row>
    <row r="157" spans="1:4" x14ac:dyDescent="0.25">
      <c r="A157">
        <v>350</v>
      </c>
      <c r="B157">
        <v>145</v>
      </c>
      <c r="C157" s="15">
        <v>4440</v>
      </c>
      <c r="D157">
        <v>14</v>
      </c>
    </row>
    <row r="158" spans="1:4" x14ac:dyDescent="0.25">
      <c r="A158">
        <v>318</v>
      </c>
      <c r="B158">
        <v>150</v>
      </c>
      <c r="C158" s="15">
        <v>4498</v>
      </c>
      <c r="D158">
        <v>14.5</v>
      </c>
    </row>
    <row r="159" spans="1:4" x14ac:dyDescent="0.25">
      <c r="A159">
        <v>351</v>
      </c>
      <c r="B159">
        <v>148</v>
      </c>
      <c r="C159" s="15">
        <v>4657</v>
      </c>
      <c r="D159">
        <v>13.5</v>
      </c>
    </row>
    <row r="160" spans="1:4" x14ac:dyDescent="0.25">
      <c r="A160">
        <v>231</v>
      </c>
      <c r="B160">
        <v>110</v>
      </c>
      <c r="C160" s="15">
        <v>3907</v>
      </c>
      <c r="D160">
        <v>21</v>
      </c>
    </row>
    <row r="161" spans="1:4" x14ac:dyDescent="0.25">
      <c r="A161">
        <v>250</v>
      </c>
      <c r="B161">
        <v>105</v>
      </c>
      <c r="C161" s="15">
        <v>3897</v>
      </c>
      <c r="D161">
        <v>18.5</v>
      </c>
    </row>
    <row r="162" spans="1:4" x14ac:dyDescent="0.25">
      <c r="A162">
        <v>258</v>
      </c>
      <c r="B162">
        <v>110</v>
      </c>
      <c r="C162" s="15">
        <v>3730</v>
      </c>
      <c r="D162">
        <v>19</v>
      </c>
    </row>
    <row r="163" spans="1:4" x14ac:dyDescent="0.25">
      <c r="A163">
        <v>225</v>
      </c>
      <c r="B163">
        <v>95</v>
      </c>
      <c r="C163" s="15">
        <v>3785</v>
      </c>
      <c r="D163">
        <v>19</v>
      </c>
    </row>
    <row r="164" spans="1:4" x14ac:dyDescent="0.25">
      <c r="A164">
        <v>231</v>
      </c>
      <c r="B164">
        <v>110</v>
      </c>
      <c r="C164" s="15">
        <v>3039</v>
      </c>
      <c r="D164">
        <v>15</v>
      </c>
    </row>
    <row r="165" spans="1:4" x14ac:dyDescent="0.25">
      <c r="A165">
        <v>262</v>
      </c>
      <c r="B165">
        <v>110</v>
      </c>
      <c r="C165" s="15">
        <v>3221</v>
      </c>
      <c r="D165">
        <v>13.5</v>
      </c>
    </row>
    <row r="166" spans="1:4" x14ac:dyDescent="0.25">
      <c r="A166">
        <v>302</v>
      </c>
      <c r="B166">
        <v>129</v>
      </c>
      <c r="C166" s="15">
        <v>3169</v>
      </c>
      <c r="D166">
        <v>12</v>
      </c>
    </row>
    <row r="167" spans="1:4" x14ac:dyDescent="0.25">
      <c r="A167">
        <v>97</v>
      </c>
      <c r="B167">
        <v>75</v>
      </c>
      <c r="C167" s="15">
        <v>2171</v>
      </c>
      <c r="D167">
        <v>16</v>
      </c>
    </row>
    <row r="168" spans="1:4" x14ac:dyDescent="0.25">
      <c r="A168">
        <v>140</v>
      </c>
      <c r="B168">
        <v>83</v>
      </c>
      <c r="C168" s="15">
        <v>2639</v>
      </c>
      <c r="D168">
        <v>17</v>
      </c>
    </row>
    <row r="169" spans="1:4" x14ac:dyDescent="0.25">
      <c r="A169">
        <v>232</v>
      </c>
      <c r="B169">
        <v>100</v>
      </c>
      <c r="C169" s="15">
        <v>2914</v>
      </c>
      <c r="D169">
        <v>16</v>
      </c>
    </row>
    <row r="170" spans="1:4" x14ac:dyDescent="0.25">
      <c r="A170">
        <v>140</v>
      </c>
      <c r="B170">
        <v>78</v>
      </c>
      <c r="C170" s="15">
        <v>2592</v>
      </c>
      <c r="D170">
        <v>18.5</v>
      </c>
    </row>
    <row r="171" spans="1:4" x14ac:dyDescent="0.25">
      <c r="A171">
        <v>134</v>
      </c>
      <c r="B171">
        <v>96</v>
      </c>
      <c r="C171" s="15">
        <v>2702</v>
      </c>
      <c r="D171">
        <v>13.5</v>
      </c>
    </row>
    <row r="172" spans="1:4" x14ac:dyDescent="0.25">
      <c r="A172">
        <v>90</v>
      </c>
      <c r="B172">
        <v>71</v>
      </c>
      <c r="C172" s="15">
        <v>2223</v>
      </c>
      <c r="D172">
        <v>16.5</v>
      </c>
    </row>
    <row r="173" spans="1:4" x14ac:dyDescent="0.25">
      <c r="A173">
        <v>119</v>
      </c>
      <c r="B173">
        <v>97</v>
      </c>
      <c r="C173" s="15">
        <v>2545</v>
      </c>
      <c r="D173">
        <v>17</v>
      </c>
    </row>
    <row r="174" spans="1:4" x14ac:dyDescent="0.25">
      <c r="A174">
        <v>171</v>
      </c>
      <c r="B174">
        <v>97</v>
      </c>
      <c r="C174" s="15">
        <v>2984</v>
      </c>
      <c r="D174">
        <v>14.5</v>
      </c>
    </row>
    <row r="175" spans="1:4" x14ac:dyDescent="0.25">
      <c r="A175">
        <v>90</v>
      </c>
      <c r="B175">
        <v>70</v>
      </c>
      <c r="C175" s="15">
        <v>1937</v>
      </c>
      <c r="D175">
        <v>14</v>
      </c>
    </row>
    <row r="176" spans="1:4" x14ac:dyDescent="0.25">
      <c r="A176">
        <v>232</v>
      </c>
      <c r="B176">
        <v>90</v>
      </c>
      <c r="C176" s="15">
        <v>3211</v>
      </c>
      <c r="D176">
        <v>17</v>
      </c>
    </row>
    <row r="177" spans="1:4" x14ac:dyDescent="0.25">
      <c r="A177">
        <v>115</v>
      </c>
      <c r="B177">
        <v>95</v>
      </c>
      <c r="C177" s="15">
        <v>2694</v>
      </c>
      <c r="D177">
        <v>15</v>
      </c>
    </row>
    <row r="178" spans="1:4" x14ac:dyDescent="0.25">
      <c r="A178">
        <v>120</v>
      </c>
      <c r="B178">
        <v>88</v>
      </c>
      <c r="C178" s="15">
        <v>2957</v>
      </c>
      <c r="D178">
        <v>17</v>
      </c>
    </row>
    <row r="179" spans="1:4" x14ac:dyDescent="0.25">
      <c r="A179">
        <v>121</v>
      </c>
      <c r="B179">
        <v>98</v>
      </c>
      <c r="C179" s="15">
        <v>2945</v>
      </c>
      <c r="D179">
        <v>14.5</v>
      </c>
    </row>
    <row r="180" spans="1:4" x14ac:dyDescent="0.25">
      <c r="A180">
        <v>121</v>
      </c>
      <c r="B180">
        <v>115</v>
      </c>
      <c r="C180" s="15">
        <v>2671</v>
      </c>
      <c r="D180">
        <v>13.5</v>
      </c>
    </row>
    <row r="181" spans="1:4" x14ac:dyDescent="0.25">
      <c r="A181">
        <v>91</v>
      </c>
      <c r="B181">
        <v>53</v>
      </c>
      <c r="C181" s="15">
        <v>1795</v>
      </c>
      <c r="D181">
        <v>17.5</v>
      </c>
    </row>
    <row r="182" spans="1:4" x14ac:dyDescent="0.25">
      <c r="A182">
        <v>107</v>
      </c>
      <c r="B182">
        <v>86</v>
      </c>
      <c r="C182" s="15">
        <v>2464</v>
      </c>
      <c r="D182">
        <v>15.5</v>
      </c>
    </row>
    <row r="183" spans="1:4" x14ac:dyDescent="0.25">
      <c r="A183">
        <v>116</v>
      </c>
      <c r="B183">
        <v>81</v>
      </c>
      <c r="C183" s="15">
        <v>2220</v>
      </c>
      <c r="D183">
        <v>16.899999999999999</v>
      </c>
    </row>
    <row r="184" spans="1:4" x14ac:dyDescent="0.25">
      <c r="A184">
        <v>140</v>
      </c>
      <c r="B184">
        <v>92</v>
      </c>
      <c r="C184" s="15">
        <v>2572</v>
      </c>
      <c r="D184">
        <v>14.9</v>
      </c>
    </row>
    <row r="185" spans="1:4" x14ac:dyDescent="0.25">
      <c r="A185">
        <v>98</v>
      </c>
      <c r="B185">
        <v>79</v>
      </c>
      <c r="C185" s="15">
        <v>2255</v>
      </c>
      <c r="D185">
        <v>17.7</v>
      </c>
    </row>
    <row r="186" spans="1:4" x14ac:dyDescent="0.25">
      <c r="A186">
        <v>101</v>
      </c>
      <c r="B186">
        <v>83</v>
      </c>
      <c r="C186" s="15">
        <v>2202</v>
      </c>
      <c r="D186">
        <v>15.3</v>
      </c>
    </row>
    <row r="187" spans="1:4" x14ac:dyDescent="0.25">
      <c r="A187">
        <v>305</v>
      </c>
      <c r="B187">
        <v>140</v>
      </c>
      <c r="C187" s="15">
        <v>4215</v>
      </c>
      <c r="D187">
        <v>13</v>
      </c>
    </row>
    <row r="188" spans="1:4" x14ac:dyDescent="0.25">
      <c r="A188">
        <v>318</v>
      </c>
      <c r="B188">
        <v>150</v>
      </c>
      <c r="C188" s="15">
        <v>4190</v>
      </c>
      <c r="D188">
        <v>13</v>
      </c>
    </row>
    <row r="189" spans="1:4" x14ac:dyDescent="0.25">
      <c r="A189">
        <v>304</v>
      </c>
      <c r="B189">
        <v>120</v>
      </c>
      <c r="C189" s="15">
        <v>3962</v>
      </c>
      <c r="D189">
        <v>13.9</v>
      </c>
    </row>
    <row r="190" spans="1:4" x14ac:dyDescent="0.25">
      <c r="A190">
        <v>351</v>
      </c>
      <c r="B190">
        <v>152</v>
      </c>
      <c r="C190" s="15">
        <v>4215</v>
      </c>
      <c r="D190">
        <v>12.8</v>
      </c>
    </row>
    <row r="191" spans="1:4" x14ac:dyDescent="0.25">
      <c r="A191">
        <v>225</v>
      </c>
      <c r="B191">
        <v>100</v>
      </c>
      <c r="C191" s="15">
        <v>3233</v>
      </c>
      <c r="D191">
        <v>15.4</v>
      </c>
    </row>
    <row r="192" spans="1:4" x14ac:dyDescent="0.25">
      <c r="A192">
        <v>250</v>
      </c>
      <c r="B192">
        <v>105</v>
      </c>
      <c r="C192" s="15">
        <v>3353</v>
      </c>
      <c r="D192">
        <v>14.5</v>
      </c>
    </row>
    <row r="193" spans="1:4" x14ac:dyDescent="0.25">
      <c r="A193">
        <v>200</v>
      </c>
      <c r="B193">
        <v>81</v>
      </c>
      <c r="C193" s="15">
        <v>3012</v>
      </c>
      <c r="D193">
        <v>17.600000000000001</v>
      </c>
    </row>
    <row r="194" spans="1:4" x14ac:dyDescent="0.25">
      <c r="A194">
        <v>232</v>
      </c>
      <c r="B194">
        <v>90</v>
      </c>
      <c r="C194" s="15">
        <v>3085</v>
      </c>
      <c r="D194">
        <v>17.600000000000001</v>
      </c>
    </row>
    <row r="195" spans="1:4" x14ac:dyDescent="0.25">
      <c r="A195">
        <v>85</v>
      </c>
      <c r="B195">
        <v>52</v>
      </c>
      <c r="C195" s="15">
        <v>2035</v>
      </c>
      <c r="D195">
        <v>22.2</v>
      </c>
    </row>
    <row r="196" spans="1:4" x14ac:dyDescent="0.25">
      <c r="A196">
        <v>98</v>
      </c>
      <c r="B196">
        <v>60</v>
      </c>
      <c r="C196" s="15">
        <v>2164</v>
      </c>
      <c r="D196">
        <v>22.1</v>
      </c>
    </row>
    <row r="197" spans="1:4" x14ac:dyDescent="0.25">
      <c r="A197">
        <v>90</v>
      </c>
      <c r="B197">
        <v>70</v>
      </c>
      <c r="C197" s="15">
        <v>1937</v>
      </c>
      <c r="D197">
        <v>14.2</v>
      </c>
    </row>
    <row r="198" spans="1:4" x14ac:dyDescent="0.25">
      <c r="A198">
        <v>91</v>
      </c>
      <c r="B198">
        <v>53</v>
      </c>
      <c r="C198" s="15">
        <v>1795</v>
      </c>
      <c r="D198">
        <v>17.399999999999999</v>
      </c>
    </row>
    <row r="199" spans="1:4" x14ac:dyDescent="0.25">
      <c r="A199">
        <v>225</v>
      </c>
      <c r="B199">
        <v>100</v>
      </c>
      <c r="C199" s="15">
        <v>3651</v>
      </c>
      <c r="D199">
        <v>17.7</v>
      </c>
    </row>
    <row r="200" spans="1:4" x14ac:dyDescent="0.25">
      <c r="A200">
        <v>250</v>
      </c>
      <c r="B200">
        <v>78</v>
      </c>
      <c r="C200" s="15">
        <v>3574</v>
      </c>
      <c r="D200">
        <v>21</v>
      </c>
    </row>
    <row r="201" spans="1:4" x14ac:dyDescent="0.25">
      <c r="A201">
        <v>250</v>
      </c>
      <c r="B201">
        <v>110</v>
      </c>
      <c r="C201" s="15">
        <v>3645</v>
      </c>
      <c r="D201">
        <v>16.2</v>
      </c>
    </row>
    <row r="202" spans="1:4" x14ac:dyDescent="0.25">
      <c r="A202">
        <v>258</v>
      </c>
      <c r="B202">
        <v>95</v>
      </c>
      <c r="C202" s="15">
        <v>3193</v>
      </c>
      <c r="D202">
        <v>17.8</v>
      </c>
    </row>
    <row r="203" spans="1:4" x14ac:dyDescent="0.25">
      <c r="A203">
        <v>97</v>
      </c>
      <c r="B203">
        <v>71</v>
      </c>
      <c r="C203" s="15">
        <v>1825</v>
      </c>
      <c r="D203">
        <v>12.2</v>
      </c>
    </row>
    <row r="204" spans="1:4" x14ac:dyDescent="0.25">
      <c r="A204">
        <v>85</v>
      </c>
      <c r="B204">
        <v>70</v>
      </c>
      <c r="C204" s="15">
        <v>1990</v>
      </c>
      <c r="D204">
        <v>17</v>
      </c>
    </row>
    <row r="205" spans="1:4" x14ac:dyDescent="0.25">
      <c r="A205">
        <v>97</v>
      </c>
      <c r="B205">
        <v>75</v>
      </c>
      <c r="C205" s="15">
        <v>2155</v>
      </c>
      <c r="D205">
        <v>16.399999999999999</v>
      </c>
    </row>
    <row r="206" spans="1:4" x14ac:dyDescent="0.25">
      <c r="A206">
        <v>140</v>
      </c>
      <c r="B206">
        <v>72</v>
      </c>
      <c r="C206" s="15">
        <v>2565</v>
      </c>
      <c r="D206">
        <v>13.6</v>
      </c>
    </row>
    <row r="207" spans="1:4" x14ac:dyDescent="0.25">
      <c r="A207">
        <v>130</v>
      </c>
      <c r="B207">
        <v>102</v>
      </c>
      <c r="C207" s="15">
        <v>3150</v>
      </c>
      <c r="D207">
        <v>15.7</v>
      </c>
    </row>
    <row r="208" spans="1:4" x14ac:dyDescent="0.25">
      <c r="A208">
        <v>318</v>
      </c>
      <c r="B208">
        <v>150</v>
      </c>
      <c r="C208" s="15">
        <v>3940</v>
      </c>
      <c r="D208">
        <v>13.2</v>
      </c>
    </row>
    <row r="209" spans="1:4" x14ac:dyDescent="0.25">
      <c r="A209">
        <v>120</v>
      </c>
      <c r="B209">
        <v>88</v>
      </c>
      <c r="C209" s="15">
        <v>3270</v>
      </c>
      <c r="D209">
        <v>21.9</v>
      </c>
    </row>
    <row r="210" spans="1:4" x14ac:dyDescent="0.25">
      <c r="A210">
        <v>156</v>
      </c>
      <c r="B210">
        <v>108</v>
      </c>
      <c r="C210" s="15">
        <v>2930</v>
      </c>
      <c r="D210">
        <v>15.5</v>
      </c>
    </row>
    <row r="211" spans="1:4" x14ac:dyDescent="0.25">
      <c r="A211">
        <v>168</v>
      </c>
      <c r="B211">
        <v>120</v>
      </c>
      <c r="C211" s="15">
        <v>3820</v>
      </c>
      <c r="D211">
        <v>16.7</v>
      </c>
    </row>
    <row r="212" spans="1:4" x14ac:dyDescent="0.25">
      <c r="A212">
        <v>350</v>
      </c>
      <c r="B212">
        <v>180</v>
      </c>
      <c r="C212" s="15">
        <v>4380</v>
      </c>
      <c r="D212">
        <v>12.1</v>
      </c>
    </row>
    <row r="213" spans="1:4" x14ac:dyDescent="0.25">
      <c r="A213">
        <v>350</v>
      </c>
      <c r="B213">
        <v>145</v>
      </c>
      <c r="C213" s="15">
        <v>4055</v>
      </c>
      <c r="D213">
        <v>12</v>
      </c>
    </row>
    <row r="214" spans="1:4" x14ac:dyDescent="0.25">
      <c r="A214">
        <v>302</v>
      </c>
      <c r="B214">
        <v>130</v>
      </c>
      <c r="C214" s="15">
        <v>3870</v>
      </c>
      <c r="D214">
        <v>15</v>
      </c>
    </row>
    <row r="215" spans="1:4" x14ac:dyDescent="0.25">
      <c r="A215">
        <v>318</v>
      </c>
      <c r="B215">
        <v>150</v>
      </c>
      <c r="C215" s="15">
        <v>3755</v>
      </c>
      <c r="D215">
        <v>14</v>
      </c>
    </row>
    <row r="216" spans="1:4" x14ac:dyDescent="0.25">
      <c r="A216">
        <v>98</v>
      </c>
      <c r="B216">
        <v>68</v>
      </c>
      <c r="C216" s="15">
        <v>2045</v>
      </c>
      <c r="D216">
        <v>18.5</v>
      </c>
    </row>
    <row r="217" spans="1:4" x14ac:dyDescent="0.25">
      <c r="A217">
        <v>111</v>
      </c>
      <c r="B217">
        <v>80</v>
      </c>
      <c r="C217" s="15">
        <v>2155</v>
      </c>
      <c r="D217">
        <v>14.8</v>
      </c>
    </row>
    <row r="218" spans="1:4" x14ac:dyDescent="0.25">
      <c r="A218">
        <v>79</v>
      </c>
      <c r="B218">
        <v>58</v>
      </c>
      <c r="C218" s="15">
        <v>1825</v>
      </c>
      <c r="D218">
        <v>18.600000000000001</v>
      </c>
    </row>
    <row r="219" spans="1:4" x14ac:dyDescent="0.25">
      <c r="A219">
        <v>122</v>
      </c>
      <c r="B219">
        <v>96</v>
      </c>
      <c r="C219" s="15">
        <v>2300</v>
      </c>
      <c r="D219">
        <v>15.5</v>
      </c>
    </row>
    <row r="220" spans="1:4" x14ac:dyDescent="0.25">
      <c r="A220">
        <v>85</v>
      </c>
      <c r="B220">
        <v>70</v>
      </c>
      <c r="C220" s="15">
        <v>1945</v>
      </c>
      <c r="D220">
        <v>16.8</v>
      </c>
    </row>
    <row r="221" spans="1:4" x14ac:dyDescent="0.25">
      <c r="A221">
        <v>305</v>
      </c>
      <c r="B221">
        <v>145</v>
      </c>
      <c r="C221" s="15">
        <v>3880</v>
      </c>
      <c r="D221">
        <v>12.5</v>
      </c>
    </row>
    <row r="222" spans="1:4" x14ac:dyDescent="0.25">
      <c r="A222">
        <v>260</v>
      </c>
      <c r="B222">
        <v>110</v>
      </c>
      <c r="C222" s="15">
        <v>4060</v>
      </c>
      <c r="D222">
        <v>19</v>
      </c>
    </row>
    <row r="223" spans="1:4" x14ac:dyDescent="0.25">
      <c r="A223">
        <v>318</v>
      </c>
      <c r="B223">
        <v>145</v>
      </c>
      <c r="C223" s="15">
        <v>4140</v>
      </c>
      <c r="D223">
        <v>13.7</v>
      </c>
    </row>
    <row r="224" spans="1:4" x14ac:dyDescent="0.25">
      <c r="A224">
        <v>302</v>
      </c>
      <c r="B224">
        <v>130</v>
      </c>
      <c r="C224" s="15">
        <v>4295</v>
      </c>
      <c r="D224">
        <v>14.9</v>
      </c>
    </row>
    <row r="225" spans="1:4" x14ac:dyDescent="0.25">
      <c r="A225">
        <v>250</v>
      </c>
      <c r="B225">
        <v>110</v>
      </c>
      <c r="C225" s="15">
        <v>3520</v>
      </c>
      <c r="D225">
        <v>16.399999999999999</v>
      </c>
    </row>
    <row r="226" spans="1:4" x14ac:dyDescent="0.25">
      <c r="A226">
        <v>231</v>
      </c>
      <c r="B226">
        <v>105</v>
      </c>
      <c r="C226" s="15">
        <v>3425</v>
      </c>
      <c r="D226">
        <v>16.899999999999999</v>
      </c>
    </row>
    <row r="227" spans="1:4" x14ac:dyDescent="0.25">
      <c r="A227">
        <v>225</v>
      </c>
      <c r="B227">
        <v>100</v>
      </c>
      <c r="C227" s="15">
        <v>3630</v>
      </c>
      <c r="D227">
        <v>17.7</v>
      </c>
    </row>
    <row r="228" spans="1:4" x14ac:dyDescent="0.25">
      <c r="A228">
        <v>250</v>
      </c>
      <c r="B228">
        <v>98</v>
      </c>
      <c r="C228" s="15">
        <v>3525</v>
      </c>
      <c r="D228">
        <v>19</v>
      </c>
    </row>
    <row r="229" spans="1:4" x14ac:dyDescent="0.25">
      <c r="A229">
        <v>400</v>
      </c>
      <c r="B229">
        <v>180</v>
      </c>
      <c r="C229" s="15">
        <v>4220</v>
      </c>
      <c r="D229">
        <v>11.1</v>
      </c>
    </row>
    <row r="230" spans="1:4" x14ac:dyDescent="0.25">
      <c r="A230">
        <v>350</v>
      </c>
      <c r="B230">
        <v>170</v>
      </c>
      <c r="C230" s="15">
        <v>4165</v>
      </c>
      <c r="D230">
        <v>11.4</v>
      </c>
    </row>
    <row r="231" spans="1:4" x14ac:dyDescent="0.25">
      <c r="A231">
        <v>400</v>
      </c>
      <c r="B231">
        <v>190</v>
      </c>
      <c r="C231" s="15">
        <v>4325</v>
      </c>
      <c r="D231">
        <v>12.2</v>
      </c>
    </row>
    <row r="232" spans="1:4" x14ac:dyDescent="0.25">
      <c r="A232">
        <v>351</v>
      </c>
      <c r="B232">
        <v>149</v>
      </c>
      <c r="C232" s="15">
        <v>4335</v>
      </c>
      <c r="D232">
        <v>14.5</v>
      </c>
    </row>
    <row r="233" spans="1:4" x14ac:dyDescent="0.25">
      <c r="A233">
        <v>97</v>
      </c>
      <c r="B233">
        <v>78</v>
      </c>
      <c r="C233" s="15">
        <v>1940</v>
      </c>
      <c r="D233">
        <v>14.5</v>
      </c>
    </row>
    <row r="234" spans="1:4" x14ac:dyDescent="0.25">
      <c r="A234">
        <v>151</v>
      </c>
      <c r="B234">
        <v>88</v>
      </c>
      <c r="C234" s="15">
        <v>2740</v>
      </c>
      <c r="D234">
        <v>16</v>
      </c>
    </row>
    <row r="235" spans="1:4" x14ac:dyDescent="0.25">
      <c r="A235">
        <v>97</v>
      </c>
      <c r="B235">
        <v>75</v>
      </c>
      <c r="C235" s="15">
        <v>2265</v>
      </c>
      <c r="D235">
        <v>18.2</v>
      </c>
    </row>
    <row r="236" spans="1:4" x14ac:dyDescent="0.25">
      <c r="A236">
        <v>140</v>
      </c>
      <c r="B236">
        <v>89</v>
      </c>
      <c r="C236" s="15">
        <v>2755</v>
      </c>
      <c r="D236">
        <v>15.8</v>
      </c>
    </row>
    <row r="237" spans="1:4" x14ac:dyDescent="0.25">
      <c r="A237">
        <v>98</v>
      </c>
      <c r="B237">
        <v>63</v>
      </c>
      <c r="C237" s="15">
        <v>2051</v>
      </c>
      <c r="D237">
        <v>17</v>
      </c>
    </row>
    <row r="238" spans="1:4" x14ac:dyDescent="0.25">
      <c r="A238">
        <v>98</v>
      </c>
      <c r="B238">
        <v>83</v>
      </c>
      <c r="C238" s="15">
        <v>2075</v>
      </c>
      <c r="D238">
        <v>15.9</v>
      </c>
    </row>
    <row r="239" spans="1:4" x14ac:dyDescent="0.25">
      <c r="A239">
        <v>97</v>
      </c>
      <c r="B239">
        <v>67</v>
      </c>
      <c r="C239" s="15">
        <v>1985</v>
      </c>
      <c r="D239">
        <v>16.399999999999999</v>
      </c>
    </row>
    <row r="240" spans="1:4" x14ac:dyDescent="0.25">
      <c r="A240">
        <v>97</v>
      </c>
      <c r="B240">
        <v>78</v>
      </c>
      <c r="C240" s="15">
        <v>2190</v>
      </c>
      <c r="D240">
        <v>14.1</v>
      </c>
    </row>
    <row r="241" spans="1:4" x14ac:dyDescent="0.25">
      <c r="A241">
        <v>146</v>
      </c>
      <c r="B241">
        <v>97</v>
      </c>
      <c r="C241" s="15">
        <v>2815</v>
      </c>
      <c r="D241">
        <v>14.5</v>
      </c>
    </row>
    <row r="242" spans="1:4" x14ac:dyDescent="0.25">
      <c r="A242">
        <v>121</v>
      </c>
      <c r="B242">
        <v>110</v>
      </c>
      <c r="C242" s="15">
        <v>2600</v>
      </c>
      <c r="D242">
        <v>12.8</v>
      </c>
    </row>
    <row r="243" spans="1:4" x14ac:dyDescent="0.25">
      <c r="A243">
        <v>80</v>
      </c>
      <c r="B243">
        <v>110</v>
      </c>
      <c r="C243" s="15">
        <v>2720</v>
      </c>
      <c r="D243">
        <v>13.5</v>
      </c>
    </row>
    <row r="244" spans="1:4" x14ac:dyDescent="0.25">
      <c r="A244">
        <v>90</v>
      </c>
      <c r="B244">
        <v>48</v>
      </c>
      <c r="C244" s="15">
        <v>1985</v>
      </c>
      <c r="D244">
        <v>21.5</v>
      </c>
    </row>
    <row r="245" spans="1:4" x14ac:dyDescent="0.25">
      <c r="A245">
        <v>98</v>
      </c>
      <c r="B245">
        <v>66</v>
      </c>
      <c r="C245" s="15">
        <v>1800</v>
      </c>
      <c r="D245">
        <v>14.4</v>
      </c>
    </row>
    <row r="246" spans="1:4" x14ac:dyDescent="0.25">
      <c r="A246">
        <v>78</v>
      </c>
      <c r="B246">
        <v>52</v>
      </c>
      <c r="C246" s="15">
        <v>1985</v>
      </c>
      <c r="D246">
        <v>19.399999999999999</v>
      </c>
    </row>
    <row r="247" spans="1:4" x14ac:dyDescent="0.25">
      <c r="A247">
        <v>85</v>
      </c>
      <c r="B247">
        <v>70</v>
      </c>
      <c r="C247" s="15">
        <v>2070</v>
      </c>
      <c r="D247">
        <v>18.600000000000001</v>
      </c>
    </row>
    <row r="248" spans="1:4" x14ac:dyDescent="0.25">
      <c r="A248">
        <v>91</v>
      </c>
      <c r="B248">
        <v>60</v>
      </c>
      <c r="C248" s="15">
        <v>1800</v>
      </c>
      <c r="D248">
        <v>16.399999999999999</v>
      </c>
    </row>
    <row r="249" spans="1:4" x14ac:dyDescent="0.25">
      <c r="A249">
        <v>260</v>
      </c>
      <c r="B249">
        <v>110</v>
      </c>
      <c r="C249" s="15">
        <v>3365</v>
      </c>
      <c r="D249">
        <v>15.5</v>
      </c>
    </row>
    <row r="250" spans="1:4" x14ac:dyDescent="0.25">
      <c r="A250">
        <v>318</v>
      </c>
      <c r="B250">
        <v>140</v>
      </c>
      <c r="C250" s="15">
        <v>3735</v>
      </c>
      <c r="D250">
        <v>13.2</v>
      </c>
    </row>
    <row r="251" spans="1:4" x14ac:dyDescent="0.25">
      <c r="A251">
        <v>302</v>
      </c>
      <c r="B251">
        <v>139</v>
      </c>
      <c r="C251" s="15">
        <v>3570</v>
      </c>
      <c r="D251">
        <v>12.8</v>
      </c>
    </row>
    <row r="252" spans="1:4" x14ac:dyDescent="0.25">
      <c r="A252">
        <v>231</v>
      </c>
      <c r="B252">
        <v>105</v>
      </c>
      <c r="C252" s="15">
        <v>3535</v>
      </c>
      <c r="D252">
        <v>19.2</v>
      </c>
    </row>
    <row r="253" spans="1:4" x14ac:dyDescent="0.25">
      <c r="A253">
        <v>200</v>
      </c>
      <c r="B253">
        <v>95</v>
      </c>
      <c r="C253" s="15">
        <v>3155</v>
      </c>
      <c r="D253">
        <v>18.2</v>
      </c>
    </row>
    <row r="254" spans="1:4" x14ac:dyDescent="0.25">
      <c r="A254">
        <v>200</v>
      </c>
      <c r="B254">
        <v>85</v>
      </c>
      <c r="C254" s="15">
        <v>2965</v>
      </c>
      <c r="D254">
        <v>15.8</v>
      </c>
    </row>
    <row r="255" spans="1:4" x14ac:dyDescent="0.25">
      <c r="A255">
        <v>140</v>
      </c>
      <c r="B255">
        <v>88</v>
      </c>
      <c r="C255" s="15">
        <v>2720</v>
      </c>
      <c r="D255">
        <v>15.4</v>
      </c>
    </row>
    <row r="256" spans="1:4" x14ac:dyDescent="0.25">
      <c r="A256">
        <v>225</v>
      </c>
      <c r="B256">
        <v>100</v>
      </c>
      <c r="C256" s="15">
        <v>3430</v>
      </c>
      <c r="D256">
        <v>17.2</v>
      </c>
    </row>
    <row r="257" spans="1:4" x14ac:dyDescent="0.25">
      <c r="A257">
        <v>232</v>
      </c>
      <c r="B257">
        <v>90</v>
      </c>
      <c r="C257" s="15">
        <v>3210</v>
      </c>
      <c r="D257">
        <v>17.2</v>
      </c>
    </row>
    <row r="258" spans="1:4" x14ac:dyDescent="0.25">
      <c r="A258">
        <v>231</v>
      </c>
      <c r="B258">
        <v>105</v>
      </c>
      <c r="C258" s="15">
        <v>3380</v>
      </c>
      <c r="D258">
        <v>15.8</v>
      </c>
    </row>
    <row r="259" spans="1:4" x14ac:dyDescent="0.25">
      <c r="A259">
        <v>200</v>
      </c>
      <c r="B259">
        <v>85</v>
      </c>
      <c r="C259" s="15">
        <v>3070</v>
      </c>
      <c r="D259">
        <v>16.7</v>
      </c>
    </row>
    <row r="260" spans="1:4" x14ac:dyDescent="0.25">
      <c r="A260">
        <v>225</v>
      </c>
      <c r="B260">
        <v>110</v>
      </c>
      <c r="C260" s="15">
        <v>3620</v>
      </c>
      <c r="D260">
        <v>18.7</v>
      </c>
    </row>
    <row r="261" spans="1:4" x14ac:dyDescent="0.25">
      <c r="A261">
        <v>258</v>
      </c>
      <c r="B261">
        <v>120</v>
      </c>
      <c r="C261" s="15">
        <v>3410</v>
      </c>
      <c r="D261">
        <v>15.1</v>
      </c>
    </row>
    <row r="262" spans="1:4" x14ac:dyDescent="0.25">
      <c r="A262">
        <v>305</v>
      </c>
      <c r="B262">
        <v>145</v>
      </c>
      <c r="C262" s="15">
        <v>3425</v>
      </c>
      <c r="D262">
        <v>13.2</v>
      </c>
    </row>
    <row r="263" spans="1:4" x14ac:dyDescent="0.25">
      <c r="A263">
        <v>231</v>
      </c>
      <c r="B263">
        <v>165</v>
      </c>
      <c r="C263" s="15">
        <v>3445</v>
      </c>
      <c r="D263">
        <v>13.4</v>
      </c>
    </row>
    <row r="264" spans="1:4" x14ac:dyDescent="0.25">
      <c r="A264">
        <v>302</v>
      </c>
      <c r="B264">
        <v>139</v>
      </c>
      <c r="C264" s="15">
        <v>3205</v>
      </c>
      <c r="D264">
        <v>11.2</v>
      </c>
    </row>
    <row r="265" spans="1:4" x14ac:dyDescent="0.25">
      <c r="A265">
        <v>318</v>
      </c>
      <c r="B265">
        <v>140</v>
      </c>
      <c r="C265" s="15">
        <v>4080</v>
      </c>
      <c r="D265">
        <v>13.7</v>
      </c>
    </row>
    <row r="266" spans="1:4" x14ac:dyDescent="0.25">
      <c r="A266">
        <v>98</v>
      </c>
      <c r="B266">
        <v>68</v>
      </c>
      <c r="C266" s="15">
        <v>2155</v>
      </c>
      <c r="D266">
        <v>16.5</v>
      </c>
    </row>
    <row r="267" spans="1:4" x14ac:dyDescent="0.25">
      <c r="A267">
        <v>134</v>
      </c>
      <c r="B267">
        <v>95</v>
      </c>
      <c r="C267" s="15">
        <v>2560</v>
      </c>
      <c r="D267">
        <v>14.2</v>
      </c>
    </row>
    <row r="268" spans="1:4" x14ac:dyDescent="0.25">
      <c r="A268">
        <v>119</v>
      </c>
      <c r="B268">
        <v>97</v>
      </c>
      <c r="C268" s="15">
        <v>2300</v>
      </c>
      <c r="D268">
        <v>14.7</v>
      </c>
    </row>
    <row r="269" spans="1:4" x14ac:dyDescent="0.25">
      <c r="A269">
        <v>105</v>
      </c>
      <c r="B269">
        <v>75</v>
      </c>
      <c r="C269" s="15">
        <v>2230</v>
      </c>
      <c r="D269">
        <v>14.5</v>
      </c>
    </row>
    <row r="270" spans="1:4" x14ac:dyDescent="0.25">
      <c r="A270">
        <v>134</v>
      </c>
      <c r="B270">
        <v>95</v>
      </c>
      <c r="C270" s="15">
        <v>2515</v>
      </c>
      <c r="D270">
        <v>14.8</v>
      </c>
    </row>
    <row r="271" spans="1:4" x14ac:dyDescent="0.25">
      <c r="A271">
        <v>156</v>
      </c>
      <c r="B271">
        <v>105</v>
      </c>
      <c r="C271" s="15">
        <v>2745</v>
      </c>
      <c r="D271">
        <v>16.7</v>
      </c>
    </row>
    <row r="272" spans="1:4" x14ac:dyDescent="0.25">
      <c r="A272">
        <v>151</v>
      </c>
      <c r="B272">
        <v>85</v>
      </c>
      <c r="C272" s="15">
        <v>2855</v>
      </c>
      <c r="D272">
        <v>17.600000000000001</v>
      </c>
    </row>
    <row r="273" spans="1:4" x14ac:dyDescent="0.25">
      <c r="A273">
        <v>119</v>
      </c>
      <c r="B273">
        <v>97</v>
      </c>
      <c r="C273" s="15">
        <v>2405</v>
      </c>
      <c r="D273">
        <v>14.9</v>
      </c>
    </row>
    <row r="274" spans="1:4" x14ac:dyDescent="0.25">
      <c r="A274">
        <v>131</v>
      </c>
      <c r="B274">
        <v>103</v>
      </c>
      <c r="C274" s="15">
        <v>2830</v>
      </c>
      <c r="D274">
        <v>15.9</v>
      </c>
    </row>
    <row r="275" spans="1:4" x14ac:dyDescent="0.25">
      <c r="A275">
        <v>163</v>
      </c>
      <c r="B275">
        <v>125</v>
      </c>
      <c r="C275" s="15">
        <v>3140</v>
      </c>
      <c r="D275">
        <v>13.6</v>
      </c>
    </row>
    <row r="276" spans="1:4" x14ac:dyDescent="0.25">
      <c r="A276">
        <v>121</v>
      </c>
      <c r="B276">
        <v>115</v>
      </c>
      <c r="C276" s="15">
        <v>2795</v>
      </c>
      <c r="D276">
        <v>15.7</v>
      </c>
    </row>
    <row r="277" spans="1:4" x14ac:dyDescent="0.25">
      <c r="A277">
        <v>163</v>
      </c>
      <c r="B277">
        <v>133</v>
      </c>
      <c r="C277" s="15">
        <v>3410</v>
      </c>
      <c r="D277">
        <v>15.8</v>
      </c>
    </row>
    <row r="278" spans="1:4" x14ac:dyDescent="0.25">
      <c r="A278">
        <v>89</v>
      </c>
      <c r="B278">
        <v>71</v>
      </c>
      <c r="C278" s="15">
        <v>1990</v>
      </c>
      <c r="D278">
        <v>14.9</v>
      </c>
    </row>
    <row r="279" spans="1:4" x14ac:dyDescent="0.25">
      <c r="A279">
        <v>98</v>
      </c>
      <c r="B279">
        <v>68</v>
      </c>
      <c r="C279" s="15">
        <v>2135</v>
      </c>
      <c r="D279">
        <v>16.600000000000001</v>
      </c>
    </row>
    <row r="280" spans="1:4" x14ac:dyDescent="0.25">
      <c r="A280">
        <v>231</v>
      </c>
      <c r="B280">
        <v>115</v>
      </c>
      <c r="C280" s="15">
        <v>3245</v>
      </c>
      <c r="D280">
        <v>15.4</v>
      </c>
    </row>
    <row r="281" spans="1:4" x14ac:dyDescent="0.25">
      <c r="A281">
        <v>200</v>
      </c>
      <c r="B281">
        <v>85</v>
      </c>
      <c r="C281" s="15">
        <v>2990</v>
      </c>
      <c r="D281">
        <v>18.2</v>
      </c>
    </row>
    <row r="282" spans="1:4" x14ac:dyDescent="0.25">
      <c r="A282">
        <v>140</v>
      </c>
      <c r="B282">
        <v>88</v>
      </c>
      <c r="C282" s="15">
        <v>2890</v>
      </c>
      <c r="D282">
        <v>17.3</v>
      </c>
    </row>
    <row r="283" spans="1:4" x14ac:dyDescent="0.25">
      <c r="A283">
        <v>232</v>
      </c>
      <c r="B283">
        <v>90</v>
      </c>
      <c r="C283" s="15">
        <v>3265</v>
      </c>
      <c r="D283">
        <v>18.2</v>
      </c>
    </row>
    <row r="284" spans="1:4" x14ac:dyDescent="0.25">
      <c r="A284">
        <v>225</v>
      </c>
      <c r="B284">
        <v>110</v>
      </c>
      <c r="C284" s="15">
        <v>3360</v>
      </c>
      <c r="D284">
        <v>16.600000000000001</v>
      </c>
    </row>
    <row r="285" spans="1:4" x14ac:dyDescent="0.25">
      <c r="A285">
        <v>305</v>
      </c>
      <c r="B285">
        <v>130</v>
      </c>
      <c r="C285" s="15">
        <v>3840</v>
      </c>
      <c r="D285">
        <v>15.4</v>
      </c>
    </row>
    <row r="286" spans="1:4" x14ac:dyDescent="0.25">
      <c r="A286">
        <v>302</v>
      </c>
      <c r="B286">
        <v>129</v>
      </c>
      <c r="C286" s="15">
        <v>3725</v>
      </c>
      <c r="D286">
        <v>13.4</v>
      </c>
    </row>
    <row r="287" spans="1:4" x14ac:dyDescent="0.25">
      <c r="A287">
        <v>351</v>
      </c>
      <c r="B287">
        <v>138</v>
      </c>
      <c r="C287" s="15">
        <v>3955</v>
      </c>
      <c r="D287">
        <v>13.2</v>
      </c>
    </row>
    <row r="288" spans="1:4" x14ac:dyDescent="0.25">
      <c r="A288">
        <v>318</v>
      </c>
      <c r="B288">
        <v>135</v>
      </c>
      <c r="C288" s="15">
        <v>3830</v>
      </c>
      <c r="D288">
        <v>15.2</v>
      </c>
    </row>
    <row r="289" spans="1:4" x14ac:dyDescent="0.25">
      <c r="A289">
        <v>350</v>
      </c>
      <c r="B289">
        <v>155</v>
      </c>
      <c r="C289" s="15">
        <v>4360</v>
      </c>
      <c r="D289">
        <v>14.9</v>
      </c>
    </row>
    <row r="290" spans="1:4" x14ac:dyDescent="0.25">
      <c r="A290">
        <v>351</v>
      </c>
      <c r="B290">
        <v>142</v>
      </c>
      <c r="C290" s="15">
        <v>4054</v>
      </c>
      <c r="D290">
        <v>14.3</v>
      </c>
    </row>
    <row r="291" spans="1:4" x14ac:dyDescent="0.25">
      <c r="A291">
        <v>267</v>
      </c>
      <c r="B291">
        <v>125</v>
      </c>
      <c r="C291" s="15">
        <v>3605</v>
      </c>
      <c r="D291">
        <v>15</v>
      </c>
    </row>
    <row r="292" spans="1:4" x14ac:dyDescent="0.25">
      <c r="A292">
        <v>360</v>
      </c>
      <c r="B292">
        <v>150</v>
      </c>
      <c r="C292" s="15">
        <v>3940</v>
      </c>
      <c r="D292">
        <v>13</v>
      </c>
    </row>
    <row r="293" spans="1:4" x14ac:dyDescent="0.25">
      <c r="A293">
        <v>89</v>
      </c>
      <c r="B293">
        <v>71</v>
      </c>
      <c r="C293" s="15">
        <v>1925</v>
      </c>
      <c r="D293">
        <v>14</v>
      </c>
    </row>
    <row r="294" spans="1:4" x14ac:dyDescent="0.25">
      <c r="A294">
        <v>86</v>
      </c>
      <c r="B294">
        <v>65</v>
      </c>
      <c r="C294" s="15">
        <v>1975</v>
      </c>
      <c r="D294">
        <v>15.2</v>
      </c>
    </row>
    <row r="295" spans="1:4" x14ac:dyDescent="0.25">
      <c r="A295">
        <v>98</v>
      </c>
      <c r="B295">
        <v>80</v>
      </c>
      <c r="C295" s="15">
        <v>1915</v>
      </c>
      <c r="D295">
        <v>14.4</v>
      </c>
    </row>
    <row r="296" spans="1:4" x14ac:dyDescent="0.25">
      <c r="A296">
        <v>121</v>
      </c>
      <c r="B296">
        <v>80</v>
      </c>
      <c r="C296" s="15">
        <v>2670</v>
      </c>
      <c r="D296">
        <v>15</v>
      </c>
    </row>
    <row r="297" spans="1:4" x14ac:dyDescent="0.25">
      <c r="A297">
        <v>183</v>
      </c>
      <c r="B297">
        <v>77</v>
      </c>
      <c r="C297" s="15">
        <v>3530</v>
      </c>
      <c r="D297">
        <v>20.100000000000001</v>
      </c>
    </row>
    <row r="298" spans="1:4" x14ac:dyDescent="0.25">
      <c r="A298">
        <v>350</v>
      </c>
      <c r="B298">
        <v>125</v>
      </c>
      <c r="C298" s="15">
        <v>3900</v>
      </c>
      <c r="D298">
        <v>17.399999999999999</v>
      </c>
    </row>
    <row r="299" spans="1:4" x14ac:dyDescent="0.25">
      <c r="A299">
        <v>141</v>
      </c>
      <c r="B299">
        <v>71</v>
      </c>
      <c r="C299" s="15">
        <v>3190</v>
      </c>
      <c r="D299">
        <v>24.8</v>
      </c>
    </row>
    <row r="300" spans="1:4" x14ac:dyDescent="0.25">
      <c r="A300">
        <v>260</v>
      </c>
      <c r="B300">
        <v>90</v>
      </c>
      <c r="C300" s="15">
        <v>3420</v>
      </c>
      <c r="D300">
        <v>22.2</v>
      </c>
    </row>
    <row r="301" spans="1:4" x14ac:dyDescent="0.25">
      <c r="A301">
        <v>105</v>
      </c>
      <c r="B301">
        <v>70</v>
      </c>
      <c r="C301" s="15">
        <v>2200</v>
      </c>
      <c r="D301">
        <v>13.2</v>
      </c>
    </row>
    <row r="302" spans="1:4" x14ac:dyDescent="0.25">
      <c r="A302">
        <v>105</v>
      </c>
      <c r="B302">
        <v>70</v>
      </c>
      <c r="C302" s="15">
        <v>2150</v>
      </c>
      <c r="D302">
        <v>14.9</v>
      </c>
    </row>
    <row r="303" spans="1:4" x14ac:dyDescent="0.25">
      <c r="A303">
        <v>85</v>
      </c>
      <c r="B303">
        <v>65</v>
      </c>
      <c r="C303" s="15">
        <v>2020</v>
      </c>
      <c r="D303">
        <v>19.2</v>
      </c>
    </row>
    <row r="304" spans="1:4" x14ac:dyDescent="0.25">
      <c r="A304">
        <v>91</v>
      </c>
      <c r="B304">
        <v>69</v>
      </c>
      <c r="C304" s="15">
        <v>2130</v>
      </c>
      <c r="D304">
        <v>14.7</v>
      </c>
    </row>
    <row r="305" spans="1:4" x14ac:dyDescent="0.25">
      <c r="A305">
        <v>151</v>
      </c>
      <c r="B305">
        <v>90</v>
      </c>
      <c r="C305" s="15">
        <v>2670</v>
      </c>
      <c r="D305">
        <v>16</v>
      </c>
    </row>
    <row r="306" spans="1:4" x14ac:dyDescent="0.25">
      <c r="A306">
        <v>173</v>
      </c>
      <c r="B306">
        <v>115</v>
      </c>
      <c r="C306" s="15">
        <v>2595</v>
      </c>
      <c r="D306">
        <v>11.3</v>
      </c>
    </row>
    <row r="307" spans="1:4" x14ac:dyDescent="0.25">
      <c r="A307">
        <v>173</v>
      </c>
      <c r="B307">
        <v>115</v>
      </c>
      <c r="C307" s="15">
        <v>2700</v>
      </c>
      <c r="D307">
        <v>12.9</v>
      </c>
    </row>
    <row r="308" spans="1:4" x14ac:dyDescent="0.25">
      <c r="A308">
        <v>151</v>
      </c>
      <c r="B308">
        <v>90</v>
      </c>
      <c r="C308" s="15">
        <v>2556</v>
      </c>
      <c r="D308">
        <v>13.2</v>
      </c>
    </row>
    <row r="309" spans="1:4" x14ac:dyDescent="0.25">
      <c r="A309">
        <v>98</v>
      </c>
      <c r="B309">
        <v>76</v>
      </c>
      <c r="C309" s="15">
        <v>2144</v>
      </c>
      <c r="D309">
        <v>14.7</v>
      </c>
    </row>
    <row r="310" spans="1:4" x14ac:dyDescent="0.25">
      <c r="A310">
        <v>89</v>
      </c>
      <c r="B310">
        <v>60</v>
      </c>
      <c r="C310" s="15">
        <v>1968</v>
      </c>
      <c r="D310">
        <v>18.8</v>
      </c>
    </row>
    <row r="311" spans="1:4" x14ac:dyDescent="0.25">
      <c r="A311">
        <v>98</v>
      </c>
      <c r="B311">
        <v>70</v>
      </c>
      <c r="C311" s="15">
        <v>2120</v>
      </c>
      <c r="D311">
        <v>15.5</v>
      </c>
    </row>
    <row r="312" spans="1:4" x14ac:dyDescent="0.25">
      <c r="A312">
        <v>86</v>
      </c>
      <c r="B312">
        <v>65</v>
      </c>
      <c r="C312" s="15">
        <v>2019</v>
      </c>
      <c r="D312">
        <v>16.399999999999999</v>
      </c>
    </row>
    <row r="313" spans="1:4" x14ac:dyDescent="0.25">
      <c r="A313">
        <v>151</v>
      </c>
      <c r="B313">
        <v>90</v>
      </c>
      <c r="C313" s="15">
        <v>2678</v>
      </c>
      <c r="D313">
        <v>16.5</v>
      </c>
    </row>
    <row r="314" spans="1:4" x14ac:dyDescent="0.25">
      <c r="A314">
        <v>140</v>
      </c>
      <c r="B314">
        <v>88</v>
      </c>
      <c r="C314" s="15">
        <v>2870</v>
      </c>
      <c r="D314">
        <v>18.100000000000001</v>
      </c>
    </row>
    <row r="315" spans="1:4" x14ac:dyDescent="0.25">
      <c r="A315">
        <v>151</v>
      </c>
      <c r="B315">
        <v>90</v>
      </c>
      <c r="C315" s="15">
        <v>3003</v>
      </c>
      <c r="D315">
        <v>20.100000000000001</v>
      </c>
    </row>
    <row r="316" spans="1:4" x14ac:dyDescent="0.25">
      <c r="A316">
        <v>225</v>
      </c>
      <c r="B316">
        <v>90</v>
      </c>
      <c r="C316" s="15">
        <v>3381</v>
      </c>
      <c r="D316">
        <v>18.7</v>
      </c>
    </row>
    <row r="317" spans="1:4" x14ac:dyDescent="0.25">
      <c r="A317">
        <v>97</v>
      </c>
      <c r="B317">
        <v>78</v>
      </c>
      <c r="C317" s="15">
        <v>2188</v>
      </c>
      <c r="D317">
        <v>15.8</v>
      </c>
    </row>
    <row r="318" spans="1:4" x14ac:dyDescent="0.25">
      <c r="A318">
        <v>134</v>
      </c>
      <c r="B318">
        <v>90</v>
      </c>
      <c r="C318" s="15">
        <v>2711</v>
      </c>
      <c r="D318">
        <v>15.5</v>
      </c>
    </row>
    <row r="319" spans="1:4" x14ac:dyDescent="0.25">
      <c r="A319">
        <v>120</v>
      </c>
      <c r="B319">
        <v>75</v>
      </c>
      <c r="C319" s="15">
        <v>2542</v>
      </c>
      <c r="D319">
        <v>17.5</v>
      </c>
    </row>
    <row r="320" spans="1:4" x14ac:dyDescent="0.25">
      <c r="A320">
        <v>119</v>
      </c>
      <c r="B320">
        <v>92</v>
      </c>
      <c r="C320" s="15">
        <v>2434</v>
      </c>
      <c r="D320">
        <v>15</v>
      </c>
    </row>
    <row r="321" spans="1:4" x14ac:dyDescent="0.25">
      <c r="A321">
        <v>108</v>
      </c>
      <c r="B321">
        <v>75</v>
      </c>
      <c r="C321" s="15">
        <v>2265</v>
      </c>
      <c r="D321">
        <v>15.2</v>
      </c>
    </row>
    <row r="322" spans="1:4" x14ac:dyDescent="0.25">
      <c r="A322">
        <v>86</v>
      </c>
      <c r="B322">
        <v>65</v>
      </c>
      <c r="C322" s="15">
        <v>2110</v>
      </c>
      <c r="D322">
        <v>17.899999999999999</v>
      </c>
    </row>
    <row r="323" spans="1:4" x14ac:dyDescent="0.25">
      <c r="A323">
        <v>156</v>
      </c>
      <c r="B323">
        <v>105</v>
      </c>
      <c r="C323" s="15">
        <v>2800</v>
      </c>
      <c r="D323">
        <v>14.4</v>
      </c>
    </row>
    <row r="324" spans="1:4" x14ac:dyDescent="0.25">
      <c r="A324">
        <v>85</v>
      </c>
      <c r="B324">
        <v>65</v>
      </c>
      <c r="C324" s="15">
        <v>2110</v>
      </c>
      <c r="D324">
        <v>19.2</v>
      </c>
    </row>
    <row r="325" spans="1:4" x14ac:dyDescent="0.25">
      <c r="A325">
        <v>90</v>
      </c>
      <c r="B325">
        <v>48</v>
      </c>
      <c r="C325" s="15">
        <v>2085</v>
      </c>
      <c r="D325">
        <v>21.7</v>
      </c>
    </row>
    <row r="326" spans="1:4" x14ac:dyDescent="0.25">
      <c r="A326">
        <v>90</v>
      </c>
      <c r="B326">
        <v>48</v>
      </c>
      <c r="C326" s="15">
        <v>2335</v>
      </c>
      <c r="D326">
        <v>23.7</v>
      </c>
    </row>
    <row r="327" spans="1:4" x14ac:dyDescent="0.25">
      <c r="A327">
        <v>121</v>
      </c>
      <c r="B327">
        <v>67</v>
      </c>
      <c r="C327" s="15">
        <v>2950</v>
      </c>
      <c r="D327">
        <v>19.899999999999999</v>
      </c>
    </row>
    <row r="328" spans="1:4" x14ac:dyDescent="0.25">
      <c r="A328">
        <v>146</v>
      </c>
      <c r="B328">
        <v>67</v>
      </c>
      <c r="C328" s="15">
        <v>3250</v>
      </c>
      <c r="D328">
        <v>21.8</v>
      </c>
    </row>
    <row r="329" spans="1:4" x14ac:dyDescent="0.25">
      <c r="A329">
        <v>91</v>
      </c>
      <c r="B329">
        <v>67</v>
      </c>
      <c r="C329" s="15">
        <v>1850</v>
      </c>
      <c r="D329">
        <v>13.8</v>
      </c>
    </row>
    <row r="330" spans="1:4" x14ac:dyDescent="0.25">
      <c r="A330">
        <v>97</v>
      </c>
      <c r="B330">
        <v>67</v>
      </c>
      <c r="C330" s="15">
        <v>2145</v>
      </c>
      <c r="D330">
        <v>18</v>
      </c>
    </row>
    <row r="331" spans="1:4" x14ac:dyDescent="0.25">
      <c r="A331">
        <v>89</v>
      </c>
      <c r="B331">
        <v>62</v>
      </c>
      <c r="C331" s="15">
        <v>1845</v>
      </c>
      <c r="D331">
        <v>15.3</v>
      </c>
    </row>
    <row r="332" spans="1:4" x14ac:dyDescent="0.25">
      <c r="A332">
        <v>168</v>
      </c>
      <c r="B332">
        <v>132</v>
      </c>
      <c r="C332" s="15">
        <v>2910</v>
      </c>
      <c r="D332">
        <v>11.4</v>
      </c>
    </row>
    <row r="333" spans="1:4" x14ac:dyDescent="0.25">
      <c r="A333">
        <v>70</v>
      </c>
      <c r="B333">
        <v>100</v>
      </c>
      <c r="C333" s="15">
        <v>2420</v>
      </c>
      <c r="D333">
        <v>12.5</v>
      </c>
    </row>
    <row r="334" spans="1:4" x14ac:dyDescent="0.25">
      <c r="A334">
        <v>122</v>
      </c>
      <c r="B334">
        <v>88</v>
      </c>
      <c r="C334" s="15">
        <v>2500</v>
      </c>
      <c r="D334">
        <v>15.1</v>
      </c>
    </row>
    <row r="335" spans="1:4" x14ac:dyDescent="0.25">
      <c r="A335">
        <v>107</v>
      </c>
      <c r="B335">
        <v>72</v>
      </c>
      <c r="C335" s="15">
        <v>2290</v>
      </c>
      <c r="D335">
        <v>17</v>
      </c>
    </row>
    <row r="336" spans="1:4" x14ac:dyDescent="0.25">
      <c r="A336">
        <v>135</v>
      </c>
      <c r="B336">
        <v>84</v>
      </c>
      <c r="C336" s="15">
        <v>2490</v>
      </c>
      <c r="D336">
        <v>15.7</v>
      </c>
    </row>
    <row r="337" spans="1:4" x14ac:dyDescent="0.25">
      <c r="A337">
        <v>151</v>
      </c>
      <c r="B337">
        <v>84</v>
      </c>
      <c r="C337" s="15">
        <v>2635</v>
      </c>
      <c r="D337">
        <v>16.399999999999999</v>
      </c>
    </row>
    <row r="338" spans="1:4" x14ac:dyDescent="0.25">
      <c r="A338">
        <v>156</v>
      </c>
      <c r="B338">
        <v>92</v>
      </c>
      <c r="C338" s="15">
        <v>2620</v>
      </c>
      <c r="D338">
        <v>14.4</v>
      </c>
    </row>
    <row r="339" spans="1:4" x14ac:dyDescent="0.25">
      <c r="A339">
        <v>173</v>
      </c>
      <c r="B339">
        <v>110</v>
      </c>
      <c r="C339" s="15">
        <v>2725</v>
      </c>
      <c r="D339">
        <v>12.6</v>
      </c>
    </row>
    <row r="340" spans="1:4" x14ac:dyDescent="0.25">
      <c r="A340">
        <v>135</v>
      </c>
      <c r="B340">
        <v>84</v>
      </c>
      <c r="C340" s="15">
        <v>2385</v>
      </c>
      <c r="D340">
        <v>12.9</v>
      </c>
    </row>
    <row r="341" spans="1:4" x14ac:dyDescent="0.25">
      <c r="A341">
        <v>79</v>
      </c>
      <c r="B341">
        <v>58</v>
      </c>
      <c r="C341" s="15">
        <v>1755</v>
      </c>
      <c r="D341">
        <v>16.899999999999999</v>
      </c>
    </row>
    <row r="342" spans="1:4" x14ac:dyDescent="0.25">
      <c r="A342">
        <v>86</v>
      </c>
      <c r="B342">
        <v>64</v>
      </c>
      <c r="C342" s="15">
        <v>1875</v>
      </c>
      <c r="D342">
        <v>16.399999999999999</v>
      </c>
    </row>
    <row r="343" spans="1:4" x14ac:dyDescent="0.25">
      <c r="A343">
        <v>81</v>
      </c>
      <c r="B343">
        <v>60</v>
      </c>
      <c r="C343" s="15">
        <v>1760</v>
      </c>
      <c r="D343">
        <v>16.100000000000001</v>
      </c>
    </row>
    <row r="344" spans="1:4" x14ac:dyDescent="0.25">
      <c r="A344">
        <v>97</v>
      </c>
      <c r="B344">
        <v>67</v>
      </c>
      <c r="C344" s="15">
        <v>2065</v>
      </c>
      <c r="D344">
        <v>17.8</v>
      </c>
    </row>
    <row r="345" spans="1:4" x14ac:dyDescent="0.25">
      <c r="A345">
        <v>85</v>
      </c>
      <c r="B345">
        <v>65</v>
      </c>
      <c r="C345" s="15">
        <v>1975</v>
      </c>
      <c r="D345">
        <v>19.399999999999999</v>
      </c>
    </row>
    <row r="346" spans="1:4" x14ac:dyDescent="0.25">
      <c r="A346">
        <v>89</v>
      </c>
      <c r="B346">
        <v>62</v>
      </c>
      <c r="C346" s="15">
        <v>2050</v>
      </c>
      <c r="D346">
        <v>17.3</v>
      </c>
    </row>
    <row r="347" spans="1:4" x14ac:dyDescent="0.25">
      <c r="A347">
        <v>91</v>
      </c>
      <c r="B347">
        <v>68</v>
      </c>
      <c r="C347" s="15">
        <v>1985</v>
      </c>
      <c r="D347">
        <v>16</v>
      </c>
    </row>
    <row r="348" spans="1:4" x14ac:dyDescent="0.25">
      <c r="A348">
        <v>105</v>
      </c>
      <c r="B348">
        <v>63</v>
      </c>
      <c r="C348" s="15">
        <v>2215</v>
      </c>
      <c r="D348">
        <v>14.9</v>
      </c>
    </row>
    <row r="349" spans="1:4" x14ac:dyDescent="0.25">
      <c r="A349">
        <v>98</v>
      </c>
      <c r="B349">
        <v>65</v>
      </c>
      <c r="C349" s="15">
        <v>2045</v>
      </c>
      <c r="D349">
        <v>16.2</v>
      </c>
    </row>
    <row r="350" spans="1:4" x14ac:dyDescent="0.25">
      <c r="A350">
        <v>98</v>
      </c>
      <c r="B350">
        <v>65</v>
      </c>
      <c r="C350" s="15">
        <v>2380</v>
      </c>
      <c r="D350">
        <v>20.7</v>
      </c>
    </row>
    <row r="351" spans="1:4" x14ac:dyDescent="0.25">
      <c r="A351">
        <v>105</v>
      </c>
      <c r="B351">
        <v>74</v>
      </c>
      <c r="C351" s="15">
        <v>2190</v>
      </c>
      <c r="D351">
        <v>14.2</v>
      </c>
    </row>
    <row r="352" spans="1:4" x14ac:dyDescent="0.25">
      <c r="A352">
        <v>107</v>
      </c>
      <c r="B352">
        <v>75</v>
      </c>
      <c r="C352" s="15">
        <v>2210</v>
      </c>
      <c r="D352">
        <v>14.4</v>
      </c>
    </row>
    <row r="353" spans="1:4" x14ac:dyDescent="0.25">
      <c r="A353">
        <v>108</v>
      </c>
      <c r="B353">
        <v>75</v>
      </c>
      <c r="C353" s="15">
        <v>2350</v>
      </c>
      <c r="D353">
        <v>16.8</v>
      </c>
    </row>
    <row r="354" spans="1:4" x14ac:dyDescent="0.25">
      <c r="A354">
        <v>119</v>
      </c>
      <c r="B354">
        <v>100</v>
      </c>
      <c r="C354" s="15">
        <v>2615</v>
      </c>
      <c r="D354">
        <v>14.8</v>
      </c>
    </row>
    <row r="355" spans="1:4" x14ac:dyDescent="0.25">
      <c r="A355">
        <v>120</v>
      </c>
      <c r="B355">
        <v>74</v>
      </c>
      <c r="C355" s="15">
        <v>2635</v>
      </c>
      <c r="D355">
        <v>18.3</v>
      </c>
    </row>
    <row r="356" spans="1:4" x14ac:dyDescent="0.25">
      <c r="A356">
        <v>141</v>
      </c>
      <c r="B356">
        <v>80</v>
      </c>
      <c r="C356" s="15">
        <v>3230</v>
      </c>
      <c r="D356">
        <v>20.399999999999999</v>
      </c>
    </row>
    <row r="357" spans="1:4" x14ac:dyDescent="0.25">
      <c r="A357">
        <v>145</v>
      </c>
      <c r="B357">
        <v>76</v>
      </c>
      <c r="C357" s="15">
        <v>3160</v>
      </c>
      <c r="D357">
        <v>19.600000000000001</v>
      </c>
    </row>
    <row r="358" spans="1:4" x14ac:dyDescent="0.25">
      <c r="A358">
        <v>168</v>
      </c>
      <c r="B358">
        <v>116</v>
      </c>
      <c r="C358" s="15">
        <v>2900</v>
      </c>
      <c r="D358">
        <v>12.6</v>
      </c>
    </row>
    <row r="359" spans="1:4" x14ac:dyDescent="0.25">
      <c r="A359">
        <v>146</v>
      </c>
      <c r="B359">
        <v>120</v>
      </c>
      <c r="C359" s="15">
        <v>2930</v>
      </c>
      <c r="D359">
        <v>13.8</v>
      </c>
    </row>
    <row r="360" spans="1:4" x14ac:dyDescent="0.25">
      <c r="A360">
        <v>231</v>
      </c>
      <c r="B360">
        <v>110</v>
      </c>
      <c r="C360" s="15">
        <v>3415</v>
      </c>
      <c r="D360">
        <v>15.8</v>
      </c>
    </row>
    <row r="361" spans="1:4" x14ac:dyDescent="0.25">
      <c r="A361">
        <v>350</v>
      </c>
      <c r="B361">
        <v>105</v>
      </c>
      <c r="C361" s="15">
        <v>3725</v>
      </c>
      <c r="D361">
        <v>19</v>
      </c>
    </row>
    <row r="362" spans="1:4" x14ac:dyDescent="0.25">
      <c r="A362">
        <v>200</v>
      </c>
      <c r="B362">
        <v>88</v>
      </c>
      <c r="C362" s="15">
        <v>3060</v>
      </c>
      <c r="D362">
        <v>17.100000000000001</v>
      </c>
    </row>
    <row r="363" spans="1:4" x14ac:dyDescent="0.25">
      <c r="A363">
        <v>225</v>
      </c>
      <c r="B363">
        <v>85</v>
      </c>
      <c r="C363" s="15">
        <v>3465</v>
      </c>
      <c r="D363">
        <v>16.600000000000001</v>
      </c>
    </row>
    <row r="364" spans="1:4" x14ac:dyDescent="0.25">
      <c r="A364">
        <v>112</v>
      </c>
      <c r="B364">
        <v>88</v>
      </c>
      <c r="C364" s="15">
        <v>2605</v>
      </c>
      <c r="D364">
        <v>19.600000000000001</v>
      </c>
    </row>
    <row r="365" spans="1:4" x14ac:dyDescent="0.25">
      <c r="A365">
        <v>112</v>
      </c>
      <c r="B365">
        <v>88</v>
      </c>
      <c r="C365" s="15">
        <v>2640</v>
      </c>
      <c r="D365">
        <v>18.600000000000001</v>
      </c>
    </row>
    <row r="366" spans="1:4" x14ac:dyDescent="0.25">
      <c r="A366">
        <v>112</v>
      </c>
      <c r="B366">
        <v>88</v>
      </c>
      <c r="C366" s="15">
        <v>2395</v>
      </c>
      <c r="D366">
        <v>18</v>
      </c>
    </row>
    <row r="367" spans="1:4" x14ac:dyDescent="0.25">
      <c r="A367">
        <v>112</v>
      </c>
      <c r="B367">
        <v>85</v>
      </c>
      <c r="C367" s="15">
        <v>2575</v>
      </c>
      <c r="D367">
        <v>16.2</v>
      </c>
    </row>
    <row r="368" spans="1:4" x14ac:dyDescent="0.25">
      <c r="A368">
        <v>135</v>
      </c>
      <c r="B368">
        <v>84</v>
      </c>
      <c r="C368" s="15">
        <v>2525</v>
      </c>
      <c r="D368">
        <v>16</v>
      </c>
    </row>
    <row r="369" spans="1:4" x14ac:dyDescent="0.25">
      <c r="A369">
        <v>151</v>
      </c>
      <c r="B369">
        <v>90</v>
      </c>
      <c r="C369" s="15">
        <v>2735</v>
      </c>
      <c r="D369">
        <v>18</v>
      </c>
    </row>
    <row r="370" spans="1:4" x14ac:dyDescent="0.25">
      <c r="A370">
        <v>140</v>
      </c>
      <c r="B370">
        <v>92</v>
      </c>
      <c r="C370" s="15">
        <v>2865</v>
      </c>
      <c r="D370">
        <v>16.399999999999999</v>
      </c>
    </row>
    <row r="371" spans="1:4" x14ac:dyDescent="0.25">
      <c r="A371">
        <v>105</v>
      </c>
      <c r="B371">
        <v>74</v>
      </c>
      <c r="C371" s="15">
        <v>1980</v>
      </c>
      <c r="D371">
        <v>15.3</v>
      </c>
    </row>
    <row r="372" spans="1:4" x14ac:dyDescent="0.25">
      <c r="A372">
        <v>91</v>
      </c>
      <c r="B372">
        <v>68</v>
      </c>
      <c r="C372" s="15">
        <v>2025</v>
      </c>
      <c r="D372">
        <v>18.2</v>
      </c>
    </row>
    <row r="373" spans="1:4" x14ac:dyDescent="0.25">
      <c r="A373">
        <v>91</v>
      </c>
      <c r="B373">
        <v>68</v>
      </c>
      <c r="C373" s="15">
        <v>1970</v>
      </c>
      <c r="D373">
        <v>17.600000000000001</v>
      </c>
    </row>
    <row r="374" spans="1:4" x14ac:dyDescent="0.25">
      <c r="A374">
        <v>105</v>
      </c>
      <c r="B374">
        <v>63</v>
      </c>
      <c r="C374" s="15">
        <v>2125</v>
      </c>
      <c r="D374">
        <v>14.7</v>
      </c>
    </row>
    <row r="375" spans="1:4" x14ac:dyDescent="0.25">
      <c r="A375">
        <v>98</v>
      </c>
      <c r="B375">
        <v>70</v>
      </c>
      <c r="C375" s="15">
        <v>2125</v>
      </c>
      <c r="D375">
        <v>17.3</v>
      </c>
    </row>
    <row r="376" spans="1:4" x14ac:dyDescent="0.25">
      <c r="A376">
        <v>120</v>
      </c>
      <c r="B376">
        <v>88</v>
      </c>
      <c r="C376" s="15">
        <v>2160</v>
      </c>
      <c r="D376">
        <v>14.5</v>
      </c>
    </row>
    <row r="377" spans="1:4" x14ac:dyDescent="0.25">
      <c r="A377">
        <v>107</v>
      </c>
      <c r="B377">
        <v>75</v>
      </c>
      <c r="C377" s="15">
        <v>2205</v>
      </c>
      <c r="D377">
        <v>14.5</v>
      </c>
    </row>
    <row r="378" spans="1:4" x14ac:dyDescent="0.25">
      <c r="A378">
        <v>108</v>
      </c>
      <c r="B378">
        <v>70</v>
      </c>
      <c r="C378" s="15">
        <v>2245</v>
      </c>
      <c r="D378">
        <v>16.899999999999999</v>
      </c>
    </row>
    <row r="379" spans="1:4" x14ac:dyDescent="0.25">
      <c r="A379">
        <v>91</v>
      </c>
      <c r="B379">
        <v>67</v>
      </c>
      <c r="C379" s="15">
        <v>1965</v>
      </c>
      <c r="D379">
        <v>15</v>
      </c>
    </row>
    <row r="380" spans="1:4" x14ac:dyDescent="0.25">
      <c r="A380">
        <v>91</v>
      </c>
      <c r="B380">
        <v>67</v>
      </c>
      <c r="C380" s="15">
        <v>1965</v>
      </c>
      <c r="D380">
        <v>15.7</v>
      </c>
    </row>
    <row r="381" spans="1:4" x14ac:dyDescent="0.25">
      <c r="A381">
        <v>91</v>
      </c>
      <c r="B381">
        <v>67</v>
      </c>
      <c r="C381" s="15">
        <v>1995</v>
      </c>
      <c r="D381">
        <v>16.2</v>
      </c>
    </row>
    <row r="382" spans="1:4" x14ac:dyDescent="0.25">
      <c r="A382">
        <v>181</v>
      </c>
      <c r="B382">
        <v>110</v>
      </c>
      <c r="C382" s="15">
        <v>2945</v>
      </c>
      <c r="D382">
        <v>16.399999999999999</v>
      </c>
    </row>
    <row r="383" spans="1:4" x14ac:dyDescent="0.25">
      <c r="A383">
        <v>262</v>
      </c>
      <c r="B383">
        <v>85</v>
      </c>
      <c r="C383" s="15">
        <v>3015</v>
      </c>
      <c r="D383">
        <v>17</v>
      </c>
    </row>
    <row r="384" spans="1:4" x14ac:dyDescent="0.25">
      <c r="A384">
        <v>156</v>
      </c>
      <c r="B384">
        <v>92</v>
      </c>
      <c r="C384" s="15">
        <v>2585</v>
      </c>
      <c r="D384">
        <v>14.5</v>
      </c>
    </row>
    <row r="385" spans="1:4" x14ac:dyDescent="0.25">
      <c r="A385">
        <v>232</v>
      </c>
      <c r="B385">
        <v>112</v>
      </c>
      <c r="C385" s="15">
        <v>2835</v>
      </c>
      <c r="D385">
        <v>14.7</v>
      </c>
    </row>
    <row r="386" spans="1:4" x14ac:dyDescent="0.25">
      <c r="A386">
        <v>144</v>
      </c>
      <c r="B386">
        <v>96</v>
      </c>
      <c r="C386" s="15">
        <v>2665</v>
      </c>
      <c r="D386">
        <v>13.9</v>
      </c>
    </row>
    <row r="387" spans="1:4" x14ac:dyDescent="0.25">
      <c r="A387">
        <v>135</v>
      </c>
      <c r="B387">
        <v>84</v>
      </c>
      <c r="C387" s="15">
        <v>2370</v>
      </c>
      <c r="D387">
        <v>13</v>
      </c>
    </row>
    <row r="388" spans="1:4" x14ac:dyDescent="0.25">
      <c r="A388">
        <v>151</v>
      </c>
      <c r="B388">
        <v>90</v>
      </c>
      <c r="C388" s="15">
        <v>2950</v>
      </c>
      <c r="D388">
        <v>17.3</v>
      </c>
    </row>
    <row r="389" spans="1:4" x14ac:dyDescent="0.25">
      <c r="A389">
        <v>140</v>
      </c>
      <c r="B389">
        <v>86</v>
      </c>
      <c r="C389" s="15">
        <v>2790</v>
      </c>
      <c r="D389">
        <v>15.6</v>
      </c>
    </row>
    <row r="390" spans="1:4" x14ac:dyDescent="0.25">
      <c r="A390">
        <v>97</v>
      </c>
      <c r="B390">
        <v>52</v>
      </c>
      <c r="C390" s="15">
        <v>2130</v>
      </c>
      <c r="D390">
        <v>24.6</v>
      </c>
    </row>
    <row r="391" spans="1:4" x14ac:dyDescent="0.25">
      <c r="A391">
        <v>135</v>
      </c>
      <c r="B391">
        <v>84</v>
      </c>
      <c r="C391" s="15">
        <v>2295</v>
      </c>
      <c r="D391">
        <v>11.6</v>
      </c>
    </row>
    <row r="392" spans="1:4" x14ac:dyDescent="0.25">
      <c r="A392">
        <v>120</v>
      </c>
      <c r="B392">
        <v>79</v>
      </c>
      <c r="C392" s="15">
        <v>2625</v>
      </c>
      <c r="D392">
        <v>18.600000000000001</v>
      </c>
    </row>
    <row r="393" spans="1:4" x14ac:dyDescent="0.25">
      <c r="A393">
        <v>119</v>
      </c>
      <c r="B393">
        <v>82</v>
      </c>
      <c r="C393" s="15">
        <v>2720</v>
      </c>
      <c r="D393">
        <v>19.399999999999999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F48" sqref="F4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8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100</v>
      </c>
    </row>
    <row r="2" spans="1:9" ht="15.75" thickBot="1" x14ac:dyDescent="0.3"/>
    <row r="3" spans="1:9" x14ac:dyDescent="0.25">
      <c r="A3" s="32" t="s">
        <v>101</v>
      </c>
      <c r="B3" s="32"/>
    </row>
    <row r="4" spans="1:9" x14ac:dyDescent="0.25">
      <c r="A4" s="29" t="s">
        <v>102</v>
      </c>
      <c r="B4" s="29">
        <v>0.41683920200370866</v>
      </c>
    </row>
    <row r="5" spans="1:9" x14ac:dyDescent="0.25">
      <c r="A5" s="29" t="s">
        <v>103</v>
      </c>
      <c r="B5" s="29">
        <v>0.17375492032708864</v>
      </c>
    </row>
    <row r="6" spans="1:9" x14ac:dyDescent="0.25">
      <c r="A6" s="29" t="s">
        <v>104</v>
      </c>
      <c r="B6" s="29">
        <v>0.17163634319972221</v>
      </c>
    </row>
    <row r="7" spans="1:9" x14ac:dyDescent="0.25">
      <c r="A7" s="29" t="s">
        <v>105</v>
      </c>
      <c r="B7" s="29">
        <v>773.07936971500567</v>
      </c>
    </row>
    <row r="8" spans="1:9" ht="15.75" thickBot="1" x14ac:dyDescent="0.3">
      <c r="A8" s="30" t="s">
        <v>106</v>
      </c>
      <c r="B8" s="30">
        <v>392</v>
      </c>
    </row>
    <row r="10" spans="1:9" ht="15.75" thickBot="1" x14ac:dyDescent="0.3">
      <c r="A10" t="s">
        <v>107</v>
      </c>
    </row>
    <row r="11" spans="1:9" x14ac:dyDescent="0.25">
      <c r="A11" s="31"/>
      <c r="B11" s="31" t="s">
        <v>112</v>
      </c>
      <c r="C11" s="31" t="s">
        <v>113</v>
      </c>
      <c r="D11" s="31" t="s">
        <v>114</v>
      </c>
      <c r="E11" s="31" t="s">
        <v>115</v>
      </c>
      <c r="F11" s="31" t="s">
        <v>116</v>
      </c>
    </row>
    <row r="12" spans="1:9" x14ac:dyDescent="0.25">
      <c r="A12" s="29" t="s">
        <v>108</v>
      </c>
      <c r="B12" s="29">
        <v>1</v>
      </c>
      <c r="C12" s="29">
        <v>49016353.589148164</v>
      </c>
      <c r="D12" s="29">
        <v>49016353.589148164</v>
      </c>
      <c r="E12" s="29">
        <v>82.014913728007571</v>
      </c>
      <c r="F12" s="29">
        <v>6.5656157020186644E-18</v>
      </c>
    </row>
    <row r="13" spans="1:9" x14ac:dyDescent="0.25">
      <c r="A13" s="29" t="s">
        <v>109</v>
      </c>
      <c r="B13" s="29">
        <v>390</v>
      </c>
      <c r="C13" s="29">
        <v>233084167.63279068</v>
      </c>
      <c r="D13" s="29">
        <v>597651.71187895047</v>
      </c>
      <c r="E13" s="29"/>
      <c r="F13" s="29"/>
    </row>
    <row r="14" spans="1:9" ht="15.75" thickBot="1" x14ac:dyDescent="0.3">
      <c r="A14" s="30" t="s">
        <v>110</v>
      </c>
      <c r="B14" s="30">
        <v>391</v>
      </c>
      <c r="C14" s="30">
        <v>282100521.22193885</v>
      </c>
      <c r="D14" s="30"/>
      <c r="E14" s="30"/>
      <c r="F14" s="30"/>
    </row>
    <row r="15" spans="1:9" ht="15.75" thickBot="1" x14ac:dyDescent="0.3"/>
    <row r="16" spans="1:9" x14ac:dyDescent="0.25">
      <c r="A16" s="31"/>
      <c r="B16" s="31" t="s">
        <v>117</v>
      </c>
      <c r="C16" s="31" t="s">
        <v>105</v>
      </c>
      <c r="D16" s="31" t="s">
        <v>118</v>
      </c>
      <c r="E16" s="31" t="s">
        <v>119</v>
      </c>
      <c r="F16" s="31" t="s">
        <v>120</v>
      </c>
      <c r="G16" s="31" t="s">
        <v>121</v>
      </c>
      <c r="H16" s="31" t="s">
        <v>122</v>
      </c>
      <c r="I16" s="31" t="s">
        <v>123</v>
      </c>
    </row>
    <row r="17" spans="1:9" x14ac:dyDescent="0.25">
      <c r="A17" s="29" t="s">
        <v>111</v>
      </c>
      <c r="B17" s="29">
        <v>4972.1110733928908</v>
      </c>
      <c r="C17" s="29">
        <v>223.67313649754263</v>
      </c>
      <c r="D17" s="29">
        <v>22.229361787697364</v>
      </c>
      <c r="E17" s="29">
        <v>2.6131009141149619E-71</v>
      </c>
      <c r="F17" s="29">
        <v>4532.3550741816925</v>
      </c>
      <c r="G17" s="29">
        <v>5411.8670726040891</v>
      </c>
      <c r="H17" s="29">
        <v>4532.3550741816925</v>
      </c>
      <c r="I17" s="29">
        <v>5411.8670726040891</v>
      </c>
    </row>
    <row r="18" spans="1:9" ht="15.75" thickBot="1" x14ac:dyDescent="0.3">
      <c r="A18" s="30" t="s">
        <v>124</v>
      </c>
      <c r="B18" s="30">
        <v>-128.33697855783032</v>
      </c>
      <c r="C18" s="30">
        <v>14.171159764625006</v>
      </c>
      <c r="D18" s="30">
        <v>-9.0562085735702205</v>
      </c>
      <c r="E18" s="30">
        <v>6.5656157020207405E-18</v>
      </c>
      <c r="F18" s="30">
        <v>-156.19840447538868</v>
      </c>
      <c r="G18" s="30">
        <v>-100.47555264027196</v>
      </c>
      <c r="H18" s="30">
        <v>-156.19840447538868</v>
      </c>
      <c r="I18" s="30">
        <v>-100.47555264027196</v>
      </c>
    </row>
    <row r="22" spans="1:9" x14ac:dyDescent="0.25">
      <c r="A22" t="s">
        <v>125</v>
      </c>
    </row>
    <row r="23" spans="1:9" ht="15.75" thickBot="1" x14ac:dyDescent="0.3"/>
    <row r="24" spans="1:9" x14ac:dyDescent="0.25">
      <c r="A24" s="31" t="s">
        <v>126</v>
      </c>
      <c r="B24" s="31" t="s">
        <v>127</v>
      </c>
      <c r="C24" s="31" t="s">
        <v>128</v>
      </c>
      <c r="D24" s="31" t="s">
        <v>129</v>
      </c>
    </row>
    <row r="25" spans="1:9" x14ac:dyDescent="0.25">
      <c r="A25" s="29">
        <v>1</v>
      </c>
      <c r="B25" s="29">
        <v>3432.067330698927</v>
      </c>
      <c r="C25" s="29">
        <v>71.93266930107302</v>
      </c>
      <c r="D25" s="29">
        <v>9.3166154023653525E-2</v>
      </c>
    </row>
    <row r="26" spans="1:9" x14ac:dyDescent="0.25">
      <c r="A26" s="29">
        <v>2</v>
      </c>
      <c r="B26" s="29">
        <v>3496.2358199778419</v>
      </c>
      <c r="C26" s="29">
        <v>196.76418002215814</v>
      </c>
      <c r="D26" s="29">
        <v>0.25484612319271766</v>
      </c>
    </row>
    <row r="27" spans="1:9" x14ac:dyDescent="0.25">
      <c r="A27" s="29">
        <v>3</v>
      </c>
      <c r="B27" s="29">
        <v>3560.4043092567572</v>
      </c>
      <c r="C27" s="29">
        <v>-124.40430925675719</v>
      </c>
      <c r="D27" s="29">
        <v>-0.16112666400450643</v>
      </c>
    </row>
    <row r="28" spans="1:9" x14ac:dyDescent="0.25">
      <c r="A28" s="29">
        <v>4</v>
      </c>
      <c r="B28" s="29">
        <v>3432.067330698927</v>
      </c>
      <c r="C28" s="29">
        <v>0.9326693010730196</v>
      </c>
      <c r="D28" s="29">
        <v>1.2079798039081812E-3</v>
      </c>
    </row>
    <row r="29" spans="1:9" x14ac:dyDescent="0.25">
      <c r="A29" s="29">
        <v>5</v>
      </c>
      <c r="B29" s="29">
        <v>3624.5727985356725</v>
      </c>
      <c r="C29" s="29">
        <v>-175.57279853567252</v>
      </c>
      <c r="D29" s="29">
        <v>-0.22739935205622006</v>
      </c>
    </row>
    <row r="30" spans="1:9" x14ac:dyDescent="0.25">
      <c r="A30" s="29">
        <v>6</v>
      </c>
      <c r="B30" s="29">
        <v>3688.7412878145878</v>
      </c>
      <c r="C30" s="29">
        <v>652.25871218541215</v>
      </c>
      <c r="D30" s="29">
        <v>0.84479606044356148</v>
      </c>
    </row>
    <row r="31" spans="1:9" x14ac:dyDescent="0.25">
      <c r="A31" s="29">
        <v>7</v>
      </c>
      <c r="B31" s="29">
        <v>3817.0782663724181</v>
      </c>
      <c r="C31" s="29">
        <v>536.92173362758194</v>
      </c>
      <c r="D31" s="29">
        <v>0.69541327215905469</v>
      </c>
    </row>
    <row r="32" spans="1:9" x14ac:dyDescent="0.25">
      <c r="A32" s="29">
        <v>8</v>
      </c>
      <c r="B32" s="29">
        <v>3881.2467556513329</v>
      </c>
      <c r="C32" s="29">
        <v>430.75324434866707</v>
      </c>
      <c r="D32" s="29">
        <v>0.55790537872584878</v>
      </c>
    </row>
    <row r="33" spans="1:4" x14ac:dyDescent="0.25">
      <c r="A33" s="29">
        <v>9</v>
      </c>
      <c r="B33" s="29">
        <v>3688.7412878145878</v>
      </c>
      <c r="C33" s="29">
        <v>736.25871218541215</v>
      </c>
      <c r="D33" s="29">
        <v>0.95359164684438691</v>
      </c>
    </row>
    <row r="34" spans="1:4" x14ac:dyDescent="0.25">
      <c r="A34" s="29">
        <v>10</v>
      </c>
      <c r="B34" s="29">
        <v>3881.2467556513329</v>
      </c>
      <c r="C34" s="29">
        <v>-31.246755651332933</v>
      </c>
      <c r="D34" s="29">
        <v>-4.0470346478691355E-2</v>
      </c>
    </row>
    <row r="35" spans="1:4" x14ac:dyDescent="0.25">
      <c r="A35" s="29">
        <v>11</v>
      </c>
      <c r="B35" s="29">
        <v>3688.7412878145878</v>
      </c>
      <c r="C35" s="29">
        <v>-125.74128781458785</v>
      </c>
      <c r="D35" s="29">
        <v>-0.16285829931646495</v>
      </c>
    </row>
    <row r="36" spans="1:4" x14ac:dyDescent="0.25">
      <c r="A36" s="29">
        <v>12</v>
      </c>
      <c r="B36" s="29">
        <v>3945.4152449302483</v>
      </c>
      <c r="C36" s="29">
        <v>-336.41524493024826</v>
      </c>
      <c r="D36" s="29">
        <v>-0.43572016483766296</v>
      </c>
    </row>
    <row r="37" spans="1:4" x14ac:dyDescent="0.25">
      <c r="A37" s="29">
        <v>13</v>
      </c>
      <c r="B37" s="29">
        <v>3752.9097770935027</v>
      </c>
      <c r="C37" s="29">
        <v>8.0902229064972744</v>
      </c>
      <c r="D37" s="29">
        <v>1.0478339824116209E-2</v>
      </c>
    </row>
    <row r="38" spans="1:4" x14ac:dyDescent="0.25">
      <c r="A38" s="29">
        <v>14</v>
      </c>
      <c r="B38" s="29">
        <v>3688.7412878145878</v>
      </c>
      <c r="C38" s="29">
        <v>-602.74128781458785</v>
      </c>
      <c r="D38" s="29">
        <v>-0.78066180780686678</v>
      </c>
    </row>
    <row r="39" spans="1:4" x14ac:dyDescent="0.25">
      <c r="A39" s="29">
        <v>15</v>
      </c>
      <c r="B39" s="29">
        <v>3047.0563950254359</v>
      </c>
      <c r="C39" s="29">
        <v>-675.0563950254359</v>
      </c>
      <c r="D39" s="29">
        <v>-0.87432328988594743</v>
      </c>
    </row>
    <row r="40" spans="1:4" x14ac:dyDescent="0.25">
      <c r="A40" s="29">
        <v>16</v>
      </c>
      <c r="B40" s="29">
        <v>2982.887905746521</v>
      </c>
      <c r="C40" s="29">
        <v>-149.88790574652103</v>
      </c>
      <c r="D40" s="29">
        <v>-0.19413265000100494</v>
      </c>
    </row>
    <row r="41" spans="1:4" x14ac:dyDescent="0.25">
      <c r="A41" s="29">
        <v>17</v>
      </c>
      <c r="B41" s="29">
        <v>2982.887905746521</v>
      </c>
      <c r="C41" s="29">
        <v>-208.88790574652103</v>
      </c>
      <c r="D41" s="29">
        <v>-0.2705485975920609</v>
      </c>
    </row>
    <row r="42" spans="1:4" x14ac:dyDescent="0.25">
      <c r="A42" s="29">
        <v>18</v>
      </c>
      <c r="B42" s="29">
        <v>2918.7194164676057</v>
      </c>
      <c r="C42" s="29">
        <v>-331.7194164676057</v>
      </c>
      <c r="D42" s="29">
        <v>-0.42963819565634292</v>
      </c>
    </row>
    <row r="43" spans="1:4" x14ac:dyDescent="0.25">
      <c r="A43" s="29">
        <v>19</v>
      </c>
      <c r="B43" s="29">
        <v>3111.2248843043512</v>
      </c>
      <c r="C43" s="29">
        <v>-981.22488430435124</v>
      </c>
      <c r="D43" s="29">
        <v>-1.2708682937973099</v>
      </c>
    </row>
    <row r="44" spans="1:4" x14ac:dyDescent="0.25">
      <c r="A44" s="29">
        <v>20</v>
      </c>
      <c r="B44" s="29">
        <v>2341.2030129573691</v>
      </c>
      <c r="C44" s="29">
        <v>-506.20301295736908</v>
      </c>
      <c r="D44" s="29">
        <v>-0.65562682895906699</v>
      </c>
    </row>
    <row r="45" spans="1:4" x14ac:dyDescent="0.25">
      <c r="A45" s="29">
        <v>21</v>
      </c>
      <c r="B45" s="29">
        <v>2726.2139486308602</v>
      </c>
      <c r="C45" s="29">
        <v>-54.213948630860159</v>
      </c>
      <c r="D45" s="29">
        <v>-7.021712300474596E-2</v>
      </c>
    </row>
    <row r="46" spans="1:4" x14ac:dyDescent="0.25">
      <c r="A46" s="29">
        <v>22</v>
      </c>
      <c r="B46" s="29">
        <v>3111.2248843043512</v>
      </c>
      <c r="C46" s="29">
        <v>-681.22488430435124</v>
      </c>
      <c r="D46" s="29">
        <v>-0.88231262808007604</v>
      </c>
    </row>
    <row r="47" spans="1:4" x14ac:dyDescent="0.25">
      <c r="A47" s="29">
        <v>23</v>
      </c>
      <c r="B47" s="29">
        <v>2726.2139486308602</v>
      </c>
      <c r="C47" s="29">
        <v>-351.21394863086016</v>
      </c>
      <c r="D47" s="29">
        <v>-0.45488723206480747</v>
      </c>
    </row>
    <row r="48" spans="1:4" x14ac:dyDescent="0.25">
      <c r="A48" s="29">
        <v>24</v>
      </c>
      <c r="B48" s="29">
        <v>3367.8988414200121</v>
      </c>
      <c r="C48" s="29">
        <v>-1133.8988414200121</v>
      </c>
      <c r="D48" s="29">
        <v>-1.4686093972798433</v>
      </c>
    </row>
    <row r="49" spans="1:4" x14ac:dyDescent="0.25">
      <c r="A49" s="29">
        <v>25</v>
      </c>
      <c r="B49" s="29">
        <v>3047.0563950254359</v>
      </c>
      <c r="C49" s="29">
        <v>-399.0563950254359</v>
      </c>
      <c r="D49" s="29">
        <v>-0.51685207742609229</v>
      </c>
    </row>
    <row r="50" spans="1:4" x14ac:dyDescent="0.25">
      <c r="A50" s="29">
        <v>26</v>
      </c>
      <c r="B50" s="29">
        <v>3175.3933735832661</v>
      </c>
      <c r="C50" s="29">
        <v>1439.6066264167339</v>
      </c>
      <c r="D50" s="29">
        <v>1.8645577036609839</v>
      </c>
    </row>
    <row r="51" spans="1:4" x14ac:dyDescent="0.25">
      <c r="A51" s="29">
        <v>27</v>
      </c>
      <c r="B51" s="29">
        <v>3047.0563950254359</v>
      </c>
      <c r="C51" s="29">
        <v>1328.9436049745641</v>
      </c>
      <c r="D51" s="29">
        <v>1.7212285571051746</v>
      </c>
    </row>
    <row r="52" spans="1:4" x14ac:dyDescent="0.25">
      <c r="A52" s="29">
        <v>28</v>
      </c>
      <c r="B52" s="29">
        <v>3239.5618628621814</v>
      </c>
      <c r="C52" s="29">
        <v>1142.4381371378186</v>
      </c>
      <c r="D52" s="29">
        <v>1.4796693697211387</v>
      </c>
    </row>
    <row r="53" spans="1:4" x14ac:dyDescent="0.25">
      <c r="A53" s="29">
        <v>29</v>
      </c>
      <c r="B53" s="29">
        <v>2597.87697007303</v>
      </c>
      <c r="C53" s="29">
        <v>2134.12302992697</v>
      </c>
      <c r="D53" s="29">
        <v>2.7640853153858469</v>
      </c>
    </row>
    <row r="54" spans="1:4" x14ac:dyDescent="0.25">
      <c r="A54" s="29">
        <v>30</v>
      </c>
      <c r="B54" s="29">
        <v>3111.2248843043512</v>
      </c>
      <c r="C54" s="29">
        <v>-981.22488430435124</v>
      </c>
      <c r="D54" s="29">
        <v>-1.2708682937973099</v>
      </c>
    </row>
    <row r="55" spans="1:4" x14ac:dyDescent="0.25">
      <c r="A55" s="29">
        <v>31</v>
      </c>
      <c r="B55" s="29">
        <v>2982.887905746521</v>
      </c>
      <c r="C55" s="29">
        <v>-718.88790574652103</v>
      </c>
      <c r="D55" s="29">
        <v>-0.93109322931135841</v>
      </c>
    </row>
    <row r="56" spans="1:4" x14ac:dyDescent="0.25">
      <c r="A56" s="29">
        <v>32</v>
      </c>
      <c r="B56" s="29">
        <v>3175.3933735832661</v>
      </c>
      <c r="C56" s="29">
        <v>-947.39337358326611</v>
      </c>
      <c r="D56" s="29">
        <v>-1.2270502098958067</v>
      </c>
    </row>
    <row r="57" spans="1:4" x14ac:dyDescent="0.25">
      <c r="A57" s="29">
        <v>33</v>
      </c>
      <c r="B57" s="29">
        <v>3303.7303521410968</v>
      </c>
      <c r="C57" s="29">
        <v>-669.73035214109677</v>
      </c>
      <c r="D57" s="29">
        <v>-0.86742507609073771</v>
      </c>
    </row>
    <row r="58" spans="1:4" x14ac:dyDescent="0.25">
      <c r="A58" s="29">
        <v>34</v>
      </c>
      <c r="B58" s="29">
        <v>2982.887905746521</v>
      </c>
      <c r="C58" s="29">
        <v>456.11209425347897</v>
      </c>
      <c r="D58" s="29">
        <v>0.59074979474780742</v>
      </c>
    </row>
    <row r="59" spans="1:4" x14ac:dyDescent="0.25">
      <c r="A59" s="29">
        <v>35</v>
      </c>
      <c r="B59" s="29">
        <v>2982.887905746521</v>
      </c>
      <c r="C59" s="29">
        <v>346.11209425347897</v>
      </c>
      <c r="D59" s="29">
        <v>0.4482793839848217</v>
      </c>
    </row>
    <row r="60" spans="1:4" x14ac:dyDescent="0.25">
      <c r="A60" s="29">
        <v>36</v>
      </c>
      <c r="B60" s="29">
        <v>2982.887905746521</v>
      </c>
      <c r="C60" s="29">
        <v>319.11209425347897</v>
      </c>
      <c r="D60" s="29">
        <v>0.41330937407027063</v>
      </c>
    </row>
    <row r="61" spans="1:4" x14ac:dyDescent="0.25">
      <c r="A61" s="29">
        <v>37</v>
      </c>
      <c r="B61" s="29">
        <v>2982.887905746521</v>
      </c>
      <c r="C61" s="29">
        <v>305.11209425347897</v>
      </c>
      <c r="D61" s="29">
        <v>0.39517677633679976</v>
      </c>
    </row>
    <row r="62" spans="1:4" x14ac:dyDescent="0.25">
      <c r="A62" s="29">
        <v>38</v>
      </c>
      <c r="B62" s="29">
        <v>3432.067330698927</v>
      </c>
      <c r="C62" s="29">
        <v>776.93266930107302</v>
      </c>
      <c r="D62" s="29">
        <v>1.006271968459153</v>
      </c>
    </row>
    <row r="63" spans="1:4" x14ac:dyDescent="0.25">
      <c r="A63" s="29">
        <v>39</v>
      </c>
      <c r="B63" s="29">
        <v>3496.2358199778419</v>
      </c>
      <c r="C63" s="29">
        <v>967.76418002215814</v>
      </c>
      <c r="D63" s="29">
        <v>1.2534341840860086</v>
      </c>
    </row>
    <row r="64" spans="1:4" x14ac:dyDescent="0.25">
      <c r="A64" s="29">
        <v>40</v>
      </c>
      <c r="B64" s="29">
        <v>3239.5618628621814</v>
      </c>
      <c r="C64" s="29">
        <v>914.43813713781856</v>
      </c>
      <c r="D64" s="29">
        <v>1.1843670637760408</v>
      </c>
    </row>
    <row r="65" spans="1:4" x14ac:dyDescent="0.25">
      <c r="A65" s="29">
        <v>41</v>
      </c>
      <c r="B65" s="29">
        <v>3303.7303521410968</v>
      </c>
      <c r="C65" s="29">
        <v>792.26964785890323</v>
      </c>
      <c r="D65" s="29">
        <v>1.0261362015045818</v>
      </c>
    </row>
    <row r="66" spans="1:4" x14ac:dyDescent="0.25">
      <c r="A66" s="29">
        <v>42</v>
      </c>
      <c r="B66" s="29">
        <v>3496.2358199778419</v>
      </c>
      <c r="C66" s="29">
        <v>1458.7641800221581</v>
      </c>
      <c r="D66" s="29">
        <v>1.8893702903098815</v>
      </c>
    </row>
    <row r="67" spans="1:4" x14ac:dyDescent="0.25">
      <c r="A67" s="29">
        <v>43</v>
      </c>
      <c r="B67" s="29">
        <v>3432.067330698927</v>
      </c>
      <c r="C67" s="29">
        <v>1313.932669301073</v>
      </c>
      <c r="D67" s="29">
        <v>1.7017866100930017</v>
      </c>
    </row>
    <row r="68" spans="1:4" x14ac:dyDescent="0.25">
      <c r="A68" s="29">
        <v>44</v>
      </c>
      <c r="B68" s="29">
        <v>3432.067330698927</v>
      </c>
      <c r="C68" s="29">
        <v>1707.932669301073</v>
      </c>
      <c r="D68" s="29">
        <v>2.2120897177349685</v>
      </c>
    </row>
    <row r="69" spans="1:4" x14ac:dyDescent="0.25">
      <c r="A69" s="29">
        <v>45</v>
      </c>
      <c r="B69" s="29">
        <v>3239.5618628621814</v>
      </c>
      <c r="C69" s="29">
        <v>-277.56186286218144</v>
      </c>
      <c r="D69" s="29">
        <v>-0.35949411467376824</v>
      </c>
    </row>
    <row r="70" spans="1:4" x14ac:dyDescent="0.25">
      <c r="A70" s="29">
        <v>46</v>
      </c>
      <c r="B70" s="29">
        <v>2533.7084807941146</v>
      </c>
      <c r="C70" s="29">
        <v>-125.70848079411462</v>
      </c>
      <c r="D70" s="29">
        <v>-0.16281580813753105</v>
      </c>
    </row>
    <row r="71" spans="1:4" x14ac:dyDescent="0.25">
      <c r="A71" s="29">
        <v>47</v>
      </c>
      <c r="B71" s="29">
        <v>3047.0563950254359</v>
      </c>
      <c r="C71" s="29">
        <v>234.9436049745641</v>
      </c>
      <c r="D71" s="29">
        <v>0.30429556278966191</v>
      </c>
    </row>
    <row r="72" spans="1:4" x14ac:dyDescent="0.25">
      <c r="A72" s="29">
        <v>48</v>
      </c>
      <c r="B72" s="29">
        <v>3111.2248843043512</v>
      </c>
      <c r="C72" s="29">
        <v>27.775115695648765</v>
      </c>
      <c r="D72" s="29">
        <v>3.5973928564986657E-2</v>
      </c>
    </row>
    <row r="73" spans="1:4" x14ac:dyDescent="0.25">
      <c r="A73" s="29">
        <v>49</v>
      </c>
      <c r="B73" s="29">
        <v>3175.3933735832661</v>
      </c>
      <c r="C73" s="29">
        <v>-955.39337358326611</v>
      </c>
      <c r="D73" s="29">
        <v>-1.2374116943149329</v>
      </c>
    </row>
    <row r="74" spans="1:4" x14ac:dyDescent="0.25">
      <c r="A74" s="29">
        <v>50</v>
      </c>
      <c r="B74" s="29">
        <v>3175.3933735832661</v>
      </c>
      <c r="C74" s="29">
        <v>-1052.3933735832661</v>
      </c>
      <c r="D74" s="29">
        <v>-1.3630446928968385</v>
      </c>
    </row>
    <row r="75" spans="1:4" x14ac:dyDescent="0.25">
      <c r="A75" s="29">
        <v>51</v>
      </c>
      <c r="B75" s="29">
        <v>2469.5399915151997</v>
      </c>
      <c r="C75" s="29">
        <v>-395.53999151519974</v>
      </c>
      <c r="D75" s="29">
        <v>-0.51229768240325824</v>
      </c>
    </row>
    <row r="76" spans="1:4" x14ac:dyDescent="0.25">
      <c r="A76" s="29">
        <v>52</v>
      </c>
      <c r="B76" s="29">
        <v>3111.2248843043512</v>
      </c>
      <c r="C76" s="29">
        <v>-1046.2248843043512</v>
      </c>
      <c r="D76" s="29">
        <v>-1.3550553547027104</v>
      </c>
    </row>
    <row r="77" spans="1:4" x14ac:dyDescent="0.25">
      <c r="A77" s="29">
        <v>53</v>
      </c>
      <c r="B77" s="29">
        <v>2533.7084807941146</v>
      </c>
      <c r="C77" s="29">
        <v>-760.70848079411462</v>
      </c>
      <c r="D77" s="29">
        <v>-0.98525863390567603</v>
      </c>
    </row>
    <row r="78" spans="1:4" x14ac:dyDescent="0.25">
      <c r="A78" s="29">
        <v>54</v>
      </c>
      <c r="B78" s="29">
        <v>2662.0454593519453</v>
      </c>
      <c r="C78" s="29">
        <v>-1049.0454593519453</v>
      </c>
      <c r="D78" s="29">
        <v>-1.3587085227537883</v>
      </c>
    </row>
    <row r="79" spans="1:4" x14ac:dyDescent="0.25">
      <c r="A79" s="29">
        <v>55</v>
      </c>
      <c r="B79" s="29">
        <v>2533.7084807941146</v>
      </c>
      <c r="C79" s="29">
        <v>-699.70848079411462</v>
      </c>
      <c r="D79" s="29">
        <v>-0.90625231520983851</v>
      </c>
    </row>
    <row r="80" spans="1:4" x14ac:dyDescent="0.25">
      <c r="A80" s="29">
        <v>56</v>
      </c>
      <c r="B80" s="29">
        <v>2341.2030129573691</v>
      </c>
      <c r="C80" s="29">
        <v>-386.20301295736908</v>
      </c>
      <c r="D80" s="29">
        <v>-0.50020456267217339</v>
      </c>
    </row>
    <row r="81" spans="1:4" x14ac:dyDescent="0.25">
      <c r="A81" s="29">
        <v>57</v>
      </c>
      <c r="B81" s="29">
        <v>2982.887905746521</v>
      </c>
      <c r="C81" s="29">
        <v>-704.88790574652103</v>
      </c>
      <c r="D81" s="29">
        <v>-0.91296063157788754</v>
      </c>
    </row>
    <row r="82" spans="1:4" x14ac:dyDescent="0.25">
      <c r="A82" s="29">
        <v>58</v>
      </c>
      <c r="B82" s="29">
        <v>2790.3824379097755</v>
      </c>
      <c r="C82" s="29">
        <v>-664.38243790977549</v>
      </c>
      <c r="D82" s="29">
        <v>-0.86049853484290528</v>
      </c>
    </row>
    <row r="83" spans="1:4" x14ac:dyDescent="0.25">
      <c r="A83" s="29">
        <v>59</v>
      </c>
      <c r="B83" s="29">
        <v>1956.1920772838785</v>
      </c>
      <c r="C83" s="29">
        <v>297.80792271612154</v>
      </c>
      <c r="D83" s="29">
        <v>0.38571651888943043</v>
      </c>
    </row>
    <row r="84" spans="1:4" x14ac:dyDescent="0.25">
      <c r="A84" s="29">
        <v>60</v>
      </c>
      <c r="B84" s="29">
        <v>2469.5399915151997</v>
      </c>
      <c r="C84" s="29">
        <v>-61.539991515199745</v>
      </c>
      <c r="D84" s="29">
        <v>-7.9705707904737869E-2</v>
      </c>
    </row>
    <row r="85" spans="1:4" x14ac:dyDescent="0.25">
      <c r="A85" s="29">
        <v>61</v>
      </c>
      <c r="B85" s="29">
        <v>2854.5509271886904</v>
      </c>
      <c r="C85" s="29">
        <v>-628.55092718869037</v>
      </c>
      <c r="D85" s="29">
        <v>-0.81409007983662052</v>
      </c>
    </row>
    <row r="86" spans="1:4" x14ac:dyDescent="0.25">
      <c r="A86" s="29">
        <v>62</v>
      </c>
      <c r="B86" s="29">
        <v>3432.067330698927</v>
      </c>
      <c r="C86" s="29">
        <v>841.93266930107302</v>
      </c>
      <c r="D86" s="29">
        <v>1.0904590293645537</v>
      </c>
    </row>
    <row r="87" spans="1:4" x14ac:dyDescent="0.25">
      <c r="A87" s="29">
        <v>63</v>
      </c>
      <c r="B87" s="29">
        <v>3432.067330698927</v>
      </c>
      <c r="C87" s="29">
        <v>952.93266930107302</v>
      </c>
      <c r="D87" s="29">
        <v>1.2342246256799303</v>
      </c>
    </row>
    <row r="88" spans="1:4" x14ac:dyDescent="0.25">
      <c r="A88" s="29">
        <v>64</v>
      </c>
      <c r="B88" s="29">
        <v>3239.5618628621814</v>
      </c>
      <c r="C88" s="29">
        <v>895.43813713781856</v>
      </c>
      <c r="D88" s="29">
        <v>1.1597585382806161</v>
      </c>
    </row>
    <row r="89" spans="1:4" x14ac:dyDescent="0.25">
      <c r="A89" s="29">
        <v>65</v>
      </c>
      <c r="B89" s="29">
        <v>3303.7303521410968</v>
      </c>
      <c r="C89" s="29">
        <v>825.26964785890323</v>
      </c>
      <c r="D89" s="29">
        <v>1.0688773247334777</v>
      </c>
    </row>
    <row r="90" spans="1:4" x14ac:dyDescent="0.25">
      <c r="A90" s="29">
        <v>66</v>
      </c>
      <c r="B90" s="29">
        <v>3496.2358199778419</v>
      </c>
      <c r="C90" s="29">
        <v>175.76418002215814</v>
      </c>
      <c r="D90" s="29">
        <v>0.2276472265925113</v>
      </c>
    </row>
    <row r="91" spans="1:4" x14ac:dyDescent="0.25">
      <c r="A91" s="29">
        <v>67</v>
      </c>
      <c r="B91" s="29">
        <v>3560.4043092567572</v>
      </c>
      <c r="C91" s="29">
        <v>1072.5956907432428</v>
      </c>
      <c r="D91" s="29">
        <v>1.3892104422072566</v>
      </c>
    </row>
    <row r="92" spans="1:4" x14ac:dyDescent="0.25">
      <c r="A92" s="29">
        <v>68</v>
      </c>
      <c r="B92" s="29">
        <v>3239.5618628621814</v>
      </c>
      <c r="C92" s="29">
        <v>1262.4381371378186</v>
      </c>
      <c r="D92" s="29">
        <v>1.6350916360080321</v>
      </c>
    </row>
    <row r="93" spans="1:4" x14ac:dyDescent="0.25">
      <c r="A93" s="29">
        <v>69</v>
      </c>
      <c r="B93" s="29">
        <v>3239.5618628621814</v>
      </c>
      <c r="C93" s="29">
        <v>1216.4381371378186</v>
      </c>
      <c r="D93" s="29">
        <v>1.5755131005980563</v>
      </c>
    </row>
    <row r="94" spans="1:4" x14ac:dyDescent="0.25">
      <c r="A94" s="29">
        <v>70</v>
      </c>
      <c r="B94" s="29">
        <v>3367.8988414200121</v>
      </c>
      <c r="C94" s="29">
        <v>1054.1011585799879</v>
      </c>
      <c r="D94" s="29">
        <v>1.3652565913511823</v>
      </c>
    </row>
    <row r="95" spans="1:4" x14ac:dyDescent="0.25">
      <c r="A95" s="29">
        <v>71</v>
      </c>
      <c r="B95" s="29">
        <v>3239.5618628621814</v>
      </c>
      <c r="C95" s="29">
        <v>-909.56186286218144</v>
      </c>
      <c r="D95" s="29">
        <v>-1.1780513837847408</v>
      </c>
    </row>
    <row r="96" spans="1:4" x14ac:dyDescent="0.25">
      <c r="A96" s="29">
        <v>72</v>
      </c>
      <c r="B96" s="29">
        <v>3367.8988414200121</v>
      </c>
      <c r="C96" s="29">
        <v>524.1011585799879</v>
      </c>
      <c r="D96" s="29">
        <v>0.67880824858406918</v>
      </c>
    </row>
    <row r="97" spans="1:4" x14ac:dyDescent="0.25">
      <c r="A97" s="29">
        <v>73</v>
      </c>
      <c r="B97" s="29">
        <v>3175.3933735832661</v>
      </c>
      <c r="C97" s="29">
        <v>922.60662641673389</v>
      </c>
      <c r="D97" s="29">
        <v>1.194946773074951</v>
      </c>
    </row>
    <row r="98" spans="1:4" x14ac:dyDescent="0.25">
      <c r="A98" s="29">
        <v>74</v>
      </c>
      <c r="B98" s="29">
        <v>2918.7194164676057</v>
      </c>
      <c r="C98" s="29">
        <v>1375.2805835323943</v>
      </c>
      <c r="D98" s="29">
        <v>1.7812435422747177</v>
      </c>
    </row>
    <row r="99" spans="1:4" x14ac:dyDescent="0.25">
      <c r="A99" s="29">
        <v>75</v>
      </c>
      <c r="B99" s="29">
        <v>3175.3933735832661</v>
      </c>
      <c r="C99" s="29">
        <v>901.60662641673389</v>
      </c>
      <c r="D99" s="29">
        <v>1.1677478764747447</v>
      </c>
    </row>
    <row r="100" spans="1:4" x14ac:dyDescent="0.25">
      <c r="A100" s="29">
        <v>76</v>
      </c>
      <c r="B100" s="29">
        <v>3111.2248843043512</v>
      </c>
      <c r="C100" s="29">
        <v>-178.22488430435124</v>
      </c>
      <c r="D100" s="29">
        <v>-0.23083429522751392</v>
      </c>
    </row>
    <row r="101" spans="1:4" x14ac:dyDescent="0.25">
      <c r="A101" s="29">
        <v>77</v>
      </c>
      <c r="B101" s="29">
        <v>2662.0454593519453</v>
      </c>
      <c r="C101" s="29">
        <v>-151.04545935194528</v>
      </c>
      <c r="D101" s="29">
        <v>-0.19563189670686829</v>
      </c>
    </row>
    <row r="102" spans="1:4" x14ac:dyDescent="0.25">
      <c r="A102" s="29">
        <v>78</v>
      </c>
      <c r="B102" s="29">
        <v>2469.5399915151997</v>
      </c>
      <c r="C102" s="29">
        <v>509.46000848480026</v>
      </c>
      <c r="D102" s="29">
        <v>0.65984524251039722</v>
      </c>
    </row>
    <row r="103" spans="1:4" x14ac:dyDescent="0.25">
      <c r="A103" s="29">
        <v>79</v>
      </c>
      <c r="B103" s="29">
        <v>2662.0454593519453</v>
      </c>
      <c r="C103" s="29">
        <v>-473.04545935194528</v>
      </c>
      <c r="D103" s="29">
        <v>-0.61268164457669927</v>
      </c>
    </row>
    <row r="104" spans="1:4" x14ac:dyDescent="0.25">
      <c r="A104" s="29">
        <v>80</v>
      </c>
      <c r="B104" s="29">
        <v>2918.7194164676057</v>
      </c>
      <c r="C104" s="29">
        <v>-523.7194164676057</v>
      </c>
      <c r="D104" s="29">
        <v>-0.67831382171537258</v>
      </c>
    </row>
    <row r="105" spans="1:4" x14ac:dyDescent="0.25">
      <c r="A105" s="29">
        <v>81</v>
      </c>
      <c r="B105" s="29">
        <v>2790.3824379097755</v>
      </c>
      <c r="C105" s="29">
        <v>-502.38243790977549</v>
      </c>
      <c r="D105" s="29">
        <v>-0.65067847535559908</v>
      </c>
    </row>
    <row r="106" spans="1:4" x14ac:dyDescent="0.25">
      <c r="A106" s="29">
        <v>82</v>
      </c>
      <c r="B106" s="29">
        <v>3111.2248843043512</v>
      </c>
      <c r="C106" s="29">
        <v>-605.22488430435124</v>
      </c>
      <c r="D106" s="29">
        <v>-0.78387852609837672</v>
      </c>
    </row>
    <row r="107" spans="1:4" x14ac:dyDescent="0.25">
      <c r="A107" s="29">
        <v>83</v>
      </c>
      <c r="B107" s="29">
        <v>3047.0563950254359</v>
      </c>
      <c r="C107" s="29">
        <v>-883.0563950254359</v>
      </c>
      <c r="D107" s="29">
        <v>-1.1437218847832296</v>
      </c>
    </row>
    <row r="108" spans="1:4" x14ac:dyDescent="0.25">
      <c r="A108" s="29">
        <v>84</v>
      </c>
      <c r="B108" s="29">
        <v>2854.5509271886904</v>
      </c>
      <c r="C108" s="29">
        <v>-754.55092718869037</v>
      </c>
      <c r="D108" s="29">
        <v>-0.97728345943785877</v>
      </c>
    </row>
    <row r="109" spans="1:4" x14ac:dyDescent="0.25">
      <c r="A109" s="29">
        <v>85</v>
      </c>
      <c r="B109" s="29">
        <v>3303.7303521410968</v>
      </c>
      <c r="C109" s="29">
        <v>796.26964785890323</v>
      </c>
      <c r="D109" s="29">
        <v>1.031316943714145</v>
      </c>
    </row>
    <row r="110" spans="1:4" x14ac:dyDescent="0.25">
      <c r="A110" s="29">
        <v>86</v>
      </c>
      <c r="B110" s="29">
        <v>3496.2358199778419</v>
      </c>
      <c r="C110" s="29">
        <v>175.76418002215814</v>
      </c>
      <c r="D110" s="29">
        <v>0.2276472265925113</v>
      </c>
    </row>
    <row r="111" spans="1:4" x14ac:dyDescent="0.25">
      <c r="A111" s="29">
        <v>87</v>
      </c>
      <c r="B111" s="29">
        <v>3303.7303521410968</v>
      </c>
      <c r="C111" s="29">
        <v>684.26964785890323</v>
      </c>
      <c r="D111" s="29">
        <v>0.88625616184637768</v>
      </c>
    </row>
    <row r="112" spans="1:4" x14ac:dyDescent="0.25">
      <c r="A112" s="29">
        <v>88</v>
      </c>
      <c r="B112" s="29">
        <v>3111.2248843043512</v>
      </c>
      <c r="C112" s="29">
        <v>930.77511569564876</v>
      </c>
      <c r="D112" s="29">
        <v>1.2055264823738605</v>
      </c>
    </row>
    <row r="113" spans="1:4" x14ac:dyDescent="0.25">
      <c r="A113" s="29">
        <v>89</v>
      </c>
      <c r="B113" s="29">
        <v>3367.8988414200121</v>
      </c>
      <c r="C113" s="29">
        <v>409.1011585799879</v>
      </c>
      <c r="D113" s="29">
        <v>0.52986191005912953</v>
      </c>
    </row>
    <row r="114" spans="1:4" x14ac:dyDescent="0.25">
      <c r="A114" s="29">
        <v>90</v>
      </c>
      <c r="B114" s="29">
        <v>3496.2358199778419</v>
      </c>
      <c r="C114" s="29">
        <v>1455.7641800221581</v>
      </c>
      <c r="D114" s="29">
        <v>1.885484733652709</v>
      </c>
    </row>
    <row r="115" spans="1:4" x14ac:dyDescent="0.25">
      <c r="A115" s="29">
        <v>91</v>
      </c>
      <c r="B115" s="29">
        <v>3432.067330698927</v>
      </c>
      <c r="C115" s="29">
        <v>1031.932669301073</v>
      </c>
      <c r="D115" s="29">
        <v>1.3365442843188018</v>
      </c>
    </row>
    <row r="116" spans="1:4" x14ac:dyDescent="0.25">
      <c r="A116" s="29">
        <v>92</v>
      </c>
      <c r="B116" s="29">
        <v>3303.7303521410968</v>
      </c>
      <c r="C116" s="29">
        <v>1059.2696478589032</v>
      </c>
      <c r="D116" s="29">
        <v>1.3719507439929199</v>
      </c>
    </row>
    <row r="117" spans="1:4" x14ac:dyDescent="0.25">
      <c r="A117" s="29">
        <v>93</v>
      </c>
      <c r="B117" s="29">
        <v>3111.2248843043512</v>
      </c>
      <c r="C117" s="29">
        <v>1125.7751156956488</v>
      </c>
      <c r="D117" s="29">
        <v>1.4580876650900625</v>
      </c>
    </row>
    <row r="118" spans="1:4" x14ac:dyDescent="0.25">
      <c r="A118" s="29">
        <v>94</v>
      </c>
      <c r="B118" s="29">
        <v>3560.4043092567572</v>
      </c>
      <c r="C118" s="29">
        <v>1174.5956907432428</v>
      </c>
      <c r="D118" s="29">
        <v>1.5213193685511162</v>
      </c>
    </row>
    <row r="119" spans="1:4" x14ac:dyDescent="0.25">
      <c r="A119" s="29">
        <v>95</v>
      </c>
      <c r="B119" s="29">
        <v>3560.4043092567572</v>
      </c>
      <c r="C119" s="29">
        <v>1390.5956907432428</v>
      </c>
      <c r="D119" s="29">
        <v>1.8010794478675245</v>
      </c>
    </row>
    <row r="120" spans="1:4" x14ac:dyDescent="0.25">
      <c r="A120" s="29">
        <v>96</v>
      </c>
      <c r="B120" s="29">
        <v>3560.4043092567572</v>
      </c>
      <c r="C120" s="29">
        <v>260.59569074324281</v>
      </c>
      <c r="D120" s="29">
        <v>0.33751977366594366</v>
      </c>
    </row>
    <row r="121" spans="1:4" x14ac:dyDescent="0.25">
      <c r="A121" s="29">
        <v>97</v>
      </c>
      <c r="B121" s="29">
        <v>2854.5509271886904</v>
      </c>
      <c r="C121" s="29">
        <v>266.44907281130963</v>
      </c>
      <c r="D121" s="29">
        <v>0.34510098955312707</v>
      </c>
    </row>
    <row r="122" spans="1:4" x14ac:dyDescent="0.25">
      <c r="A122" s="29">
        <v>98</v>
      </c>
      <c r="B122" s="29">
        <v>2662.0454593519453</v>
      </c>
      <c r="C122" s="29">
        <v>615.95454064805472</v>
      </c>
      <c r="D122" s="29">
        <v>0.79777542197685958</v>
      </c>
    </row>
    <row r="123" spans="1:4" x14ac:dyDescent="0.25">
      <c r="A123" s="29">
        <v>99</v>
      </c>
      <c r="B123" s="29">
        <v>2918.7194164676057</v>
      </c>
      <c r="C123" s="29">
        <v>26.280583532394303</v>
      </c>
      <c r="D123" s="29">
        <v>3.4038232099556136E-2</v>
      </c>
    </row>
    <row r="124" spans="1:4" x14ac:dyDescent="0.25">
      <c r="A124" s="29">
        <v>100</v>
      </c>
      <c r="B124" s="29">
        <v>2854.5509271886904</v>
      </c>
      <c r="C124" s="29">
        <v>166.44907281130963</v>
      </c>
      <c r="D124" s="29">
        <v>0.21558243431404914</v>
      </c>
    </row>
    <row r="125" spans="1:4" x14ac:dyDescent="0.25">
      <c r="A125" s="29">
        <v>101</v>
      </c>
      <c r="B125" s="29">
        <v>2918.7194164676057</v>
      </c>
      <c r="C125" s="29">
        <v>-14.719416467605697</v>
      </c>
      <c r="D125" s="29">
        <v>-1.9064375548465819E-2</v>
      </c>
    </row>
    <row r="126" spans="1:4" x14ac:dyDescent="0.25">
      <c r="A126" s="29">
        <v>102</v>
      </c>
      <c r="B126" s="29">
        <v>2277.0345236784542</v>
      </c>
      <c r="C126" s="29">
        <v>-327.03452367845421</v>
      </c>
      <c r="D126" s="29">
        <v>-0.42357039020133419</v>
      </c>
    </row>
    <row r="127" spans="1:4" x14ac:dyDescent="0.25">
      <c r="A127" s="29">
        <v>103</v>
      </c>
      <c r="B127" s="29">
        <v>3175.3933735832661</v>
      </c>
      <c r="C127" s="29">
        <v>1821.6066264167339</v>
      </c>
      <c r="D127" s="29">
        <v>2.3593185846742619</v>
      </c>
    </row>
    <row r="128" spans="1:4" x14ac:dyDescent="0.25">
      <c r="A128" s="29">
        <v>104</v>
      </c>
      <c r="B128" s="29">
        <v>3367.8988414200121</v>
      </c>
      <c r="C128" s="29">
        <v>1538.1011585799879</v>
      </c>
      <c r="D128" s="29">
        <v>1.9921263987083195</v>
      </c>
    </row>
    <row r="129" spans="1:4" x14ac:dyDescent="0.25">
      <c r="A129" s="29">
        <v>105</v>
      </c>
      <c r="B129" s="29">
        <v>3303.7303521410968</v>
      </c>
      <c r="C129" s="29">
        <v>1350.2696478589032</v>
      </c>
      <c r="D129" s="29">
        <v>1.7488497397386369</v>
      </c>
    </row>
    <row r="130" spans="1:4" x14ac:dyDescent="0.25">
      <c r="A130" s="29">
        <v>106</v>
      </c>
      <c r="B130" s="29">
        <v>3367.8988414200121</v>
      </c>
      <c r="C130" s="29">
        <v>1131.1011585799879</v>
      </c>
      <c r="D130" s="29">
        <v>1.4649858788852723</v>
      </c>
    </row>
    <row r="131" spans="1:4" x14ac:dyDescent="0.25">
      <c r="A131" s="29">
        <v>107</v>
      </c>
      <c r="B131" s="29">
        <v>3047.0563950254359</v>
      </c>
      <c r="C131" s="29">
        <v>-258.0563950254359</v>
      </c>
      <c r="D131" s="29">
        <v>-0.3342309145389924</v>
      </c>
    </row>
    <row r="132" spans="1:4" x14ac:dyDescent="0.25">
      <c r="A132" s="29">
        <v>108</v>
      </c>
      <c r="B132" s="29">
        <v>2533.7084807941146</v>
      </c>
      <c r="C132" s="29">
        <v>-254.70848079411462</v>
      </c>
      <c r="D132" s="29">
        <v>-0.32989474439594157</v>
      </c>
    </row>
    <row r="133" spans="1:4" x14ac:dyDescent="0.25">
      <c r="A133" s="29">
        <v>109</v>
      </c>
      <c r="B133" s="29">
        <v>2469.5399915151997</v>
      </c>
      <c r="C133" s="29">
        <v>-68.539991515199745</v>
      </c>
      <c r="D133" s="29">
        <v>-8.8772006771473316E-2</v>
      </c>
    </row>
    <row r="134" spans="1:4" x14ac:dyDescent="0.25">
      <c r="A134" s="29">
        <v>110</v>
      </c>
      <c r="B134" s="29">
        <v>2854.5509271886904</v>
      </c>
      <c r="C134" s="29">
        <v>-475.55092718869037</v>
      </c>
      <c r="D134" s="29">
        <v>-0.61592669032083125</v>
      </c>
    </row>
    <row r="135" spans="1:4" x14ac:dyDescent="0.25">
      <c r="A135" s="29">
        <v>111</v>
      </c>
      <c r="B135" s="29">
        <v>3239.5618628621814</v>
      </c>
      <c r="C135" s="29">
        <v>-1115.5618628621814</v>
      </c>
      <c r="D135" s="29">
        <v>-1.4448596075772415</v>
      </c>
    </row>
    <row r="136" spans="1:4" x14ac:dyDescent="0.25">
      <c r="A136" s="29">
        <v>112</v>
      </c>
      <c r="B136" s="29">
        <v>2597.87697007303</v>
      </c>
      <c r="C136" s="29">
        <v>-287.87697007302995</v>
      </c>
      <c r="D136" s="29">
        <v>-0.3728540925046212</v>
      </c>
    </row>
    <row r="137" spans="1:4" x14ac:dyDescent="0.25">
      <c r="A137" s="29">
        <v>113</v>
      </c>
      <c r="B137" s="29">
        <v>3175.3933735832661</v>
      </c>
      <c r="C137" s="29">
        <v>-703.39337358326611</v>
      </c>
      <c r="D137" s="29">
        <v>-0.91102493511245641</v>
      </c>
    </row>
    <row r="138" spans="1:4" x14ac:dyDescent="0.25">
      <c r="A138" s="29">
        <v>114</v>
      </c>
      <c r="B138" s="29">
        <v>2982.887905746521</v>
      </c>
      <c r="C138" s="29">
        <v>-717.88790574652103</v>
      </c>
      <c r="D138" s="29">
        <v>-0.92979804375896768</v>
      </c>
    </row>
    <row r="139" spans="1:4" x14ac:dyDescent="0.25">
      <c r="A139" s="29">
        <v>115</v>
      </c>
      <c r="B139" s="29">
        <v>3303.7303521410968</v>
      </c>
      <c r="C139" s="29">
        <v>778.26964785890323</v>
      </c>
      <c r="D139" s="29">
        <v>1.0080036037711111</v>
      </c>
    </row>
    <row r="140" spans="1:4" x14ac:dyDescent="0.25">
      <c r="A140" s="29">
        <v>116</v>
      </c>
      <c r="B140" s="29">
        <v>3752.9097770935027</v>
      </c>
      <c r="C140" s="29">
        <v>525.09022290649727</v>
      </c>
      <c r="D140" s="29">
        <v>0.68008927041014922</v>
      </c>
    </row>
    <row r="141" spans="1:4" x14ac:dyDescent="0.25">
      <c r="A141" s="29">
        <v>117</v>
      </c>
      <c r="B141" s="29">
        <v>2469.5399915151997</v>
      </c>
      <c r="C141" s="29">
        <v>-602.53999151519974</v>
      </c>
      <c r="D141" s="29">
        <v>-0.78040109174814953</v>
      </c>
    </row>
    <row r="142" spans="1:4" x14ac:dyDescent="0.25">
      <c r="A142" s="29">
        <v>118</v>
      </c>
      <c r="B142" s="29">
        <v>2982.887905746521</v>
      </c>
      <c r="C142" s="29">
        <v>-824.88790574652103</v>
      </c>
      <c r="D142" s="29">
        <v>-1.0683828978647811</v>
      </c>
    </row>
    <row r="143" spans="1:4" x14ac:dyDescent="0.25">
      <c r="A143" s="29">
        <v>119</v>
      </c>
      <c r="B143" s="29">
        <v>3175.3933735832661</v>
      </c>
      <c r="C143" s="29">
        <v>-593.39337358326611</v>
      </c>
      <c r="D143" s="29">
        <v>-0.76855452434947069</v>
      </c>
    </row>
    <row r="144" spans="1:4" x14ac:dyDescent="0.25">
      <c r="A144" s="29">
        <v>120</v>
      </c>
      <c r="B144" s="29">
        <v>2982.887905746521</v>
      </c>
      <c r="C144" s="29">
        <v>-114.88790574652103</v>
      </c>
      <c r="D144" s="29">
        <v>-0.14880115566732766</v>
      </c>
    </row>
    <row r="145" spans="1:4" x14ac:dyDescent="0.25">
      <c r="A145" s="29">
        <v>121</v>
      </c>
      <c r="B145" s="29">
        <v>3560.4043092567572</v>
      </c>
      <c r="C145" s="29">
        <v>-161.40430925675719</v>
      </c>
      <c r="D145" s="29">
        <v>-0.20904852944296526</v>
      </c>
    </row>
    <row r="146" spans="1:4" x14ac:dyDescent="0.25">
      <c r="A146" s="29">
        <v>122</v>
      </c>
      <c r="B146" s="29">
        <v>3175.3933735832661</v>
      </c>
      <c r="C146" s="29">
        <v>-515.39337358326611</v>
      </c>
      <c r="D146" s="29">
        <v>-0.66753005126298992</v>
      </c>
    </row>
    <row r="147" spans="1:4" x14ac:dyDescent="0.25">
      <c r="A147" s="29">
        <v>123</v>
      </c>
      <c r="B147" s="29">
        <v>3239.5618628621814</v>
      </c>
      <c r="C147" s="29">
        <v>-432.56186286218144</v>
      </c>
      <c r="D147" s="29">
        <v>-0.56024787529433906</v>
      </c>
    </row>
    <row r="148" spans="1:4" x14ac:dyDescent="0.25">
      <c r="A148" s="29">
        <v>124</v>
      </c>
      <c r="B148" s="29">
        <v>3560.4043092567572</v>
      </c>
      <c r="C148" s="29">
        <v>103.59569074324281</v>
      </c>
      <c r="D148" s="29">
        <v>0.13417564194059131</v>
      </c>
    </row>
    <row r="149" spans="1:4" x14ac:dyDescent="0.25">
      <c r="A149" s="29">
        <v>125</v>
      </c>
      <c r="B149" s="29">
        <v>2854.5509271886904</v>
      </c>
      <c r="C149" s="29">
        <v>247.44907281130963</v>
      </c>
      <c r="D149" s="29">
        <v>0.32049246405770226</v>
      </c>
    </row>
    <row r="150" spans="1:4" x14ac:dyDescent="0.25">
      <c r="A150" s="29">
        <v>126</v>
      </c>
      <c r="B150" s="29">
        <v>2918.7194164676057</v>
      </c>
      <c r="C150" s="29">
        <v>-17.719416467605697</v>
      </c>
      <c r="D150" s="29">
        <v>-2.2949932205638159E-2</v>
      </c>
    </row>
    <row r="151" spans="1:4" x14ac:dyDescent="0.25">
      <c r="A151" s="29">
        <v>127</v>
      </c>
      <c r="B151" s="29">
        <v>2790.3824379097755</v>
      </c>
      <c r="C151" s="29">
        <v>545.61756209022451</v>
      </c>
      <c r="D151" s="29">
        <v>0.70667598354993788</v>
      </c>
    </row>
    <row r="152" spans="1:4" x14ac:dyDescent="0.25">
      <c r="A152" s="29">
        <v>128</v>
      </c>
      <c r="B152" s="29">
        <v>2533.7084807941146</v>
      </c>
      <c r="C152" s="29">
        <v>-583.70848079411462</v>
      </c>
      <c r="D152" s="29">
        <v>-0.75601079113250802</v>
      </c>
    </row>
    <row r="153" spans="1:4" x14ac:dyDescent="0.25">
      <c r="A153" s="29">
        <v>129</v>
      </c>
      <c r="B153" s="29">
        <v>2854.5509271886904</v>
      </c>
      <c r="C153" s="29">
        <v>-403.55092718869037</v>
      </c>
      <c r="D153" s="29">
        <v>-0.52267333054869514</v>
      </c>
    </row>
    <row r="154" spans="1:4" x14ac:dyDescent="0.25">
      <c r="A154" s="29">
        <v>130</v>
      </c>
      <c r="B154" s="29">
        <v>2277.0345236784542</v>
      </c>
      <c r="C154" s="29">
        <v>-441.03452367845421</v>
      </c>
      <c r="D154" s="29">
        <v>-0.57122154317388307</v>
      </c>
    </row>
    <row r="155" spans="1:4" x14ac:dyDescent="0.25">
      <c r="A155" s="29">
        <v>131</v>
      </c>
      <c r="B155" s="29">
        <v>2790.3824379097755</v>
      </c>
      <c r="C155" s="29">
        <v>-248.38243790977549</v>
      </c>
      <c r="D155" s="29">
        <v>-0.32170134504834108</v>
      </c>
    </row>
    <row r="156" spans="1:4" x14ac:dyDescent="0.25">
      <c r="A156" s="29">
        <v>132</v>
      </c>
      <c r="B156" s="29">
        <v>2790.3824379097755</v>
      </c>
      <c r="C156" s="29">
        <v>990.61756209022451</v>
      </c>
      <c r="D156" s="29">
        <v>1.2830335543638347</v>
      </c>
    </row>
    <row r="157" spans="1:4" x14ac:dyDescent="0.25">
      <c r="A157" s="29">
        <v>133</v>
      </c>
      <c r="B157" s="29">
        <v>2662.0454593519453</v>
      </c>
      <c r="C157" s="29">
        <v>969.95454064805472</v>
      </c>
      <c r="D157" s="29">
        <v>1.2562711075231956</v>
      </c>
    </row>
    <row r="158" spans="1:4" x14ac:dyDescent="0.25">
      <c r="A158" s="29">
        <v>134</v>
      </c>
      <c r="B158" s="29">
        <v>2854.5509271886904</v>
      </c>
      <c r="C158" s="29">
        <v>758.44907281130963</v>
      </c>
      <c r="D158" s="29">
        <v>0.98233228132939054</v>
      </c>
    </row>
    <row r="159" spans="1:4" x14ac:dyDescent="0.25">
      <c r="A159" s="29">
        <v>135</v>
      </c>
      <c r="B159" s="29">
        <v>3175.3933735832661</v>
      </c>
      <c r="C159" s="29">
        <v>965.60662641673389</v>
      </c>
      <c r="D159" s="29">
        <v>1.2506397518277546</v>
      </c>
    </row>
    <row r="160" spans="1:4" x14ac:dyDescent="0.25">
      <c r="A160" s="29">
        <v>136</v>
      </c>
      <c r="B160" s="29">
        <v>3111.2248843043512</v>
      </c>
      <c r="C160" s="29">
        <v>1587.7751156956488</v>
      </c>
      <c r="D160" s="29">
        <v>2.0564633902946028</v>
      </c>
    </row>
    <row r="161" spans="1:4" x14ac:dyDescent="0.25">
      <c r="A161" s="29">
        <v>137</v>
      </c>
      <c r="B161" s="29">
        <v>3239.5618628621814</v>
      </c>
      <c r="C161" s="29">
        <v>1217.4381371378186</v>
      </c>
      <c r="D161" s="29">
        <v>1.5768082861504471</v>
      </c>
    </row>
    <row r="162" spans="1:4" x14ac:dyDescent="0.25">
      <c r="A162" s="29">
        <v>138</v>
      </c>
      <c r="B162" s="29">
        <v>2918.7194164676057</v>
      </c>
      <c r="C162" s="29">
        <v>1719.2805835323943</v>
      </c>
      <c r="D162" s="29">
        <v>2.2267873722971459</v>
      </c>
    </row>
    <row r="163" spans="1:4" x14ac:dyDescent="0.25">
      <c r="A163" s="29">
        <v>139</v>
      </c>
      <c r="B163" s="29">
        <v>2982.887905746521</v>
      </c>
      <c r="C163" s="29">
        <v>1274.112094253479</v>
      </c>
      <c r="D163" s="29">
        <v>1.6502115766034651</v>
      </c>
    </row>
    <row r="164" spans="1:4" x14ac:dyDescent="0.25">
      <c r="A164" s="29">
        <v>140</v>
      </c>
      <c r="B164" s="29">
        <v>2854.5509271886904</v>
      </c>
      <c r="C164" s="29">
        <v>-635.55092718869037</v>
      </c>
      <c r="D164" s="29">
        <v>-0.82315637870335601</v>
      </c>
    </row>
    <row r="165" spans="1:4" x14ac:dyDescent="0.25">
      <c r="A165" s="29">
        <v>141</v>
      </c>
      <c r="B165" s="29">
        <v>2982.887905746521</v>
      </c>
      <c r="C165" s="29">
        <v>-1019.887905746521</v>
      </c>
      <c r="D165" s="29">
        <v>-1.3209440805809831</v>
      </c>
    </row>
    <row r="166" spans="1:4" x14ac:dyDescent="0.25">
      <c r="A166" s="29">
        <v>142</v>
      </c>
      <c r="B166" s="29">
        <v>3111.2248843043512</v>
      </c>
      <c r="C166" s="29">
        <v>-811.22488430435124</v>
      </c>
      <c r="D166" s="29">
        <v>-1.0506867498908774</v>
      </c>
    </row>
    <row r="167" spans="1:4" x14ac:dyDescent="0.25">
      <c r="A167" s="29">
        <v>143</v>
      </c>
      <c r="B167" s="29">
        <v>2854.5509271886904</v>
      </c>
      <c r="C167" s="29">
        <v>-1205.5509271886904</v>
      </c>
      <c r="D167" s="29">
        <v>-1.5614121435661004</v>
      </c>
    </row>
    <row r="168" spans="1:4" x14ac:dyDescent="0.25">
      <c r="A168" s="29">
        <v>144</v>
      </c>
      <c r="B168" s="29">
        <v>2533.7084807941146</v>
      </c>
      <c r="C168" s="29">
        <v>-530.70848079411462</v>
      </c>
      <c r="D168" s="29">
        <v>-0.68736595685579671</v>
      </c>
    </row>
    <row r="169" spans="1:4" x14ac:dyDescent="0.25">
      <c r="A169" s="29">
        <v>145</v>
      </c>
      <c r="B169" s="29">
        <v>3111.2248843043512</v>
      </c>
      <c r="C169" s="29">
        <v>-986.22488430435124</v>
      </c>
      <c r="D169" s="29">
        <v>-1.2773442215592636</v>
      </c>
    </row>
    <row r="170" spans="1:4" x14ac:dyDescent="0.25">
      <c r="A170" s="29">
        <v>146</v>
      </c>
      <c r="B170" s="29">
        <v>2982.887905746521</v>
      </c>
      <c r="C170" s="29">
        <v>-874.88790574652103</v>
      </c>
      <c r="D170" s="29">
        <v>-1.1331421754843201</v>
      </c>
    </row>
    <row r="171" spans="1:4" x14ac:dyDescent="0.25">
      <c r="A171" s="29">
        <v>147</v>
      </c>
      <c r="B171" s="29">
        <v>3175.3933735832661</v>
      </c>
      <c r="C171" s="29">
        <v>-929.39337358326611</v>
      </c>
      <c r="D171" s="29">
        <v>-1.2037368699527726</v>
      </c>
    </row>
    <row r="172" spans="1:4" x14ac:dyDescent="0.25">
      <c r="A172" s="29">
        <v>148</v>
      </c>
      <c r="B172" s="29">
        <v>3047.0563950254359</v>
      </c>
      <c r="C172" s="29">
        <v>-558.0563950254359</v>
      </c>
      <c r="D172" s="29">
        <v>-0.72278658025622622</v>
      </c>
    </row>
    <row r="173" spans="1:4" x14ac:dyDescent="0.25">
      <c r="A173" s="29">
        <v>149</v>
      </c>
      <c r="B173" s="29">
        <v>2982.887905746521</v>
      </c>
      <c r="C173" s="29">
        <v>-591.88790574652103</v>
      </c>
      <c r="D173" s="29">
        <v>-0.76660466415772943</v>
      </c>
    </row>
    <row r="174" spans="1:4" x14ac:dyDescent="0.25">
      <c r="A174" s="29">
        <v>150</v>
      </c>
      <c r="B174" s="29">
        <v>2918.7194164676057</v>
      </c>
      <c r="C174" s="29">
        <v>-918.7194164676057</v>
      </c>
      <c r="D174" s="29">
        <v>-1.1899121149097305</v>
      </c>
    </row>
    <row r="175" spans="1:4" x14ac:dyDescent="0.25">
      <c r="A175" s="29">
        <v>151</v>
      </c>
      <c r="B175" s="29">
        <v>2918.7194164676057</v>
      </c>
      <c r="C175" s="29">
        <v>345.2805835323943</v>
      </c>
      <c r="D175" s="29">
        <v>0.44720242331221477</v>
      </c>
    </row>
    <row r="176" spans="1:4" x14ac:dyDescent="0.25">
      <c r="A176" s="29">
        <v>152</v>
      </c>
      <c r="B176" s="29">
        <v>2918.7194164676057</v>
      </c>
      <c r="C176" s="29">
        <v>540.2805835323943</v>
      </c>
      <c r="D176" s="29">
        <v>0.69976360602841681</v>
      </c>
    </row>
    <row r="177" spans="1:4" x14ac:dyDescent="0.25">
      <c r="A177" s="29">
        <v>153</v>
      </c>
      <c r="B177" s="29">
        <v>2277.0345236784542</v>
      </c>
      <c r="C177" s="29">
        <v>1154.9654763215458</v>
      </c>
      <c r="D177" s="29">
        <v>1.4958945984418011</v>
      </c>
    </row>
    <row r="178" spans="1:4" x14ac:dyDescent="0.25">
      <c r="A178" s="29">
        <v>154</v>
      </c>
      <c r="B178" s="29">
        <v>2469.5399915151997</v>
      </c>
      <c r="C178" s="29">
        <v>688.46000848480026</v>
      </c>
      <c r="D178" s="29">
        <v>0.89168345638834678</v>
      </c>
    </row>
    <row r="179" spans="1:4" x14ac:dyDescent="0.25">
      <c r="A179" s="29">
        <v>155</v>
      </c>
      <c r="B179" s="29">
        <v>3496.2358199778419</v>
      </c>
      <c r="C179" s="29">
        <v>1171.7641800221581</v>
      </c>
      <c r="D179" s="29">
        <v>1.5176520367737276</v>
      </c>
    </row>
    <row r="180" spans="1:4" x14ac:dyDescent="0.25">
      <c r="A180" s="29">
        <v>156</v>
      </c>
      <c r="B180" s="29">
        <v>3175.3933735832661</v>
      </c>
      <c r="C180" s="29">
        <v>1264.6066264167339</v>
      </c>
      <c r="D180" s="29">
        <v>1.6379002319925975</v>
      </c>
    </row>
    <row r="181" spans="1:4" x14ac:dyDescent="0.25">
      <c r="A181" s="29">
        <v>157</v>
      </c>
      <c r="B181" s="29">
        <v>3111.2248843043512</v>
      </c>
      <c r="C181" s="29">
        <v>1386.7751156956488</v>
      </c>
      <c r="D181" s="29">
        <v>1.796131094264056</v>
      </c>
    </row>
    <row r="182" spans="1:4" x14ac:dyDescent="0.25">
      <c r="A182" s="29">
        <v>158</v>
      </c>
      <c r="B182" s="29">
        <v>3239.5618628621814</v>
      </c>
      <c r="C182" s="29">
        <v>1417.4381371378186</v>
      </c>
      <c r="D182" s="29">
        <v>1.835845396628603</v>
      </c>
    </row>
    <row r="183" spans="1:4" x14ac:dyDescent="0.25">
      <c r="A183" s="29">
        <v>159</v>
      </c>
      <c r="B183" s="29">
        <v>2277.0345236784542</v>
      </c>
      <c r="C183" s="29">
        <v>1629.9654763215458</v>
      </c>
      <c r="D183" s="29">
        <v>2.1111077358274213</v>
      </c>
    </row>
    <row r="184" spans="1:4" x14ac:dyDescent="0.25">
      <c r="A184" s="29">
        <v>160</v>
      </c>
      <c r="B184" s="29">
        <v>2597.87697007303</v>
      </c>
      <c r="C184" s="29">
        <v>1299.12302992697</v>
      </c>
      <c r="D184" s="29">
        <v>1.6826053791395459</v>
      </c>
    </row>
    <row r="185" spans="1:4" x14ac:dyDescent="0.25">
      <c r="A185" s="29">
        <v>161</v>
      </c>
      <c r="B185" s="29">
        <v>2533.7084807941146</v>
      </c>
      <c r="C185" s="29">
        <v>1196.2915192058854</v>
      </c>
      <c r="D185" s="29">
        <v>1.5494194921230795</v>
      </c>
    </row>
    <row r="186" spans="1:4" x14ac:dyDescent="0.25">
      <c r="A186" s="29">
        <v>162</v>
      </c>
      <c r="B186" s="29">
        <v>2533.7084807941146</v>
      </c>
      <c r="C186" s="29">
        <v>1251.2915192058854</v>
      </c>
      <c r="D186" s="29">
        <v>1.6206546975045724</v>
      </c>
    </row>
    <row r="187" spans="1:4" x14ac:dyDescent="0.25">
      <c r="A187" s="29">
        <v>163</v>
      </c>
      <c r="B187" s="29">
        <v>3047.0563950254359</v>
      </c>
      <c r="C187" s="29">
        <v>-8.0563950254359042</v>
      </c>
      <c r="D187" s="29">
        <v>-1.0434526441297529E-2</v>
      </c>
    </row>
    <row r="188" spans="1:4" x14ac:dyDescent="0.25">
      <c r="A188" s="29">
        <v>164</v>
      </c>
      <c r="B188" s="29">
        <v>3239.5618628621814</v>
      </c>
      <c r="C188" s="29">
        <v>-18.561862862181442</v>
      </c>
      <c r="D188" s="29">
        <v>-2.4041056604556365E-2</v>
      </c>
    </row>
    <row r="189" spans="1:4" x14ac:dyDescent="0.25">
      <c r="A189" s="29">
        <v>165</v>
      </c>
      <c r="B189" s="29">
        <v>3432.067330698927</v>
      </c>
      <c r="C189" s="29">
        <v>-263.06733069892698</v>
      </c>
      <c r="D189" s="29">
        <v>-0.34072100602725758</v>
      </c>
    </row>
    <row r="190" spans="1:4" x14ac:dyDescent="0.25">
      <c r="A190" s="29">
        <v>166</v>
      </c>
      <c r="B190" s="29">
        <v>2918.7194164676057</v>
      </c>
      <c r="C190" s="29">
        <v>-747.7194164676057</v>
      </c>
      <c r="D190" s="29">
        <v>-0.96843538545090713</v>
      </c>
    </row>
    <row r="191" spans="1:4" x14ac:dyDescent="0.25">
      <c r="A191" s="29">
        <v>167</v>
      </c>
      <c r="B191" s="29">
        <v>2790.3824379097755</v>
      </c>
      <c r="C191" s="29">
        <v>-151.38243790977549</v>
      </c>
      <c r="D191" s="29">
        <v>-0.19606834646643545</v>
      </c>
    </row>
    <row r="192" spans="1:4" x14ac:dyDescent="0.25">
      <c r="A192" s="29">
        <v>168</v>
      </c>
      <c r="B192" s="29">
        <v>2918.7194164676057</v>
      </c>
      <c r="C192" s="29">
        <v>-4.7194164676056971</v>
      </c>
      <c r="D192" s="29">
        <v>-6.1125200245580264E-3</v>
      </c>
    </row>
    <row r="193" spans="1:4" x14ac:dyDescent="0.25">
      <c r="A193" s="29">
        <v>169</v>
      </c>
      <c r="B193" s="29">
        <v>2597.87697007303</v>
      </c>
      <c r="C193" s="29">
        <v>-5.8769700730299519</v>
      </c>
      <c r="D193" s="29">
        <v>-7.6117667304213777E-3</v>
      </c>
    </row>
    <row r="194" spans="1:4" x14ac:dyDescent="0.25">
      <c r="A194" s="29">
        <v>170</v>
      </c>
      <c r="B194" s="29">
        <v>3239.5618628621814</v>
      </c>
      <c r="C194" s="29">
        <v>-537.56186286218144</v>
      </c>
      <c r="D194" s="29">
        <v>-0.69624235829537096</v>
      </c>
    </row>
    <row r="195" spans="1:4" x14ac:dyDescent="0.25">
      <c r="A195" s="29">
        <v>171</v>
      </c>
      <c r="B195" s="29">
        <v>2854.5509271886904</v>
      </c>
      <c r="C195" s="29">
        <v>-631.55092718869037</v>
      </c>
      <c r="D195" s="29">
        <v>-0.8179756364937929</v>
      </c>
    </row>
    <row r="196" spans="1:4" x14ac:dyDescent="0.25">
      <c r="A196" s="29">
        <v>172</v>
      </c>
      <c r="B196" s="29">
        <v>2790.3824379097755</v>
      </c>
      <c r="C196" s="29">
        <v>-245.38243790977549</v>
      </c>
      <c r="D196" s="29">
        <v>-0.3178157883911687</v>
      </c>
    </row>
    <row r="197" spans="1:4" x14ac:dyDescent="0.25">
      <c r="A197" s="29">
        <v>173</v>
      </c>
      <c r="B197" s="29">
        <v>3111.2248843043512</v>
      </c>
      <c r="C197" s="29">
        <v>-127.22488430435124</v>
      </c>
      <c r="D197" s="29">
        <v>-0.16477983205558416</v>
      </c>
    </row>
    <row r="198" spans="1:4" x14ac:dyDescent="0.25">
      <c r="A198" s="29">
        <v>174</v>
      </c>
      <c r="B198" s="29">
        <v>3175.3933735832661</v>
      </c>
      <c r="C198" s="29">
        <v>-1238.3933735832661</v>
      </c>
      <c r="D198" s="29">
        <v>-1.6039492056415234</v>
      </c>
    </row>
    <row r="199" spans="1:4" x14ac:dyDescent="0.25">
      <c r="A199" s="29">
        <v>175</v>
      </c>
      <c r="B199" s="29">
        <v>2790.3824379097755</v>
      </c>
      <c r="C199" s="29">
        <v>420.61756209022451</v>
      </c>
      <c r="D199" s="29">
        <v>0.54477778950109046</v>
      </c>
    </row>
    <row r="200" spans="1:4" x14ac:dyDescent="0.25">
      <c r="A200" s="29">
        <v>176</v>
      </c>
      <c r="B200" s="29">
        <v>3047.0563950254359</v>
      </c>
      <c r="C200" s="29">
        <v>-353.0563950254359</v>
      </c>
      <c r="D200" s="29">
        <v>-0.45727354201611647</v>
      </c>
    </row>
    <row r="201" spans="1:4" x14ac:dyDescent="0.25">
      <c r="A201" s="29">
        <v>177</v>
      </c>
      <c r="B201" s="29">
        <v>2790.3824379097755</v>
      </c>
      <c r="C201" s="29">
        <v>166.61756209022451</v>
      </c>
      <c r="D201" s="29">
        <v>0.21580065919383243</v>
      </c>
    </row>
    <row r="202" spans="1:4" x14ac:dyDescent="0.25">
      <c r="A202" s="29">
        <v>178</v>
      </c>
      <c r="B202" s="29">
        <v>3111.2248843043512</v>
      </c>
      <c r="C202" s="29">
        <v>-166.22488430435124</v>
      </c>
      <c r="D202" s="29">
        <v>-0.21529206859882458</v>
      </c>
    </row>
    <row r="203" spans="1:4" x14ac:dyDescent="0.25">
      <c r="A203" s="29">
        <v>179</v>
      </c>
      <c r="B203" s="29">
        <v>3239.5618628621814</v>
      </c>
      <c r="C203" s="29">
        <v>-568.56186286218144</v>
      </c>
      <c r="D203" s="29">
        <v>-0.73639311041948508</v>
      </c>
    </row>
    <row r="204" spans="1:4" x14ac:dyDescent="0.25">
      <c r="A204" s="29">
        <v>180</v>
      </c>
      <c r="B204" s="29">
        <v>2726.2139486308602</v>
      </c>
      <c r="C204" s="29">
        <v>-931.21394863086016</v>
      </c>
      <c r="D204" s="29">
        <v>-1.2060948524514596</v>
      </c>
    </row>
    <row r="205" spans="1:4" x14ac:dyDescent="0.25">
      <c r="A205" s="29">
        <v>181</v>
      </c>
      <c r="B205" s="29">
        <v>2982.887905746521</v>
      </c>
      <c r="C205" s="29">
        <v>-518.88790574652103</v>
      </c>
      <c r="D205" s="29">
        <v>-0.6720561188332026</v>
      </c>
    </row>
    <row r="206" spans="1:4" x14ac:dyDescent="0.25">
      <c r="A206" s="29">
        <v>182</v>
      </c>
      <c r="B206" s="29">
        <v>2803.2161357655586</v>
      </c>
      <c r="C206" s="29">
        <v>-583.21613576555865</v>
      </c>
      <c r="D206" s="29">
        <v>-0.75537311296473086</v>
      </c>
    </row>
    <row r="207" spans="1:4" x14ac:dyDescent="0.25">
      <c r="A207" s="29">
        <v>183</v>
      </c>
      <c r="B207" s="29">
        <v>3059.8900928812191</v>
      </c>
      <c r="C207" s="29">
        <v>-487.89009288121906</v>
      </c>
      <c r="D207" s="29">
        <v>-0.63190819945435039</v>
      </c>
    </row>
    <row r="208" spans="1:4" x14ac:dyDescent="0.25">
      <c r="A208" s="29">
        <v>184</v>
      </c>
      <c r="B208" s="29">
        <v>2700.5465529192943</v>
      </c>
      <c r="C208" s="29">
        <v>-445.5465529192943</v>
      </c>
      <c r="D208" s="29">
        <v>-0.5770654582585838</v>
      </c>
    </row>
    <row r="209" spans="1:4" x14ac:dyDescent="0.25">
      <c r="A209" s="29">
        <v>185</v>
      </c>
      <c r="B209" s="29">
        <v>3008.5553014580869</v>
      </c>
      <c r="C209" s="29">
        <v>-806.55530145808689</v>
      </c>
      <c r="D209" s="29">
        <v>-1.0446387736527039</v>
      </c>
    </row>
    <row r="210" spans="1:4" x14ac:dyDescent="0.25">
      <c r="A210" s="29">
        <v>186</v>
      </c>
      <c r="B210" s="29">
        <v>3303.7303521410968</v>
      </c>
      <c r="C210" s="29">
        <v>911.26964785890323</v>
      </c>
      <c r="D210" s="29">
        <v>1.1802632822390846</v>
      </c>
    </row>
    <row r="211" spans="1:4" x14ac:dyDescent="0.25">
      <c r="A211" s="29">
        <v>187</v>
      </c>
      <c r="B211" s="29">
        <v>3303.7303521410968</v>
      </c>
      <c r="C211" s="29">
        <v>886.26964785890323</v>
      </c>
      <c r="D211" s="29">
        <v>1.1478836434293151</v>
      </c>
    </row>
    <row r="212" spans="1:4" x14ac:dyDescent="0.25">
      <c r="A212" s="29">
        <v>188</v>
      </c>
      <c r="B212" s="29">
        <v>3188.2270714390493</v>
      </c>
      <c r="C212" s="29">
        <v>773.77292856095073</v>
      </c>
      <c r="D212" s="29">
        <v>1.0021795179032462</v>
      </c>
    </row>
    <row r="213" spans="1:4" x14ac:dyDescent="0.25">
      <c r="A213" s="29">
        <v>189</v>
      </c>
      <c r="B213" s="29">
        <v>3329.3977478526626</v>
      </c>
      <c r="C213" s="29">
        <v>885.60225214733737</v>
      </c>
      <c r="D213" s="29">
        <v>1.1470192421459675</v>
      </c>
    </row>
    <row r="214" spans="1:4" x14ac:dyDescent="0.25">
      <c r="A214" s="29">
        <v>190</v>
      </c>
      <c r="B214" s="29">
        <v>2995.7216036023037</v>
      </c>
      <c r="C214" s="29">
        <v>237.27839639769627</v>
      </c>
      <c r="D214" s="29">
        <v>0.30731955090874857</v>
      </c>
    </row>
    <row r="215" spans="1:4" x14ac:dyDescent="0.25">
      <c r="A215" s="29">
        <v>191</v>
      </c>
      <c r="B215" s="29">
        <v>3111.2248843043512</v>
      </c>
      <c r="C215" s="29">
        <v>241.77511569564876</v>
      </c>
      <c r="D215" s="29">
        <v>0.31314363677661344</v>
      </c>
    </row>
    <row r="216" spans="1:4" x14ac:dyDescent="0.25">
      <c r="A216" s="29">
        <v>192</v>
      </c>
      <c r="B216" s="29">
        <v>2713.380250775077</v>
      </c>
      <c r="C216" s="29">
        <v>298.619749224923</v>
      </c>
      <c r="D216" s="29">
        <v>0.38676798485467795</v>
      </c>
    </row>
    <row r="217" spans="1:4" x14ac:dyDescent="0.25">
      <c r="A217" s="29">
        <v>193</v>
      </c>
      <c r="B217" s="29">
        <v>2713.380250775077</v>
      </c>
      <c r="C217" s="29">
        <v>371.619749224923</v>
      </c>
      <c r="D217" s="29">
        <v>0.48131653017920484</v>
      </c>
    </row>
    <row r="218" spans="1:4" x14ac:dyDescent="0.25">
      <c r="A218" s="29">
        <v>194</v>
      </c>
      <c r="B218" s="29">
        <v>2123.0301494090577</v>
      </c>
      <c r="C218" s="29">
        <v>-88.030149409057685</v>
      </c>
      <c r="D218" s="29">
        <v>-0.11401537768941322</v>
      </c>
    </row>
    <row r="219" spans="1:4" x14ac:dyDescent="0.25">
      <c r="A219" s="29">
        <v>195</v>
      </c>
      <c r="B219" s="29">
        <v>2135.8638472648404</v>
      </c>
      <c r="C219" s="29">
        <v>28.136152735159612</v>
      </c>
      <c r="D219" s="29">
        <v>3.6441538522439046E-2</v>
      </c>
    </row>
    <row r="220" spans="1:4" x14ac:dyDescent="0.25">
      <c r="A220" s="29">
        <v>196</v>
      </c>
      <c r="B220" s="29">
        <v>3149.7259778717007</v>
      </c>
      <c r="C220" s="29">
        <v>-1212.7259778717007</v>
      </c>
      <c r="D220" s="29">
        <v>-1.570705165548407</v>
      </c>
    </row>
    <row r="221" spans="1:4" x14ac:dyDescent="0.25">
      <c r="A221" s="29">
        <v>197</v>
      </c>
      <c r="B221" s="29">
        <v>2739.0476464866433</v>
      </c>
      <c r="C221" s="29">
        <v>-944.04764648664332</v>
      </c>
      <c r="D221" s="29">
        <v>-1.2227168724980184</v>
      </c>
    </row>
    <row r="222" spans="1:4" x14ac:dyDescent="0.25">
      <c r="A222" s="29">
        <v>198</v>
      </c>
      <c r="B222" s="29">
        <v>2700.5465529192943</v>
      </c>
      <c r="C222" s="29">
        <v>950.4534470807057</v>
      </c>
      <c r="D222" s="29">
        <v>1.2310135728789442</v>
      </c>
    </row>
    <row r="223" spans="1:4" x14ac:dyDescent="0.25">
      <c r="A223" s="29">
        <v>199</v>
      </c>
      <c r="B223" s="29">
        <v>2277.0345236784542</v>
      </c>
      <c r="C223" s="29">
        <v>1296.9654763215458</v>
      </c>
      <c r="D223" s="29">
        <v>1.6798109468812916</v>
      </c>
    </row>
    <row r="224" spans="1:4" x14ac:dyDescent="0.25">
      <c r="A224" s="29">
        <v>200</v>
      </c>
      <c r="B224" s="29">
        <v>2893.0520207560398</v>
      </c>
      <c r="C224" s="29">
        <v>751.94797924396016</v>
      </c>
      <c r="D224" s="29">
        <v>0.97391215886621896</v>
      </c>
    </row>
    <row r="225" spans="1:4" x14ac:dyDescent="0.25">
      <c r="A225" s="29">
        <v>201</v>
      </c>
      <c r="B225" s="29">
        <v>2687.7128550635111</v>
      </c>
      <c r="C225" s="29">
        <v>505.28714493648886</v>
      </c>
      <c r="D225" s="29">
        <v>0.65444060993052622</v>
      </c>
    </row>
    <row r="226" spans="1:4" x14ac:dyDescent="0.25">
      <c r="A226" s="29">
        <v>202</v>
      </c>
      <c r="B226" s="29">
        <v>3406.3999349873611</v>
      </c>
      <c r="C226" s="29">
        <v>-1581.3999349873611</v>
      </c>
      <c r="D226" s="29">
        <v>-2.0482063483473483</v>
      </c>
    </row>
    <row r="227" spans="1:4" x14ac:dyDescent="0.25">
      <c r="A227" s="29">
        <v>203</v>
      </c>
      <c r="B227" s="29">
        <v>2790.3824379097755</v>
      </c>
      <c r="C227" s="29">
        <v>-800.38243790977549</v>
      </c>
      <c r="D227" s="29">
        <v>-1.0366437699680513</v>
      </c>
    </row>
    <row r="228" spans="1:4" x14ac:dyDescent="0.25">
      <c r="A228" s="29">
        <v>204</v>
      </c>
      <c r="B228" s="29">
        <v>2867.384625044474</v>
      </c>
      <c r="C228" s="29">
        <v>-712.38462504447398</v>
      </c>
      <c r="D228" s="29">
        <v>-0.92267027410292535</v>
      </c>
    </row>
    <row r="229" spans="1:4" x14ac:dyDescent="0.25">
      <c r="A229" s="29">
        <v>205</v>
      </c>
      <c r="B229" s="29">
        <v>3226.7281650063987</v>
      </c>
      <c r="C229" s="29">
        <v>-661.72816500639874</v>
      </c>
      <c r="D229" s="29">
        <v>-0.85706075892634948</v>
      </c>
    </row>
    <row r="230" spans="1:4" x14ac:dyDescent="0.25">
      <c r="A230" s="29">
        <v>206</v>
      </c>
      <c r="B230" s="29">
        <v>2957.2205100349547</v>
      </c>
      <c r="C230" s="29">
        <v>192.77948996504529</v>
      </c>
      <c r="D230" s="29">
        <v>0.2496852101999899</v>
      </c>
    </row>
    <row r="231" spans="1:4" x14ac:dyDescent="0.25">
      <c r="A231" s="29">
        <v>207</v>
      </c>
      <c r="B231" s="29">
        <v>3278.0629564295305</v>
      </c>
      <c r="C231" s="29">
        <v>661.93704357046954</v>
      </c>
      <c r="D231" s="29">
        <v>0.85733129542473807</v>
      </c>
    </row>
    <row r="232" spans="1:4" x14ac:dyDescent="0.25">
      <c r="A232" s="29">
        <v>208</v>
      </c>
      <c r="B232" s="29">
        <v>2161.5312429764072</v>
      </c>
      <c r="C232" s="29">
        <v>1108.4687570235928</v>
      </c>
      <c r="D232" s="29">
        <v>1.4356727193735228</v>
      </c>
    </row>
    <row r="233" spans="1:4" x14ac:dyDescent="0.25">
      <c r="A233" s="29">
        <v>209</v>
      </c>
      <c r="B233" s="29">
        <v>2982.887905746521</v>
      </c>
      <c r="C233" s="29">
        <v>-52.887905746521028</v>
      </c>
      <c r="D233" s="29">
        <v>-6.8499651419099319E-2</v>
      </c>
    </row>
    <row r="234" spans="1:4" x14ac:dyDescent="0.25">
      <c r="A234" s="29">
        <v>210</v>
      </c>
      <c r="B234" s="29">
        <v>2828.8835314771245</v>
      </c>
      <c r="C234" s="29">
        <v>991.11646852287549</v>
      </c>
      <c r="D234" s="29">
        <v>1.2836797307673991</v>
      </c>
    </row>
    <row r="235" spans="1:4" x14ac:dyDescent="0.25">
      <c r="A235" s="29">
        <v>211</v>
      </c>
      <c r="B235" s="29">
        <v>3419.2336328431438</v>
      </c>
      <c r="C235" s="29">
        <v>960.76636715685618</v>
      </c>
      <c r="D235" s="29">
        <v>1.2443707179645351</v>
      </c>
    </row>
    <row r="236" spans="1:4" x14ac:dyDescent="0.25">
      <c r="A236" s="29">
        <v>212</v>
      </c>
      <c r="B236" s="29">
        <v>3432.067330698927</v>
      </c>
      <c r="C236" s="29">
        <v>622.93266930107302</v>
      </c>
      <c r="D236" s="29">
        <v>0.80681339339097302</v>
      </c>
    </row>
    <row r="237" spans="1:4" x14ac:dyDescent="0.25">
      <c r="A237" s="29">
        <v>213</v>
      </c>
      <c r="B237" s="29">
        <v>3047.0563950254359</v>
      </c>
      <c r="C237" s="29">
        <v>822.9436049745641</v>
      </c>
      <c r="D237" s="29">
        <v>1.0658646675954402</v>
      </c>
    </row>
    <row r="238" spans="1:4" x14ac:dyDescent="0.25">
      <c r="A238" s="29">
        <v>214</v>
      </c>
      <c r="B238" s="29">
        <v>3175.3933735832661</v>
      </c>
      <c r="C238" s="29">
        <v>579.60662641673389</v>
      </c>
      <c r="D238" s="29">
        <v>0.75069812860491369</v>
      </c>
    </row>
    <row r="239" spans="1:4" x14ac:dyDescent="0.25">
      <c r="A239" s="29">
        <v>215</v>
      </c>
      <c r="B239" s="29">
        <v>2597.87697007303</v>
      </c>
      <c r="C239" s="29">
        <v>-552.87697007302995</v>
      </c>
      <c r="D239" s="29">
        <v>-0.71607826388817775</v>
      </c>
    </row>
    <row r="240" spans="1:4" x14ac:dyDescent="0.25">
      <c r="A240" s="29">
        <v>216</v>
      </c>
      <c r="B240" s="29">
        <v>3072.7237907370018</v>
      </c>
      <c r="C240" s="29">
        <v>-917.72379073700176</v>
      </c>
      <c r="D240" s="29">
        <v>-1.1886225948478637</v>
      </c>
    </row>
    <row r="241" spans="1:4" x14ac:dyDescent="0.25">
      <c r="A241" s="29">
        <v>217</v>
      </c>
      <c r="B241" s="29">
        <v>2585.0432722172468</v>
      </c>
      <c r="C241" s="29">
        <v>-760.04327221724679</v>
      </c>
      <c r="D241" s="29">
        <v>-0.98439706536759042</v>
      </c>
    </row>
    <row r="242" spans="1:4" x14ac:dyDescent="0.25">
      <c r="A242" s="29">
        <v>218</v>
      </c>
      <c r="B242" s="29">
        <v>2982.887905746521</v>
      </c>
      <c r="C242" s="29">
        <v>-682.88790574652103</v>
      </c>
      <c r="D242" s="29">
        <v>-0.88446654942529035</v>
      </c>
    </row>
    <row r="243" spans="1:4" x14ac:dyDescent="0.25">
      <c r="A243" s="29">
        <v>219</v>
      </c>
      <c r="B243" s="29">
        <v>2816.0498336213413</v>
      </c>
      <c r="C243" s="29">
        <v>-871.04983362134135</v>
      </c>
      <c r="D243" s="29">
        <v>-1.1281711599187536</v>
      </c>
    </row>
    <row r="244" spans="1:4" x14ac:dyDescent="0.25">
      <c r="A244" s="29">
        <v>220</v>
      </c>
      <c r="B244" s="29">
        <v>3367.8988414200121</v>
      </c>
      <c r="C244" s="29">
        <v>512.1011585799879</v>
      </c>
      <c r="D244" s="29">
        <v>0.66326602195537976</v>
      </c>
    </row>
    <row r="245" spans="1:4" x14ac:dyDescent="0.25">
      <c r="A245" s="29">
        <v>221</v>
      </c>
      <c r="B245" s="29">
        <v>2533.7084807941146</v>
      </c>
      <c r="C245" s="29">
        <v>1526.2915192058854</v>
      </c>
      <c r="D245" s="29">
        <v>1.9768307244120367</v>
      </c>
    </row>
    <row r="246" spans="1:4" x14ac:dyDescent="0.25">
      <c r="A246" s="29">
        <v>222</v>
      </c>
      <c r="B246" s="29">
        <v>3213.8944671506156</v>
      </c>
      <c r="C246" s="29">
        <v>926.10553284938442</v>
      </c>
      <c r="D246" s="29">
        <v>1.1994785061356872</v>
      </c>
    </row>
    <row r="247" spans="1:4" x14ac:dyDescent="0.25">
      <c r="A247" s="29">
        <v>223</v>
      </c>
      <c r="B247" s="29">
        <v>3059.8900928812191</v>
      </c>
      <c r="C247" s="29">
        <v>1235.1099071187809</v>
      </c>
      <c r="D247" s="29">
        <v>1.5996965073149627</v>
      </c>
    </row>
    <row r="248" spans="1:4" x14ac:dyDescent="0.25">
      <c r="A248" s="29">
        <v>224</v>
      </c>
      <c r="B248" s="29">
        <v>2867.384625044474</v>
      </c>
      <c r="C248" s="29">
        <v>652.61537495552602</v>
      </c>
      <c r="D248" s="29">
        <v>0.84525800491048864</v>
      </c>
    </row>
    <row r="249" spans="1:4" x14ac:dyDescent="0.25">
      <c r="A249" s="29">
        <v>225</v>
      </c>
      <c r="B249" s="29">
        <v>2803.2161357655586</v>
      </c>
      <c r="C249" s="29">
        <v>621.78386423444135</v>
      </c>
      <c r="D249" s="29">
        <v>0.80532547766615836</v>
      </c>
    </row>
    <row r="250" spans="1:4" x14ac:dyDescent="0.25">
      <c r="A250" s="29">
        <v>226</v>
      </c>
      <c r="B250" s="29">
        <v>2700.5465529192943</v>
      </c>
      <c r="C250" s="29">
        <v>929.4534470807057</v>
      </c>
      <c r="D250" s="29">
        <v>1.2038146762787378</v>
      </c>
    </row>
    <row r="251" spans="1:4" x14ac:dyDescent="0.25">
      <c r="A251" s="29">
        <v>227</v>
      </c>
      <c r="B251" s="29">
        <v>2533.7084807941146</v>
      </c>
      <c r="C251" s="29">
        <v>991.29151920588538</v>
      </c>
      <c r="D251" s="29">
        <v>1.2839064538829696</v>
      </c>
    </row>
    <row r="252" spans="1:4" x14ac:dyDescent="0.25">
      <c r="A252" s="29">
        <v>228</v>
      </c>
      <c r="B252" s="29">
        <v>3547.5706114009745</v>
      </c>
      <c r="C252" s="29">
        <v>672.42938859902551</v>
      </c>
      <c r="D252" s="29">
        <v>0.87092082911642299</v>
      </c>
    </row>
    <row r="253" spans="1:4" x14ac:dyDescent="0.25">
      <c r="A253" s="29">
        <v>229</v>
      </c>
      <c r="B253" s="29">
        <v>3509.069517833625</v>
      </c>
      <c r="C253" s="29">
        <v>655.93048216637499</v>
      </c>
      <c r="D253" s="29">
        <v>0.84955168387460667</v>
      </c>
    </row>
    <row r="254" spans="1:4" x14ac:dyDescent="0.25">
      <c r="A254" s="29">
        <v>230</v>
      </c>
      <c r="B254" s="29">
        <v>3406.3999349873611</v>
      </c>
      <c r="C254" s="29">
        <v>918.60006501263888</v>
      </c>
      <c r="D254" s="29">
        <v>1.1897575326296006</v>
      </c>
    </row>
    <row r="255" spans="1:4" x14ac:dyDescent="0.25">
      <c r="A255" s="29">
        <v>231</v>
      </c>
      <c r="B255" s="29">
        <v>3111.2248843043512</v>
      </c>
      <c r="C255" s="29">
        <v>1223.7751156956488</v>
      </c>
      <c r="D255" s="29">
        <v>1.5850158492243589</v>
      </c>
    </row>
    <row r="256" spans="1:4" x14ac:dyDescent="0.25">
      <c r="A256" s="29">
        <v>232</v>
      </c>
      <c r="B256" s="29">
        <v>3111.2248843043512</v>
      </c>
      <c r="C256" s="29">
        <v>-1171.2248843043512</v>
      </c>
      <c r="D256" s="29">
        <v>-1.516953548751558</v>
      </c>
    </row>
    <row r="257" spans="1:4" x14ac:dyDescent="0.25">
      <c r="A257" s="29">
        <v>233</v>
      </c>
      <c r="B257" s="29">
        <v>2918.7194164676057</v>
      </c>
      <c r="C257" s="29">
        <v>-178.7194164676057</v>
      </c>
      <c r="D257" s="29">
        <v>-0.23147480614055366</v>
      </c>
    </row>
    <row r="258" spans="1:4" x14ac:dyDescent="0.25">
      <c r="A258" s="29">
        <v>234</v>
      </c>
      <c r="B258" s="29">
        <v>2636.378063640379</v>
      </c>
      <c r="C258" s="29">
        <v>-371.37806364037897</v>
      </c>
      <c r="D258" s="29">
        <v>-0.48100350250188229</v>
      </c>
    </row>
    <row r="259" spans="1:4" x14ac:dyDescent="0.25">
      <c r="A259" s="29">
        <v>235</v>
      </c>
      <c r="B259" s="29">
        <v>2944.3868121791716</v>
      </c>
      <c r="C259" s="29">
        <v>-189.38681217917156</v>
      </c>
      <c r="D259" s="29">
        <v>-0.24529106294780911</v>
      </c>
    </row>
    <row r="260" spans="1:4" x14ac:dyDescent="0.25">
      <c r="A260" s="29">
        <v>236</v>
      </c>
      <c r="B260" s="29">
        <v>2790.3824379097755</v>
      </c>
      <c r="C260" s="29">
        <v>-739.38243790977549</v>
      </c>
      <c r="D260" s="29">
        <v>-0.95763745127221378</v>
      </c>
    </row>
    <row r="261" spans="1:4" x14ac:dyDescent="0.25">
      <c r="A261" s="29">
        <v>237</v>
      </c>
      <c r="B261" s="29">
        <v>2931.5531143233884</v>
      </c>
      <c r="C261" s="29">
        <v>-856.5531143233884</v>
      </c>
      <c r="D261" s="29">
        <v>-1.1093952185269802</v>
      </c>
    </row>
    <row r="262" spans="1:4" x14ac:dyDescent="0.25">
      <c r="A262" s="29">
        <v>238</v>
      </c>
      <c r="B262" s="29">
        <v>2867.384625044474</v>
      </c>
      <c r="C262" s="29">
        <v>-882.38462504447398</v>
      </c>
      <c r="D262" s="29">
        <v>-1.1428518180093579</v>
      </c>
    </row>
    <row r="263" spans="1:4" x14ac:dyDescent="0.25">
      <c r="A263" s="29">
        <v>239</v>
      </c>
      <c r="B263" s="29">
        <v>3162.5596757274834</v>
      </c>
      <c r="C263" s="29">
        <v>-972.55967572748341</v>
      </c>
      <c r="D263" s="29">
        <v>-1.259645240840098</v>
      </c>
    </row>
    <row r="264" spans="1:4" x14ac:dyDescent="0.25">
      <c r="A264" s="29">
        <v>240</v>
      </c>
      <c r="B264" s="29">
        <v>3111.2248843043512</v>
      </c>
      <c r="C264" s="29">
        <v>-296.22488430435124</v>
      </c>
      <c r="D264" s="29">
        <v>-0.38366619040962591</v>
      </c>
    </row>
    <row r="265" spans="1:4" x14ac:dyDescent="0.25">
      <c r="A265" s="29">
        <v>241</v>
      </c>
      <c r="B265" s="29">
        <v>3329.3977478526626</v>
      </c>
      <c r="C265" s="29">
        <v>-729.39774785266263</v>
      </c>
      <c r="D265" s="29">
        <v>-0.94470542496514132</v>
      </c>
    </row>
    <row r="266" spans="1:4" x14ac:dyDescent="0.25">
      <c r="A266" s="29">
        <v>242</v>
      </c>
      <c r="B266" s="29">
        <v>3239.5618628621814</v>
      </c>
      <c r="C266" s="29">
        <v>-519.56186286218144</v>
      </c>
      <c r="D266" s="29">
        <v>-0.67292901835233687</v>
      </c>
    </row>
    <row r="267" spans="1:4" x14ac:dyDescent="0.25">
      <c r="A267" s="29">
        <v>243</v>
      </c>
      <c r="B267" s="29">
        <v>2212.8660343995389</v>
      </c>
      <c r="C267" s="29">
        <v>-227.86603439953888</v>
      </c>
      <c r="D267" s="29">
        <v>-0.29512879563486311</v>
      </c>
    </row>
    <row r="268" spans="1:4" x14ac:dyDescent="0.25">
      <c r="A268" s="29">
        <v>244</v>
      </c>
      <c r="B268" s="29">
        <v>3124.0585821601344</v>
      </c>
      <c r="C268" s="29">
        <v>-1324.0585821601344</v>
      </c>
      <c r="D268" s="29">
        <v>-1.7149015461328259</v>
      </c>
    </row>
    <row r="269" spans="1:4" x14ac:dyDescent="0.25">
      <c r="A269" s="29">
        <v>245</v>
      </c>
      <c r="B269" s="29">
        <v>2482.3736893709829</v>
      </c>
      <c r="C269" s="29">
        <v>-497.3736893709829</v>
      </c>
      <c r="D269" s="29">
        <v>-0.64419121661259648</v>
      </c>
    </row>
    <row r="270" spans="1:4" x14ac:dyDescent="0.25">
      <c r="A270" s="29">
        <v>246</v>
      </c>
      <c r="B270" s="29">
        <v>2585.0432722172468</v>
      </c>
      <c r="C270" s="29">
        <v>-515.04327221724679</v>
      </c>
      <c r="D270" s="29">
        <v>-0.6670766050318494</v>
      </c>
    </row>
    <row r="271" spans="1:4" x14ac:dyDescent="0.25">
      <c r="A271" s="29">
        <v>247</v>
      </c>
      <c r="B271" s="29">
        <v>2867.384625044474</v>
      </c>
      <c r="C271" s="29">
        <v>-1067.384625044474</v>
      </c>
      <c r="D271" s="29">
        <v>-1.382461145201652</v>
      </c>
    </row>
    <row r="272" spans="1:4" x14ac:dyDescent="0.25">
      <c r="A272" s="29">
        <v>248</v>
      </c>
      <c r="B272" s="29">
        <v>2982.887905746521</v>
      </c>
      <c r="C272" s="29">
        <v>382.11209425347897</v>
      </c>
      <c r="D272" s="29">
        <v>0.49490606387088976</v>
      </c>
    </row>
    <row r="273" spans="1:4" x14ac:dyDescent="0.25">
      <c r="A273" s="29">
        <v>249</v>
      </c>
      <c r="B273" s="29">
        <v>3278.0629564295305</v>
      </c>
      <c r="C273" s="29">
        <v>456.93704357046954</v>
      </c>
      <c r="D273" s="29">
        <v>0.59181825718462822</v>
      </c>
    </row>
    <row r="274" spans="1:4" x14ac:dyDescent="0.25">
      <c r="A274" s="29">
        <v>250</v>
      </c>
      <c r="B274" s="29">
        <v>3329.3977478526626</v>
      </c>
      <c r="C274" s="29">
        <v>240.60225214733737</v>
      </c>
      <c r="D274" s="29">
        <v>0.31162456085391477</v>
      </c>
    </row>
    <row r="275" spans="1:4" x14ac:dyDescent="0.25">
      <c r="A275" s="29">
        <v>251</v>
      </c>
      <c r="B275" s="29">
        <v>2508.0410850825488</v>
      </c>
      <c r="C275" s="29">
        <v>1026.9589149174512</v>
      </c>
      <c r="D275" s="29">
        <v>1.3301023494999946</v>
      </c>
    </row>
    <row r="276" spans="1:4" x14ac:dyDescent="0.25">
      <c r="A276" s="29">
        <v>252</v>
      </c>
      <c r="B276" s="29">
        <v>2636.378063640379</v>
      </c>
      <c r="C276" s="29">
        <v>518.62193635962103</v>
      </c>
      <c r="D276" s="29">
        <v>0.67171163912591147</v>
      </c>
    </row>
    <row r="277" spans="1:4" x14ac:dyDescent="0.25">
      <c r="A277" s="29">
        <v>253</v>
      </c>
      <c r="B277" s="29">
        <v>2944.3868121791716</v>
      </c>
      <c r="C277" s="29">
        <v>20.613187820828443</v>
      </c>
      <c r="D277" s="29">
        <v>2.6697903054254575E-2</v>
      </c>
    </row>
    <row r="278" spans="1:4" x14ac:dyDescent="0.25">
      <c r="A278" s="29">
        <v>254</v>
      </c>
      <c r="B278" s="29">
        <v>2995.7216036023037</v>
      </c>
      <c r="C278" s="29">
        <v>-275.72160360230373</v>
      </c>
      <c r="D278" s="29">
        <v>-0.35711063746772131</v>
      </c>
    </row>
    <row r="279" spans="1:4" x14ac:dyDescent="0.25">
      <c r="A279" s="29">
        <v>255</v>
      </c>
      <c r="B279" s="29">
        <v>2764.7150421982096</v>
      </c>
      <c r="C279" s="29">
        <v>665.28495780179037</v>
      </c>
      <c r="D279" s="29">
        <v>0.86166746556778828</v>
      </c>
    </row>
    <row r="280" spans="1:4" x14ac:dyDescent="0.25">
      <c r="A280" s="29">
        <v>256</v>
      </c>
      <c r="B280" s="29">
        <v>2764.7150421982096</v>
      </c>
      <c r="C280" s="29">
        <v>445.28495780179037</v>
      </c>
      <c r="D280" s="29">
        <v>0.57672664404181684</v>
      </c>
    </row>
    <row r="281" spans="1:4" x14ac:dyDescent="0.25">
      <c r="A281" s="29">
        <v>257</v>
      </c>
      <c r="B281" s="29">
        <v>2944.3868121791716</v>
      </c>
      <c r="C281" s="29">
        <v>435.61318782082844</v>
      </c>
      <c r="D281" s="29">
        <v>0.5641999072964281</v>
      </c>
    </row>
    <row r="282" spans="1:4" x14ac:dyDescent="0.25">
      <c r="A282" s="29">
        <v>258</v>
      </c>
      <c r="B282" s="29">
        <v>2828.8835314771245</v>
      </c>
      <c r="C282" s="29">
        <v>241.11646852287549</v>
      </c>
      <c r="D282" s="29">
        <v>0.31229056647431447</v>
      </c>
    </row>
    <row r="283" spans="1:4" x14ac:dyDescent="0.25">
      <c r="A283" s="29">
        <v>259</v>
      </c>
      <c r="B283" s="29">
        <v>2572.2095743614641</v>
      </c>
      <c r="C283" s="29">
        <v>1047.7904256385359</v>
      </c>
      <c r="D283" s="29">
        <v>1.357083021220417</v>
      </c>
    </row>
    <row r="284" spans="1:4" x14ac:dyDescent="0.25">
      <c r="A284" s="29">
        <v>260</v>
      </c>
      <c r="B284" s="29">
        <v>3034.2226971696527</v>
      </c>
      <c r="C284" s="29">
        <v>375.77730283034725</v>
      </c>
      <c r="D284" s="29">
        <v>0.48670133354224054</v>
      </c>
    </row>
    <row r="285" spans="1:4" x14ac:dyDescent="0.25">
      <c r="A285" s="29">
        <v>261</v>
      </c>
      <c r="B285" s="29">
        <v>3278.0629564295305</v>
      </c>
      <c r="C285" s="29">
        <v>146.93704357046954</v>
      </c>
      <c r="D285" s="29">
        <v>0.19031073594348663</v>
      </c>
    </row>
    <row r="286" spans="1:4" x14ac:dyDescent="0.25">
      <c r="A286" s="29">
        <v>262</v>
      </c>
      <c r="B286" s="29">
        <v>3252.3955607179641</v>
      </c>
      <c r="C286" s="29">
        <v>192.60443928203586</v>
      </c>
      <c r="D286" s="29">
        <v>0.24945848708441995</v>
      </c>
    </row>
    <row r="287" spans="1:4" x14ac:dyDescent="0.25">
      <c r="A287" s="29">
        <v>263</v>
      </c>
      <c r="B287" s="29">
        <v>3534.7369135451913</v>
      </c>
      <c r="C287" s="29">
        <v>-329.73691354519133</v>
      </c>
      <c r="D287" s="29">
        <v>-0.42707048651365931</v>
      </c>
    </row>
    <row r="288" spans="1:4" x14ac:dyDescent="0.25">
      <c r="A288" s="29">
        <v>264</v>
      </c>
      <c r="B288" s="29">
        <v>3213.8944671506156</v>
      </c>
      <c r="C288" s="29">
        <v>866.10553284938442</v>
      </c>
      <c r="D288" s="29">
        <v>1.1217673729922404</v>
      </c>
    </row>
    <row r="289" spans="1:4" x14ac:dyDescent="0.25">
      <c r="A289" s="29">
        <v>265</v>
      </c>
      <c r="B289" s="29">
        <v>2854.5509271886904</v>
      </c>
      <c r="C289" s="29">
        <v>-699.55092718869037</v>
      </c>
      <c r="D289" s="29">
        <v>-0.90604825405636591</v>
      </c>
    </row>
    <row r="290" spans="1:4" x14ac:dyDescent="0.25">
      <c r="A290" s="29">
        <v>266</v>
      </c>
      <c r="B290" s="29">
        <v>3149.7259778717007</v>
      </c>
      <c r="C290" s="29">
        <v>-589.72597787170071</v>
      </c>
      <c r="D290" s="29">
        <v>-0.76380456640895122</v>
      </c>
    </row>
    <row r="291" spans="1:4" x14ac:dyDescent="0.25">
      <c r="A291" s="29">
        <v>267</v>
      </c>
      <c r="B291" s="29">
        <v>3085.5574885927854</v>
      </c>
      <c r="C291" s="29">
        <v>-785.55748859278538</v>
      </c>
      <c r="D291" s="29">
        <v>-1.0174427097977601</v>
      </c>
    </row>
    <row r="292" spans="1:4" x14ac:dyDescent="0.25">
      <c r="A292" s="29">
        <v>268</v>
      </c>
      <c r="B292" s="29">
        <v>3111.2248843043512</v>
      </c>
      <c r="C292" s="29">
        <v>-881.22488430435124</v>
      </c>
      <c r="D292" s="29">
        <v>-1.1413497385582319</v>
      </c>
    </row>
    <row r="293" spans="1:4" x14ac:dyDescent="0.25">
      <c r="A293" s="29">
        <v>269</v>
      </c>
      <c r="B293" s="29">
        <v>3072.7237907370018</v>
      </c>
      <c r="C293" s="29">
        <v>-557.72379073700176</v>
      </c>
      <c r="D293" s="29">
        <v>-0.72235579598718314</v>
      </c>
    </row>
    <row r="294" spans="1:4" x14ac:dyDescent="0.25">
      <c r="A294" s="29">
        <v>270</v>
      </c>
      <c r="B294" s="29">
        <v>2828.8835314771245</v>
      </c>
      <c r="C294" s="29">
        <v>-83.883531477124507</v>
      </c>
      <c r="D294" s="29">
        <v>-0.10864473805268884</v>
      </c>
    </row>
    <row r="295" spans="1:4" x14ac:dyDescent="0.25">
      <c r="A295" s="29">
        <v>271</v>
      </c>
      <c r="B295" s="29">
        <v>2713.380250775077</v>
      </c>
      <c r="C295" s="29">
        <v>141.619749224923</v>
      </c>
      <c r="D295" s="29">
        <v>0.18342385312932555</v>
      </c>
    </row>
    <row r="296" spans="1:4" x14ac:dyDescent="0.25">
      <c r="A296" s="29">
        <v>272</v>
      </c>
      <c r="B296" s="29">
        <v>3059.8900928812191</v>
      </c>
      <c r="C296" s="29">
        <v>-654.89009288121906</v>
      </c>
      <c r="D296" s="29">
        <v>-0.84820418670361064</v>
      </c>
    </row>
    <row r="297" spans="1:4" x14ac:dyDescent="0.25">
      <c r="A297" s="29">
        <v>273</v>
      </c>
      <c r="B297" s="29">
        <v>2931.5531143233884</v>
      </c>
      <c r="C297" s="29">
        <v>-101.5531143233884</v>
      </c>
      <c r="D297" s="29">
        <v>-0.13153012647194179</v>
      </c>
    </row>
    <row r="298" spans="1:4" x14ac:dyDescent="0.25">
      <c r="A298" s="29">
        <v>274</v>
      </c>
      <c r="B298" s="29">
        <v>3226.7281650063987</v>
      </c>
      <c r="C298" s="29">
        <v>-86.72816500639874</v>
      </c>
      <c r="D298" s="29">
        <v>-0.11232906630165122</v>
      </c>
    </row>
    <row r="299" spans="1:4" x14ac:dyDescent="0.25">
      <c r="A299" s="29">
        <v>275</v>
      </c>
      <c r="B299" s="29">
        <v>2957.2205100349547</v>
      </c>
      <c r="C299" s="29">
        <v>-162.22051003495471</v>
      </c>
      <c r="D299" s="29">
        <v>-0.21010566089873681</v>
      </c>
    </row>
    <row r="300" spans="1:4" x14ac:dyDescent="0.25">
      <c r="A300" s="29">
        <v>276</v>
      </c>
      <c r="B300" s="29">
        <v>2944.3868121791716</v>
      </c>
      <c r="C300" s="29">
        <v>465.61318782082844</v>
      </c>
      <c r="D300" s="29">
        <v>0.60305547386815139</v>
      </c>
    </row>
    <row r="301" spans="1:4" x14ac:dyDescent="0.25">
      <c r="A301" s="29">
        <v>277</v>
      </c>
      <c r="B301" s="29">
        <v>3059.8900928812191</v>
      </c>
      <c r="C301" s="29">
        <v>-1069.8900928812191</v>
      </c>
      <c r="D301" s="29">
        <v>-1.3857061909457842</v>
      </c>
    </row>
    <row r="302" spans="1:4" x14ac:dyDescent="0.25">
      <c r="A302" s="29">
        <v>278</v>
      </c>
      <c r="B302" s="29">
        <v>2841.7172293329072</v>
      </c>
      <c r="C302" s="29">
        <v>-706.71722933290721</v>
      </c>
      <c r="D302" s="29">
        <v>-0.91532994505762266</v>
      </c>
    </row>
    <row r="303" spans="1:4" x14ac:dyDescent="0.25">
      <c r="A303" s="29">
        <v>279</v>
      </c>
      <c r="B303" s="29">
        <v>2995.7216036023037</v>
      </c>
      <c r="C303" s="29">
        <v>249.27839639769627</v>
      </c>
      <c r="D303" s="29">
        <v>0.32286177753743794</v>
      </c>
    </row>
    <row r="304" spans="1:4" x14ac:dyDescent="0.25">
      <c r="A304" s="29">
        <v>280</v>
      </c>
      <c r="B304" s="29">
        <v>2636.378063640379</v>
      </c>
      <c r="C304" s="29">
        <v>353.62193635962103</v>
      </c>
      <c r="D304" s="29">
        <v>0.45800602298143284</v>
      </c>
    </row>
    <row r="305" spans="1:4" x14ac:dyDescent="0.25">
      <c r="A305" s="29">
        <v>281</v>
      </c>
      <c r="B305" s="29">
        <v>2751.881344342426</v>
      </c>
      <c r="C305" s="29">
        <v>138.11865565757398</v>
      </c>
      <c r="D305" s="29">
        <v>0.17888928732332682</v>
      </c>
    </row>
    <row r="306" spans="1:4" x14ac:dyDescent="0.25">
      <c r="A306" s="29">
        <v>282</v>
      </c>
      <c r="B306" s="29">
        <v>2636.378063640379</v>
      </c>
      <c r="C306" s="29">
        <v>628.62193635962103</v>
      </c>
      <c r="D306" s="29">
        <v>0.8141820498888972</v>
      </c>
    </row>
    <row r="307" spans="1:4" x14ac:dyDescent="0.25">
      <c r="A307" s="29">
        <v>283</v>
      </c>
      <c r="B307" s="29">
        <v>2841.7172293329072</v>
      </c>
      <c r="C307" s="29">
        <v>518.28277066709279</v>
      </c>
      <c r="D307" s="29">
        <v>0.67127235662108231</v>
      </c>
    </row>
    <row r="308" spans="1:4" x14ac:dyDescent="0.25">
      <c r="A308" s="29">
        <v>284</v>
      </c>
      <c r="B308" s="29">
        <v>2995.7216036023037</v>
      </c>
      <c r="C308" s="29">
        <v>844.27839639769627</v>
      </c>
      <c r="D308" s="29">
        <v>1.0934971812099517</v>
      </c>
    </row>
    <row r="309" spans="1:4" x14ac:dyDescent="0.25">
      <c r="A309" s="29">
        <v>285</v>
      </c>
      <c r="B309" s="29">
        <v>3252.3955607179641</v>
      </c>
      <c r="C309" s="29">
        <v>472.60443928203586</v>
      </c>
      <c r="D309" s="29">
        <v>0.61211044175383822</v>
      </c>
    </row>
    <row r="310" spans="1:4" x14ac:dyDescent="0.25">
      <c r="A310" s="29">
        <v>286</v>
      </c>
      <c r="B310" s="29">
        <v>3278.0629564295305</v>
      </c>
      <c r="C310" s="29">
        <v>676.93704357046954</v>
      </c>
      <c r="D310" s="29">
        <v>0.87675907871059977</v>
      </c>
    </row>
    <row r="311" spans="1:4" x14ac:dyDescent="0.25">
      <c r="A311" s="29">
        <v>287</v>
      </c>
      <c r="B311" s="29">
        <v>3021.38899931387</v>
      </c>
      <c r="C311" s="29">
        <v>808.61100068612996</v>
      </c>
      <c r="D311" s="29">
        <v>1.0473012855929262</v>
      </c>
    </row>
    <row r="312" spans="1:4" x14ac:dyDescent="0.25">
      <c r="A312" s="29">
        <v>288</v>
      </c>
      <c r="B312" s="29">
        <v>3059.8900928812191</v>
      </c>
      <c r="C312" s="29">
        <v>1300.1099071187809</v>
      </c>
      <c r="D312" s="29">
        <v>1.6838835682203632</v>
      </c>
    </row>
    <row r="313" spans="1:4" x14ac:dyDescent="0.25">
      <c r="A313" s="29">
        <v>289</v>
      </c>
      <c r="B313" s="29">
        <v>3136.8922800159171</v>
      </c>
      <c r="C313" s="29">
        <v>917.10771998408291</v>
      </c>
      <c r="D313" s="29">
        <v>1.1878246689094327</v>
      </c>
    </row>
    <row r="314" spans="1:4" x14ac:dyDescent="0.25">
      <c r="A314" s="29">
        <v>290</v>
      </c>
      <c r="B314" s="29">
        <v>3047.0563950254359</v>
      </c>
      <c r="C314" s="29">
        <v>557.9436049745641</v>
      </c>
      <c r="D314" s="29">
        <v>0.72264049621188364</v>
      </c>
    </row>
    <row r="315" spans="1:4" x14ac:dyDescent="0.25">
      <c r="A315" s="29">
        <v>291</v>
      </c>
      <c r="B315" s="29">
        <v>3303.7303521410968</v>
      </c>
      <c r="C315" s="29">
        <v>636.26964785890323</v>
      </c>
      <c r="D315" s="29">
        <v>0.82408725533162031</v>
      </c>
    </row>
    <row r="316" spans="1:4" x14ac:dyDescent="0.25">
      <c r="A316" s="29">
        <v>292</v>
      </c>
      <c r="B316" s="29">
        <v>3175.3933735832661</v>
      </c>
      <c r="C316" s="29">
        <v>-1250.3933735832661</v>
      </c>
      <c r="D316" s="29">
        <v>-1.6194914322702127</v>
      </c>
    </row>
    <row r="317" spans="1:4" x14ac:dyDescent="0.25">
      <c r="A317" s="29">
        <v>293</v>
      </c>
      <c r="B317" s="29">
        <v>3021.38899931387</v>
      </c>
      <c r="C317" s="29">
        <v>-1046.38899931387</v>
      </c>
      <c r="D317" s="29">
        <v>-1.3552679140919697</v>
      </c>
    </row>
    <row r="318" spans="1:4" x14ac:dyDescent="0.25">
      <c r="A318" s="29">
        <v>294</v>
      </c>
      <c r="B318" s="29">
        <v>3124.0585821601344</v>
      </c>
      <c r="C318" s="29">
        <v>-1209.0585821601344</v>
      </c>
      <c r="D318" s="29">
        <v>-1.5659552076078862</v>
      </c>
    </row>
    <row r="319" spans="1:4" x14ac:dyDescent="0.25">
      <c r="A319" s="29">
        <v>295</v>
      </c>
      <c r="B319" s="29">
        <v>3047.0563950254359</v>
      </c>
      <c r="C319" s="29">
        <v>-377.0563950254359</v>
      </c>
      <c r="D319" s="29">
        <v>-0.48835799527349516</v>
      </c>
    </row>
    <row r="320" spans="1:4" x14ac:dyDescent="0.25">
      <c r="A320" s="29">
        <v>296</v>
      </c>
      <c r="B320" s="29">
        <v>2392.5378043805013</v>
      </c>
      <c r="C320" s="29">
        <v>1137.4621956194987</v>
      </c>
      <c r="D320" s="29">
        <v>1.4732246021570694</v>
      </c>
    </row>
    <row r="321" spans="1:4" x14ac:dyDescent="0.25">
      <c r="A321" s="29">
        <v>297</v>
      </c>
      <c r="B321" s="29">
        <v>2739.0476464866433</v>
      </c>
      <c r="C321" s="29">
        <v>1160.9523535133567</v>
      </c>
      <c r="D321" s="29">
        <v>1.5036487152845723</v>
      </c>
    </row>
    <row r="322" spans="1:4" x14ac:dyDescent="0.25">
      <c r="A322" s="29">
        <v>298</v>
      </c>
      <c r="B322" s="29">
        <v>1789.3540051586988</v>
      </c>
      <c r="C322" s="29">
        <v>1400.6459948413012</v>
      </c>
      <c r="D322" s="29">
        <v>1.8140964565324635</v>
      </c>
    </row>
    <row r="323" spans="1:4" x14ac:dyDescent="0.25">
      <c r="A323" s="29">
        <v>299</v>
      </c>
      <c r="B323" s="29">
        <v>2123.0301494090577</v>
      </c>
      <c r="C323" s="29">
        <v>1296.9698505909423</v>
      </c>
      <c r="D323" s="29">
        <v>1.6798166123718163</v>
      </c>
    </row>
    <row r="324" spans="1:4" x14ac:dyDescent="0.25">
      <c r="A324" s="29">
        <v>300</v>
      </c>
      <c r="B324" s="29">
        <v>3278.0629564295305</v>
      </c>
      <c r="C324" s="29">
        <v>-1078.0629564295305</v>
      </c>
      <c r="D324" s="29">
        <v>-1.3962915657352182</v>
      </c>
    </row>
    <row r="325" spans="1:4" x14ac:dyDescent="0.25">
      <c r="A325" s="29">
        <v>301</v>
      </c>
      <c r="B325" s="29">
        <v>3059.8900928812191</v>
      </c>
      <c r="C325" s="29">
        <v>-909.89009288121906</v>
      </c>
      <c r="D325" s="29">
        <v>-1.1784765025632593</v>
      </c>
    </row>
    <row r="326" spans="1:4" x14ac:dyDescent="0.25">
      <c r="A326" s="29">
        <v>302</v>
      </c>
      <c r="B326" s="29">
        <v>2508.0410850825488</v>
      </c>
      <c r="C326" s="29">
        <v>-488.04108508254876</v>
      </c>
      <c r="D326" s="29">
        <v>-0.63210376237203636</v>
      </c>
    </row>
    <row r="327" spans="1:4" x14ac:dyDescent="0.25">
      <c r="A327" s="29">
        <v>303</v>
      </c>
      <c r="B327" s="29">
        <v>3085.5574885927854</v>
      </c>
      <c r="C327" s="29">
        <v>-955.55748859278538</v>
      </c>
      <c r="D327" s="29">
        <v>-1.2376242537041926</v>
      </c>
    </row>
    <row r="328" spans="1:4" x14ac:dyDescent="0.25">
      <c r="A328" s="29">
        <v>304</v>
      </c>
      <c r="B328" s="29">
        <v>2918.7194164676057</v>
      </c>
      <c r="C328" s="29">
        <v>-248.7194164676057</v>
      </c>
      <c r="D328" s="29">
        <v>-0.32213779480790822</v>
      </c>
    </row>
    <row r="329" spans="1:4" x14ac:dyDescent="0.25">
      <c r="A329" s="29">
        <v>305</v>
      </c>
      <c r="B329" s="29">
        <v>3521.9032156894082</v>
      </c>
      <c r="C329" s="29">
        <v>-926.90321568940817</v>
      </c>
      <c r="D329" s="29">
        <v>-1.2005116534254758</v>
      </c>
    </row>
    <row r="330" spans="1:4" x14ac:dyDescent="0.25">
      <c r="A330" s="29">
        <v>306</v>
      </c>
      <c r="B330" s="29">
        <v>3316.5640499968795</v>
      </c>
      <c r="C330" s="29">
        <v>-616.56404999687948</v>
      </c>
      <c r="D330" s="29">
        <v>-0.79856484967950447</v>
      </c>
    </row>
    <row r="331" spans="1:4" x14ac:dyDescent="0.25">
      <c r="A331" s="29">
        <v>307</v>
      </c>
      <c r="B331" s="29">
        <v>3278.0629564295305</v>
      </c>
      <c r="C331" s="29">
        <v>-722.06295642953046</v>
      </c>
      <c r="D331" s="29">
        <v>-0.93520550908410072</v>
      </c>
    </row>
    <row r="332" spans="1:4" x14ac:dyDescent="0.25">
      <c r="A332" s="29">
        <v>308</v>
      </c>
      <c r="B332" s="29">
        <v>3085.5574885927854</v>
      </c>
      <c r="C332" s="29">
        <v>-941.55748859278538</v>
      </c>
      <c r="D332" s="29">
        <v>-1.2194916559707218</v>
      </c>
    </row>
    <row r="333" spans="1:4" x14ac:dyDescent="0.25">
      <c r="A333" s="29">
        <v>309</v>
      </c>
      <c r="B333" s="29">
        <v>2559.3758765056805</v>
      </c>
      <c r="C333" s="29">
        <v>-591.37587650568048</v>
      </c>
      <c r="D333" s="29">
        <v>-0.76594149128259115</v>
      </c>
    </row>
    <row r="334" spans="1:4" x14ac:dyDescent="0.25">
      <c r="A334" s="29">
        <v>310</v>
      </c>
      <c r="B334" s="29">
        <v>2982.887905746521</v>
      </c>
      <c r="C334" s="29">
        <v>-862.88790574652103</v>
      </c>
      <c r="D334" s="29">
        <v>-1.1175999488556307</v>
      </c>
    </row>
    <row r="335" spans="1:4" x14ac:dyDescent="0.25">
      <c r="A335" s="29">
        <v>311</v>
      </c>
      <c r="B335" s="29">
        <v>2867.384625044474</v>
      </c>
      <c r="C335" s="29">
        <v>-848.38462504447398</v>
      </c>
      <c r="D335" s="29">
        <v>-1.0988155092280714</v>
      </c>
    </row>
    <row r="336" spans="1:4" x14ac:dyDescent="0.25">
      <c r="A336" s="29">
        <v>312</v>
      </c>
      <c r="B336" s="29">
        <v>2854.5509271886904</v>
      </c>
      <c r="C336" s="29">
        <v>-176.55092718869037</v>
      </c>
      <c r="D336" s="29">
        <v>-0.22866621015598823</v>
      </c>
    </row>
    <row r="337" spans="1:4" x14ac:dyDescent="0.25">
      <c r="A337" s="29">
        <v>313</v>
      </c>
      <c r="B337" s="29">
        <v>2649.2117614961617</v>
      </c>
      <c r="C337" s="29">
        <v>220.78823850383833</v>
      </c>
      <c r="D337" s="29">
        <v>0.28596173664798102</v>
      </c>
    </row>
    <row r="338" spans="1:4" x14ac:dyDescent="0.25">
      <c r="A338" s="29">
        <v>314</v>
      </c>
      <c r="B338" s="29">
        <v>2392.5378043805013</v>
      </c>
      <c r="C338" s="29">
        <v>610.46219561949874</v>
      </c>
      <c r="D338" s="29">
        <v>0.7906618160471286</v>
      </c>
    </row>
    <row r="339" spans="1:4" x14ac:dyDescent="0.25">
      <c r="A339" s="29">
        <v>315</v>
      </c>
      <c r="B339" s="29">
        <v>2572.2095743614641</v>
      </c>
      <c r="C339" s="29">
        <v>808.79042563853591</v>
      </c>
      <c r="D339" s="29">
        <v>1.0475336741990209</v>
      </c>
    </row>
    <row r="340" spans="1:4" x14ac:dyDescent="0.25">
      <c r="A340" s="29">
        <v>316</v>
      </c>
      <c r="B340" s="29">
        <v>2944.3868121791716</v>
      </c>
      <c r="C340" s="29">
        <v>-756.38681217917156</v>
      </c>
      <c r="D340" s="29">
        <v>-0.97966127115338109</v>
      </c>
    </row>
    <row r="341" spans="1:4" x14ac:dyDescent="0.25">
      <c r="A341" s="29">
        <v>317</v>
      </c>
      <c r="B341" s="29">
        <v>2982.887905746521</v>
      </c>
      <c r="C341" s="29">
        <v>-271.88790574652103</v>
      </c>
      <c r="D341" s="29">
        <v>-0.35214528739268003</v>
      </c>
    </row>
    <row r="342" spans="1:4" x14ac:dyDescent="0.25">
      <c r="A342" s="29">
        <v>318</v>
      </c>
      <c r="B342" s="29">
        <v>2726.2139486308602</v>
      </c>
      <c r="C342" s="29">
        <v>-184.21394863086016</v>
      </c>
      <c r="D342" s="29">
        <v>-0.2385912448155473</v>
      </c>
    </row>
    <row r="343" spans="1:4" x14ac:dyDescent="0.25">
      <c r="A343" s="29">
        <v>319</v>
      </c>
      <c r="B343" s="29">
        <v>3047.0563950254359</v>
      </c>
      <c r="C343" s="29">
        <v>-613.0563950254359</v>
      </c>
      <c r="D343" s="29">
        <v>-0.79402178563771908</v>
      </c>
    </row>
    <row r="344" spans="1:4" x14ac:dyDescent="0.25">
      <c r="A344" s="29">
        <v>320</v>
      </c>
      <c r="B344" s="29">
        <v>3021.38899931387</v>
      </c>
      <c r="C344" s="29">
        <v>-756.38899931387004</v>
      </c>
      <c r="D344" s="29">
        <v>-0.97966410389864367</v>
      </c>
    </row>
    <row r="345" spans="1:4" x14ac:dyDescent="0.25">
      <c r="A345" s="29">
        <v>321</v>
      </c>
      <c r="B345" s="29">
        <v>2674.8791572077284</v>
      </c>
      <c r="C345" s="29">
        <v>-564.87915720772844</v>
      </c>
      <c r="D345" s="29">
        <v>-0.73162332326212975</v>
      </c>
    </row>
    <row r="346" spans="1:4" x14ac:dyDescent="0.25">
      <c r="A346" s="29">
        <v>322</v>
      </c>
      <c r="B346" s="29">
        <v>3124.0585821601344</v>
      </c>
      <c r="C346" s="29">
        <v>-324.05858216013439</v>
      </c>
      <c r="D346" s="29">
        <v>-0.41971599374204643</v>
      </c>
    </row>
    <row r="347" spans="1:4" x14ac:dyDescent="0.25">
      <c r="A347" s="29">
        <v>323</v>
      </c>
      <c r="B347" s="29">
        <v>2508.0410850825488</v>
      </c>
      <c r="C347" s="29">
        <v>-398.04108508254876</v>
      </c>
      <c r="D347" s="29">
        <v>-0.51553706265686616</v>
      </c>
    </row>
    <row r="348" spans="1:4" x14ac:dyDescent="0.25">
      <c r="A348" s="29">
        <v>324</v>
      </c>
      <c r="B348" s="29">
        <v>2187.198638687973</v>
      </c>
      <c r="C348" s="29">
        <v>-102.19863868797302</v>
      </c>
      <c r="D348" s="29">
        <v>-0.13236620030266802</v>
      </c>
    </row>
    <row r="349" spans="1:4" x14ac:dyDescent="0.25">
      <c r="A349" s="29">
        <v>325</v>
      </c>
      <c r="B349" s="29">
        <v>1930.5246815723121</v>
      </c>
      <c r="C349" s="29">
        <v>404.47531842768785</v>
      </c>
      <c r="D349" s="29">
        <v>0.52387058872620129</v>
      </c>
    </row>
    <row r="350" spans="1:4" x14ac:dyDescent="0.25">
      <c r="A350" s="29">
        <v>326</v>
      </c>
      <c r="B350" s="29">
        <v>2418.2052000920676</v>
      </c>
      <c r="C350" s="29">
        <v>531.79479990793243</v>
      </c>
      <c r="D350" s="29">
        <v>0.68877294167729952</v>
      </c>
    </row>
    <row r="351" spans="1:4" x14ac:dyDescent="0.25">
      <c r="A351" s="29">
        <v>327</v>
      </c>
      <c r="B351" s="29">
        <v>2174.3649408321899</v>
      </c>
      <c r="C351" s="29">
        <v>1075.6350591678101</v>
      </c>
      <c r="D351" s="29">
        <v>1.393146988279149</v>
      </c>
    </row>
    <row r="352" spans="1:4" x14ac:dyDescent="0.25">
      <c r="A352" s="29">
        <v>328</v>
      </c>
      <c r="B352" s="29">
        <v>3201.0607692948324</v>
      </c>
      <c r="C352" s="29">
        <v>-1351.0607692948324</v>
      </c>
      <c r="D352" s="29">
        <v>-1.7498743887926391</v>
      </c>
    </row>
    <row r="353" spans="1:4" x14ac:dyDescent="0.25">
      <c r="A353" s="29">
        <v>329</v>
      </c>
      <c r="B353" s="29">
        <v>2662.0454593519453</v>
      </c>
      <c r="C353" s="29">
        <v>-517.04545935194528</v>
      </c>
      <c r="D353" s="29">
        <v>-0.66966980888189354</v>
      </c>
    </row>
    <row r="354" spans="1:4" x14ac:dyDescent="0.25">
      <c r="A354" s="29">
        <v>330</v>
      </c>
      <c r="B354" s="29">
        <v>3008.5553014580869</v>
      </c>
      <c r="C354" s="29">
        <v>-1163.5553014580869</v>
      </c>
      <c r="D354" s="29">
        <v>-1.5070200158562121</v>
      </c>
    </row>
    <row r="355" spans="1:4" x14ac:dyDescent="0.25">
      <c r="A355" s="29">
        <v>331</v>
      </c>
      <c r="B355" s="29">
        <v>3509.069517833625</v>
      </c>
      <c r="C355" s="29">
        <v>-599.06951783362501</v>
      </c>
      <c r="D355" s="29">
        <v>-0.77590618437582148</v>
      </c>
    </row>
    <row r="356" spans="1:4" x14ac:dyDescent="0.25">
      <c r="A356" s="29">
        <v>332</v>
      </c>
      <c r="B356" s="29">
        <v>3367.8988414200121</v>
      </c>
      <c r="C356" s="29">
        <v>-947.8988414200121</v>
      </c>
      <c r="D356" s="29">
        <v>-1.2277048845351584</v>
      </c>
    </row>
    <row r="357" spans="1:4" x14ac:dyDescent="0.25">
      <c r="A357" s="29">
        <v>333</v>
      </c>
      <c r="B357" s="29">
        <v>3034.2226971696527</v>
      </c>
      <c r="C357" s="29">
        <v>-534.22269716965275</v>
      </c>
      <c r="D357" s="29">
        <v>-0.69191751913336885</v>
      </c>
    </row>
    <row r="358" spans="1:4" x14ac:dyDescent="0.25">
      <c r="A358" s="29">
        <v>334</v>
      </c>
      <c r="B358" s="29">
        <v>2790.3824379097755</v>
      </c>
      <c r="C358" s="29">
        <v>-500.38243790977549</v>
      </c>
      <c r="D358" s="29">
        <v>-0.64808810425081753</v>
      </c>
    </row>
    <row r="359" spans="1:4" x14ac:dyDescent="0.25">
      <c r="A359" s="29">
        <v>335</v>
      </c>
      <c r="B359" s="29">
        <v>2957.2205100349547</v>
      </c>
      <c r="C359" s="29">
        <v>-467.22051003495471</v>
      </c>
      <c r="D359" s="29">
        <v>-0.60513725437792454</v>
      </c>
    </row>
    <row r="360" spans="1:4" x14ac:dyDescent="0.25">
      <c r="A360" s="29">
        <v>336</v>
      </c>
      <c r="B360" s="29">
        <v>2867.384625044474</v>
      </c>
      <c r="C360" s="29">
        <v>-232.38462504447398</v>
      </c>
      <c r="D360" s="29">
        <v>-0.30098120895535119</v>
      </c>
    </row>
    <row r="361" spans="1:4" x14ac:dyDescent="0.25">
      <c r="A361" s="29">
        <v>337</v>
      </c>
      <c r="B361" s="29">
        <v>3124.0585821601344</v>
      </c>
      <c r="C361" s="29">
        <v>-504.05858216013439</v>
      </c>
      <c r="D361" s="29">
        <v>-0.65284939317238677</v>
      </c>
    </row>
    <row r="362" spans="1:4" x14ac:dyDescent="0.25">
      <c r="A362" s="29">
        <v>338</v>
      </c>
      <c r="B362" s="29">
        <v>3355.0651435642289</v>
      </c>
      <c r="C362" s="29">
        <v>-630.06514356422895</v>
      </c>
      <c r="D362" s="29">
        <v>-0.81605127100941166</v>
      </c>
    </row>
    <row r="363" spans="1:4" x14ac:dyDescent="0.25">
      <c r="A363" s="29">
        <v>339</v>
      </c>
      <c r="B363" s="29">
        <v>3316.5640499968795</v>
      </c>
      <c r="C363" s="29">
        <v>-931.56404999687948</v>
      </c>
      <c r="D363" s="29">
        <v>-1.2065482986826002</v>
      </c>
    </row>
    <row r="364" spans="1:4" x14ac:dyDescent="0.25">
      <c r="A364" s="29">
        <v>340</v>
      </c>
      <c r="B364" s="29">
        <v>2803.2161357655586</v>
      </c>
      <c r="C364" s="29">
        <v>-1048.2161357655586</v>
      </c>
      <c r="D364" s="29">
        <v>-1.3576343948264433</v>
      </c>
    </row>
    <row r="365" spans="1:4" x14ac:dyDescent="0.25">
      <c r="A365" s="29">
        <v>341</v>
      </c>
      <c r="B365" s="29">
        <v>2867.384625044474</v>
      </c>
      <c r="C365" s="29">
        <v>-992.38462504447398</v>
      </c>
      <c r="D365" s="29">
        <v>-1.2853222287723436</v>
      </c>
    </row>
    <row r="366" spans="1:4" x14ac:dyDescent="0.25">
      <c r="A366" s="29">
        <v>342</v>
      </c>
      <c r="B366" s="29">
        <v>2905.8857186118225</v>
      </c>
      <c r="C366" s="29">
        <v>-1145.8857186118225</v>
      </c>
      <c r="D366" s="29">
        <v>-1.4841346274369587</v>
      </c>
    </row>
    <row r="367" spans="1:4" x14ac:dyDescent="0.25">
      <c r="A367" s="29">
        <v>343</v>
      </c>
      <c r="B367" s="29">
        <v>2687.7128550635111</v>
      </c>
      <c r="C367" s="29">
        <v>-622.71285506351114</v>
      </c>
      <c r="D367" s="29">
        <v>-0.80652869316627307</v>
      </c>
    </row>
    <row r="368" spans="1:4" x14ac:dyDescent="0.25">
      <c r="A368" s="29">
        <v>344</v>
      </c>
      <c r="B368" s="29">
        <v>2482.3736893709829</v>
      </c>
      <c r="C368" s="29">
        <v>-507.3736893709829</v>
      </c>
      <c r="D368" s="29">
        <v>-0.65714307213650425</v>
      </c>
    </row>
    <row r="369" spans="1:4" x14ac:dyDescent="0.25">
      <c r="A369" s="29">
        <v>345</v>
      </c>
      <c r="B369" s="29">
        <v>2751.881344342426</v>
      </c>
      <c r="C369" s="29">
        <v>-701.88134434242602</v>
      </c>
      <c r="D369" s="29">
        <v>-0.90906657668492796</v>
      </c>
    </row>
    <row r="370" spans="1:4" x14ac:dyDescent="0.25">
      <c r="A370" s="29">
        <v>346</v>
      </c>
      <c r="B370" s="29">
        <v>2918.7194164676057</v>
      </c>
      <c r="C370" s="29">
        <v>-933.7194164676057</v>
      </c>
      <c r="D370" s="29">
        <v>-1.2093398981955921</v>
      </c>
    </row>
    <row r="371" spans="1:4" x14ac:dyDescent="0.25">
      <c r="A371" s="29">
        <v>347</v>
      </c>
      <c r="B371" s="29">
        <v>3059.8900928812191</v>
      </c>
      <c r="C371" s="29">
        <v>-844.89009288121906</v>
      </c>
      <c r="D371" s="29">
        <v>-1.0942894416578588</v>
      </c>
    </row>
    <row r="372" spans="1:4" x14ac:dyDescent="0.25">
      <c r="A372" s="29">
        <v>348</v>
      </c>
      <c r="B372" s="29">
        <v>2893.0520207560398</v>
      </c>
      <c r="C372" s="29">
        <v>-848.05202075603984</v>
      </c>
      <c r="D372" s="29">
        <v>-1.0983847249590282</v>
      </c>
    </row>
    <row r="373" spans="1:4" x14ac:dyDescent="0.25">
      <c r="A373" s="29">
        <v>349</v>
      </c>
      <c r="B373" s="29">
        <v>2315.5356172458032</v>
      </c>
      <c r="C373" s="29">
        <v>64.464382754196777</v>
      </c>
      <c r="D373" s="29">
        <v>8.3493337187024994E-2</v>
      </c>
    </row>
    <row r="374" spans="1:4" x14ac:dyDescent="0.25">
      <c r="A374" s="29">
        <v>350</v>
      </c>
      <c r="B374" s="29">
        <v>3149.7259778717007</v>
      </c>
      <c r="C374" s="29">
        <v>-959.72597787170071</v>
      </c>
      <c r="D374" s="29">
        <v>-1.2430232207935397</v>
      </c>
    </row>
    <row r="375" spans="1:4" x14ac:dyDescent="0.25">
      <c r="A375" s="29">
        <v>351</v>
      </c>
      <c r="B375" s="29">
        <v>3124.0585821601344</v>
      </c>
      <c r="C375" s="29">
        <v>-914.05858216013439</v>
      </c>
      <c r="D375" s="29">
        <v>-1.1838754696526064</v>
      </c>
    </row>
    <row r="376" spans="1:4" x14ac:dyDescent="0.25">
      <c r="A376" s="29">
        <v>352</v>
      </c>
      <c r="B376" s="29">
        <v>2816.0498336213413</v>
      </c>
      <c r="C376" s="29">
        <v>-466.04983362134135</v>
      </c>
      <c r="D376" s="29">
        <v>-0.60362101120048783</v>
      </c>
    </row>
    <row r="377" spans="1:4" x14ac:dyDescent="0.25">
      <c r="A377" s="29">
        <v>353</v>
      </c>
      <c r="B377" s="29">
        <v>3072.7237907370018</v>
      </c>
      <c r="C377" s="29">
        <v>-457.72379073700176</v>
      </c>
      <c r="D377" s="29">
        <v>-0.59283724074810518</v>
      </c>
    </row>
    <row r="378" spans="1:4" x14ac:dyDescent="0.25">
      <c r="A378" s="29">
        <v>354</v>
      </c>
      <c r="B378" s="29">
        <v>2623.5443657845958</v>
      </c>
      <c r="C378" s="29">
        <v>11.455634215404189</v>
      </c>
      <c r="D378" s="29">
        <v>1.4837171929264988E-2</v>
      </c>
    </row>
    <row r="379" spans="1:4" x14ac:dyDescent="0.25">
      <c r="A379" s="29">
        <v>355</v>
      </c>
      <c r="B379" s="29">
        <v>2354.0367108131527</v>
      </c>
      <c r="C379" s="29">
        <v>875.96328918684731</v>
      </c>
      <c r="D379" s="29">
        <v>1.1345349965795108</v>
      </c>
    </row>
    <row r="380" spans="1:4" x14ac:dyDescent="0.25">
      <c r="A380" s="29">
        <v>356</v>
      </c>
      <c r="B380" s="29">
        <v>2456.7062936594161</v>
      </c>
      <c r="C380" s="29">
        <v>703.29370634058387</v>
      </c>
      <c r="D380" s="29">
        <v>0.91089584753968778</v>
      </c>
    </row>
    <row r="381" spans="1:4" x14ac:dyDescent="0.25">
      <c r="A381" s="29">
        <v>357</v>
      </c>
      <c r="B381" s="29">
        <v>3355.0651435642289</v>
      </c>
      <c r="C381" s="29">
        <v>-455.06514356422895</v>
      </c>
      <c r="D381" s="29">
        <v>-0.5893937993410252</v>
      </c>
    </row>
    <row r="382" spans="1:4" x14ac:dyDescent="0.25">
      <c r="A382" s="29">
        <v>358</v>
      </c>
      <c r="B382" s="29">
        <v>3201.0607692948324</v>
      </c>
      <c r="C382" s="29">
        <v>-271.06076929483243</v>
      </c>
      <c r="D382" s="29">
        <v>-0.35107399221059715</v>
      </c>
    </row>
    <row r="383" spans="1:4" x14ac:dyDescent="0.25">
      <c r="A383" s="29">
        <v>359</v>
      </c>
      <c r="B383" s="29">
        <v>2944.3868121791716</v>
      </c>
      <c r="C383" s="29">
        <v>470.61318782082844</v>
      </c>
      <c r="D383" s="29">
        <v>0.60953140163010533</v>
      </c>
    </row>
    <row r="384" spans="1:4" x14ac:dyDescent="0.25">
      <c r="A384" s="29">
        <v>360</v>
      </c>
      <c r="B384" s="29">
        <v>2533.7084807941146</v>
      </c>
      <c r="C384" s="29">
        <v>1191.2915192058854</v>
      </c>
      <c r="D384" s="29">
        <v>1.5429435643611256</v>
      </c>
    </row>
    <row r="385" spans="1:4" x14ac:dyDescent="0.25">
      <c r="A385" s="29">
        <v>361</v>
      </c>
      <c r="B385" s="29">
        <v>2777.5487400539923</v>
      </c>
      <c r="C385" s="29">
        <v>282.45125994600767</v>
      </c>
      <c r="D385" s="29">
        <v>0.36582679113664157</v>
      </c>
    </row>
    <row r="386" spans="1:4" x14ac:dyDescent="0.25">
      <c r="A386" s="29">
        <v>362</v>
      </c>
      <c r="B386" s="29">
        <v>2841.7172293329072</v>
      </c>
      <c r="C386" s="29">
        <v>623.28277066709279</v>
      </c>
      <c r="D386" s="29">
        <v>0.8072668396221141</v>
      </c>
    </row>
    <row r="387" spans="1:4" x14ac:dyDescent="0.25">
      <c r="A387" s="29">
        <v>363</v>
      </c>
      <c r="B387" s="29">
        <v>2456.7062936594161</v>
      </c>
      <c r="C387" s="29">
        <v>148.29370634058387</v>
      </c>
      <c r="D387" s="29">
        <v>0.19206786596280515</v>
      </c>
    </row>
    <row r="388" spans="1:4" x14ac:dyDescent="0.25">
      <c r="A388" s="29">
        <v>364</v>
      </c>
      <c r="B388" s="29">
        <v>2585.0432722172468</v>
      </c>
      <c r="C388" s="29">
        <v>54.956727782753205</v>
      </c>
      <c r="D388" s="29">
        <v>7.1179159830894914E-2</v>
      </c>
    </row>
    <row r="389" spans="1:4" x14ac:dyDescent="0.25">
      <c r="A389" s="29">
        <v>365</v>
      </c>
      <c r="B389" s="29">
        <v>2662.0454593519453</v>
      </c>
      <c r="C389" s="29">
        <v>-267.04545935194528</v>
      </c>
      <c r="D389" s="29">
        <v>-0.34587342078419869</v>
      </c>
    </row>
    <row r="390" spans="1:4" x14ac:dyDescent="0.25">
      <c r="A390" s="29">
        <v>366</v>
      </c>
      <c r="B390" s="29">
        <v>2893.0520207560398</v>
      </c>
      <c r="C390" s="29">
        <v>-318.05202075603984</v>
      </c>
      <c r="D390" s="29">
        <v>-0.41193638219191514</v>
      </c>
    </row>
    <row r="391" spans="1:4" x14ac:dyDescent="0.25">
      <c r="A391" s="29">
        <v>367</v>
      </c>
      <c r="B391" s="29">
        <v>2918.7194164676057</v>
      </c>
      <c r="C391" s="29">
        <v>-393.7194164676057</v>
      </c>
      <c r="D391" s="29">
        <v>-0.50993969990457122</v>
      </c>
    </row>
    <row r="392" spans="1:4" x14ac:dyDescent="0.25">
      <c r="A392" s="29">
        <v>368</v>
      </c>
      <c r="B392" s="29">
        <v>2662.0454593519453</v>
      </c>
      <c r="C392" s="29">
        <v>72.954540648054717</v>
      </c>
      <c r="D392" s="29">
        <v>9.4489667028666319E-2</v>
      </c>
    </row>
    <row r="393" spans="1:4" x14ac:dyDescent="0.25">
      <c r="A393" s="29">
        <v>369</v>
      </c>
      <c r="B393" s="29">
        <v>2867.384625044474</v>
      </c>
      <c r="C393" s="29">
        <v>-2.3846250444739781</v>
      </c>
      <c r="D393" s="29">
        <v>-3.0885319054719165E-3</v>
      </c>
    </row>
    <row r="394" spans="1:4" x14ac:dyDescent="0.25">
      <c r="A394" s="29">
        <v>370</v>
      </c>
      <c r="B394" s="29">
        <v>3008.5553014580869</v>
      </c>
      <c r="C394" s="29">
        <v>-1028.5553014580869</v>
      </c>
      <c r="D394" s="29">
        <v>-1.332169966283457</v>
      </c>
    </row>
    <row r="395" spans="1:4" x14ac:dyDescent="0.25">
      <c r="A395" s="29">
        <v>371</v>
      </c>
      <c r="B395" s="29">
        <v>2636.378063640379</v>
      </c>
      <c r="C395" s="29">
        <v>-611.37806364037897</v>
      </c>
      <c r="D395" s="29">
        <v>-0.79184803507566937</v>
      </c>
    </row>
    <row r="396" spans="1:4" x14ac:dyDescent="0.25">
      <c r="A396" s="29">
        <v>372</v>
      </c>
      <c r="B396" s="29">
        <v>2713.380250775077</v>
      </c>
      <c r="C396" s="29">
        <v>-743.380250775077</v>
      </c>
      <c r="D396" s="29">
        <v>-0.9628153607365143</v>
      </c>
    </row>
    <row r="397" spans="1:4" x14ac:dyDescent="0.25">
      <c r="A397" s="29">
        <v>373</v>
      </c>
      <c r="B397" s="29">
        <v>3085.5574885927854</v>
      </c>
      <c r="C397" s="29">
        <v>-960.55748859278538</v>
      </c>
      <c r="D397" s="29">
        <v>-1.2441001814661465</v>
      </c>
    </row>
    <row r="398" spans="1:4" x14ac:dyDescent="0.25">
      <c r="A398" s="29">
        <v>374</v>
      </c>
      <c r="B398" s="29">
        <v>2751.881344342426</v>
      </c>
      <c r="C398" s="29">
        <v>-626.88134434242602</v>
      </c>
      <c r="D398" s="29">
        <v>-0.81192766025561947</v>
      </c>
    </row>
    <row r="399" spans="1:4" x14ac:dyDescent="0.25">
      <c r="A399" s="29">
        <v>375</v>
      </c>
      <c r="B399" s="29">
        <v>3111.2248843043512</v>
      </c>
      <c r="C399" s="29">
        <v>-951.22488430435124</v>
      </c>
      <c r="D399" s="29">
        <v>-1.2320127272255865</v>
      </c>
    </row>
    <row r="400" spans="1:4" x14ac:dyDescent="0.25">
      <c r="A400" s="29">
        <v>376</v>
      </c>
      <c r="B400" s="29">
        <v>3111.2248843043512</v>
      </c>
      <c r="C400" s="29">
        <v>-906.22488430435124</v>
      </c>
      <c r="D400" s="29">
        <v>-1.1737293773680013</v>
      </c>
    </row>
    <row r="401" spans="1:4" x14ac:dyDescent="0.25">
      <c r="A401" s="29">
        <v>377</v>
      </c>
      <c r="B401" s="29">
        <v>2803.2161357655586</v>
      </c>
      <c r="C401" s="29">
        <v>-558.21613576555865</v>
      </c>
      <c r="D401" s="29">
        <v>-0.7229934741549614</v>
      </c>
    </row>
    <row r="402" spans="1:4" x14ac:dyDescent="0.25">
      <c r="A402" s="29">
        <v>378</v>
      </c>
      <c r="B402" s="29">
        <v>3047.0563950254359</v>
      </c>
      <c r="C402" s="29">
        <v>-1082.0563950254359</v>
      </c>
      <c r="D402" s="29">
        <v>-1.4014638097089946</v>
      </c>
    </row>
    <row r="403" spans="1:4" x14ac:dyDescent="0.25">
      <c r="A403" s="29">
        <v>379</v>
      </c>
      <c r="B403" s="29">
        <v>2957.2205100349547</v>
      </c>
      <c r="C403" s="29">
        <v>-992.22051003495471</v>
      </c>
      <c r="D403" s="29">
        <v>-1.2851096693830837</v>
      </c>
    </row>
    <row r="404" spans="1:4" x14ac:dyDescent="0.25">
      <c r="A404" s="29">
        <v>380</v>
      </c>
      <c r="B404" s="29">
        <v>2893.0520207560398</v>
      </c>
      <c r="C404" s="29">
        <v>-898.05202075603984</v>
      </c>
      <c r="D404" s="29">
        <v>-1.1631440025785673</v>
      </c>
    </row>
    <row r="405" spans="1:4" x14ac:dyDescent="0.25">
      <c r="A405" s="29">
        <v>381</v>
      </c>
      <c r="B405" s="29">
        <v>2867.384625044474</v>
      </c>
      <c r="C405" s="29">
        <v>77.615374955526022</v>
      </c>
      <c r="D405" s="29">
        <v>0.10052631228579044</v>
      </c>
    </row>
    <row r="406" spans="1:4" x14ac:dyDescent="0.25">
      <c r="A406" s="29">
        <v>382</v>
      </c>
      <c r="B406" s="29">
        <v>2790.3824379097755</v>
      </c>
      <c r="C406" s="29">
        <v>224.61756209022451</v>
      </c>
      <c r="D406" s="29">
        <v>0.29092142123249765</v>
      </c>
    </row>
    <row r="407" spans="1:4" x14ac:dyDescent="0.25">
      <c r="A407" s="29">
        <v>383</v>
      </c>
      <c r="B407" s="29">
        <v>3111.2248843043512</v>
      </c>
      <c r="C407" s="29">
        <v>-526.22488430435124</v>
      </c>
      <c r="D407" s="29">
        <v>-0.68155886745950522</v>
      </c>
    </row>
    <row r="408" spans="1:4" x14ac:dyDescent="0.25">
      <c r="A408" s="29">
        <v>384</v>
      </c>
      <c r="B408" s="29">
        <v>3085.5574885927854</v>
      </c>
      <c r="C408" s="29">
        <v>-250.55748859278538</v>
      </c>
      <c r="D408" s="29">
        <v>-0.32451843926869317</v>
      </c>
    </row>
    <row r="409" spans="1:4" x14ac:dyDescent="0.25">
      <c r="A409" s="29">
        <v>385</v>
      </c>
      <c r="B409" s="29">
        <v>3188.2270714390493</v>
      </c>
      <c r="C409" s="29">
        <v>-523.22707143904927</v>
      </c>
      <c r="D409" s="29">
        <v>-0.67767614354759487</v>
      </c>
    </row>
    <row r="410" spans="1:4" x14ac:dyDescent="0.25">
      <c r="A410" s="29">
        <v>386</v>
      </c>
      <c r="B410" s="29">
        <v>3303.7303521410968</v>
      </c>
      <c r="C410" s="29">
        <v>-933.73035214109677</v>
      </c>
      <c r="D410" s="29">
        <v>-1.2093540619219034</v>
      </c>
    </row>
    <row r="411" spans="1:4" x14ac:dyDescent="0.25">
      <c r="A411" s="29">
        <v>387</v>
      </c>
      <c r="B411" s="29">
        <v>2751.881344342426</v>
      </c>
      <c r="C411" s="29">
        <v>198.11865565757398</v>
      </c>
      <c r="D411" s="29">
        <v>0.25660042046677356</v>
      </c>
    </row>
    <row r="412" spans="1:4" x14ac:dyDescent="0.25">
      <c r="A412" s="29">
        <v>388</v>
      </c>
      <c r="B412" s="29">
        <v>2970.0542078907379</v>
      </c>
      <c r="C412" s="29">
        <v>-180.05420789073787</v>
      </c>
      <c r="D412" s="29">
        <v>-0.23320360870724957</v>
      </c>
    </row>
    <row r="413" spans="1:4" x14ac:dyDescent="0.25">
      <c r="A413" s="29">
        <v>389</v>
      </c>
      <c r="B413" s="29">
        <v>1815.0214008702646</v>
      </c>
      <c r="C413" s="29">
        <v>314.97859912973536</v>
      </c>
      <c r="D413" s="29">
        <v>0.40795573090512016</v>
      </c>
    </row>
    <row r="414" spans="1:4" x14ac:dyDescent="0.25">
      <c r="A414" s="29">
        <v>390</v>
      </c>
      <c r="B414" s="29">
        <v>3483.4021221220592</v>
      </c>
      <c r="C414" s="29">
        <v>-1188.4021221220592</v>
      </c>
      <c r="D414" s="29">
        <v>-1.5392012590030337</v>
      </c>
    </row>
    <row r="415" spans="1:4" x14ac:dyDescent="0.25">
      <c r="A415" s="29">
        <v>391</v>
      </c>
      <c r="B415" s="29">
        <v>2585.0432722172468</v>
      </c>
      <c r="C415" s="29">
        <v>39.956727782753205</v>
      </c>
      <c r="D415" s="29">
        <v>5.1751376545033215E-2</v>
      </c>
    </row>
    <row r="416" spans="1:4" ht="15.75" thickBot="1" x14ac:dyDescent="0.3">
      <c r="A416" s="30">
        <v>392</v>
      </c>
      <c r="B416" s="30">
        <v>2482.3736893709829</v>
      </c>
      <c r="C416" s="30">
        <v>237.6263106290171</v>
      </c>
      <c r="D416" s="30">
        <v>0.30777016439462646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M27" sqref="M27"/>
    </sheetView>
  </sheetViews>
  <sheetFormatPr defaultRowHeight="15" x14ac:dyDescent="0.25"/>
  <sheetData>
    <row r="1" spans="1:9" x14ac:dyDescent="0.25">
      <c r="A1" t="s">
        <v>100</v>
      </c>
    </row>
    <row r="2" spans="1:9" ht="15.75" thickBot="1" x14ac:dyDescent="0.3"/>
    <row r="3" spans="1:9" x14ac:dyDescent="0.25">
      <c r="A3" s="32" t="s">
        <v>101</v>
      </c>
      <c r="B3" s="32"/>
    </row>
    <row r="4" spans="1:9" x14ac:dyDescent="0.25">
      <c r="A4" s="29" t="s">
        <v>102</v>
      </c>
      <c r="B4" s="29">
        <v>0.41683920200370611</v>
      </c>
    </row>
    <row r="5" spans="1:9" x14ac:dyDescent="0.25">
      <c r="A5" s="29" t="s">
        <v>103</v>
      </c>
      <c r="B5" s="29">
        <v>0.1737549203270865</v>
      </c>
    </row>
    <row r="6" spans="1:9" x14ac:dyDescent="0.25">
      <c r="A6" s="29" t="s">
        <v>104</v>
      </c>
      <c r="B6" s="29">
        <v>0.17163634319972007</v>
      </c>
    </row>
    <row r="7" spans="1:9" x14ac:dyDescent="0.25">
      <c r="A7" s="29" t="s">
        <v>105</v>
      </c>
      <c r="B7" s="29">
        <v>2.5109659832946876</v>
      </c>
    </row>
    <row r="8" spans="1:9" ht="15.75" thickBot="1" x14ac:dyDescent="0.3">
      <c r="A8" s="30" t="s">
        <v>106</v>
      </c>
      <c r="B8" s="30">
        <v>392</v>
      </c>
    </row>
    <row r="10" spans="1:9" ht="15.75" thickBot="1" x14ac:dyDescent="0.3">
      <c r="A10" t="s">
        <v>107</v>
      </c>
    </row>
    <row r="11" spans="1:9" x14ac:dyDescent="0.25">
      <c r="A11" s="31"/>
      <c r="B11" s="31" t="s">
        <v>112</v>
      </c>
      <c r="C11" s="31" t="s">
        <v>113</v>
      </c>
      <c r="D11" s="31" t="s">
        <v>114</v>
      </c>
      <c r="E11" s="31" t="s">
        <v>115</v>
      </c>
      <c r="F11" s="31" t="s">
        <v>116</v>
      </c>
    </row>
    <row r="12" spans="1:9" x14ac:dyDescent="0.25">
      <c r="A12" s="29" t="s">
        <v>108</v>
      </c>
      <c r="B12" s="29">
        <v>1</v>
      </c>
      <c r="C12" s="29">
        <v>517.0999441914887</v>
      </c>
      <c r="D12" s="29">
        <v>517.0999441914887</v>
      </c>
      <c r="E12" s="29">
        <v>82.014913728006348</v>
      </c>
      <c r="F12" s="29">
        <v>6.5656157020219685E-18</v>
      </c>
    </row>
    <row r="13" spans="1:9" x14ac:dyDescent="0.25">
      <c r="A13" s="29" t="s">
        <v>109</v>
      </c>
      <c r="B13" s="29">
        <v>390</v>
      </c>
      <c r="C13" s="29">
        <v>2458.9305660125924</v>
      </c>
      <c r="D13" s="29">
        <v>6.3049501692630576</v>
      </c>
      <c r="E13" s="29"/>
      <c r="F13" s="29"/>
    </row>
    <row r="14" spans="1:9" ht="15.75" thickBot="1" x14ac:dyDescent="0.3">
      <c r="A14" s="30" t="s">
        <v>110</v>
      </c>
      <c r="B14" s="30">
        <v>391</v>
      </c>
      <c r="C14" s="30">
        <v>2976.0305102040811</v>
      </c>
      <c r="D14" s="30"/>
      <c r="E14" s="30"/>
      <c r="F14" s="30"/>
    </row>
    <row r="15" spans="1:9" ht="15.75" thickBot="1" x14ac:dyDescent="0.3"/>
    <row r="16" spans="1:9" x14ac:dyDescent="0.25">
      <c r="A16" s="31"/>
      <c r="B16" s="31" t="s">
        <v>117</v>
      </c>
      <c r="C16" s="31" t="s">
        <v>105</v>
      </c>
      <c r="D16" s="31" t="s">
        <v>118</v>
      </c>
      <c r="E16" s="31" t="s">
        <v>119</v>
      </c>
      <c r="F16" s="31" t="s">
        <v>120</v>
      </c>
      <c r="G16" s="31" t="s">
        <v>121</v>
      </c>
      <c r="H16" s="31" t="s">
        <v>122</v>
      </c>
      <c r="I16" s="31" t="s">
        <v>123</v>
      </c>
    </row>
    <row r="17" spans="1:9" x14ac:dyDescent="0.25">
      <c r="A17" s="29" t="s">
        <v>111</v>
      </c>
      <c r="B17" s="29">
        <v>19.572665809557808</v>
      </c>
      <c r="C17" s="29">
        <v>0.46286006134683183</v>
      </c>
      <c r="D17" s="29">
        <v>42.286357031119074</v>
      </c>
      <c r="E17" s="29">
        <v>9.5445478739071233E-148</v>
      </c>
      <c r="F17" s="29">
        <v>18.6626526896999</v>
      </c>
      <c r="G17" s="29">
        <v>20.482678929415716</v>
      </c>
      <c r="H17" s="29">
        <v>18.6626526896999</v>
      </c>
      <c r="I17" s="29">
        <v>20.482678929415716</v>
      </c>
    </row>
    <row r="18" spans="1:9" ht="15.75" thickBot="1" x14ac:dyDescent="0.3">
      <c r="A18" s="30" t="s">
        <v>124</v>
      </c>
      <c r="B18" s="30">
        <v>-1.3538959875761039E-3</v>
      </c>
      <c r="C18" s="30">
        <v>1.494992056087727E-4</v>
      </c>
      <c r="D18" s="30">
        <v>-9.0562085735702169</v>
      </c>
      <c r="E18" s="30">
        <v>6.5656157020208854E-18</v>
      </c>
      <c r="F18" s="30">
        <v>-1.6478211927805678E-3</v>
      </c>
      <c r="G18" s="30">
        <v>-1.0599707823716401E-3</v>
      </c>
      <c r="H18" s="30">
        <v>-1.6478211927805678E-3</v>
      </c>
      <c r="I18" s="30">
        <v>-1.0599707823716401E-3</v>
      </c>
    </row>
    <row r="22" spans="1:9" x14ac:dyDescent="0.25">
      <c r="A22" t="s">
        <v>125</v>
      </c>
    </row>
    <row r="23" spans="1:9" ht="15.75" thickBot="1" x14ac:dyDescent="0.3"/>
    <row r="24" spans="1:9" x14ac:dyDescent="0.25">
      <c r="A24" s="31" t="s">
        <v>126</v>
      </c>
      <c r="B24" s="31" t="s">
        <v>127</v>
      </c>
      <c r="C24" s="31" t="s">
        <v>128</v>
      </c>
      <c r="D24" s="31" t="s">
        <v>129</v>
      </c>
    </row>
    <row r="25" spans="1:9" x14ac:dyDescent="0.25">
      <c r="A25" s="29">
        <v>1</v>
      </c>
      <c r="B25" s="29">
        <v>14.82861426909114</v>
      </c>
      <c r="C25" s="29">
        <v>-2.8286142690911404</v>
      </c>
      <c r="D25" s="29">
        <v>-1.1279477280161594</v>
      </c>
    </row>
    <row r="26" spans="1:9" x14ac:dyDescent="0.25">
      <c r="A26" s="29">
        <v>2</v>
      </c>
      <c r="B26" s="29">
        <v>14.572727927439256</v>
      </c>
      <c r="C26" s="29">
        <v>-3.0727279274392565</v>
      </c>
      <c r="D26" s="29">
        <v>-1.2252913104622529</v>
      </c>
    </row>
    <row r="27" spans="1:9" x14ac:dyDescent="0.25">
      <c r="A27" s="29">
        <v>3</v>
      </c>
      <c r="B27" s="29">
        <v>14.920679196246315</v>
      </c>
      <c r="C27" s="29">
        <v>-3.920679196246315</v>
      </c>
      <c r="D27" s="29">
        <v>-1.5634232069073117</v>
      </c>
    </row>
    <row r="28" spans="1:9" x14ac:dyDescent="0.25">
      <c r="A28" s="29">
        <v>4</v>
      </c>
      <c r="B28" s="29">
        <v>14.924740884209044</v>
      </c>
      <c r="C28" s="29">
        <v>-2.9247408842090437</v>
      </c>
      <c r="D28" s="29">
        <v>-1.1662794999756356</v>
      </c>
    </row>
    <row r="29" spans="1:9" x14ac:dyDescent="0.25">
      <c r="A29" s="29">
        <v>5</v>
      </c>
      <c r="B29" s="29">
        <v>14.903078548407827</v>
      </c>
      <c r="C29" s="29">
        <v>-4.4030785484078265</v>
      </c>
      <c r="D29" s="29">
        <v>-1.7557863930839392</v>
      </c>
    </row>
    <row r="30" spans="1:9" x14ac:dyDescent="0.25">
      <c r="A30" s="29">
        <v>6</v>
      </c>
      <c r="B30" s="29">
        <v>13.695403327489942</v>
      </c>
      <c r="C30" s="29">
        <v>-3.6954033274899416</v>
      </c>
      <c r="D30" s="29">
        <v>-1.4735914447200049</v>
      </c>
    </row>
    <row r="31" spans="1:9" x14ac:dyDescent="0.25">
      <c r="A31" s="29">
        <v>7</v>
      </c>
      <c r="B31" s="29">
        <v>13.677802679651451</v>
      </c>
      <c r="C31" s="29">
        <v>-4.6778026796514514</v>
      </c>
      <c r="D31" s="29">
        <v>-1.8653363105306278</v>
      </c>
    </row>
    <row r="32" spans="1:9" x14ac:dyDescent="0.25">
      <c r="A32" s="29">
        <v>8</v>
      </c>
      <c r="B32" s="29">
        <v>13.734666311129647</v>
      </c>
      <c r="C32" s="29">
        <v>-5.2346663111296472</v>
      </c>
      <c r="D32" s="29">
        <v>-2.0873931228730465</v>
      </c>
    </row>
    <row r="33" spans="1:4" x14ac:dyDescent="0.25">
      <c r="A33" s="29">
        <v>9</v>
      </c>
      <c r="B33" s="29">
        <v>13.581676064533548</v>
      </c>
      <c r="C33" s="29">
        <v>-3.5816760645335481</v>
      </c>
      <c r="D33" s="29">
        <v>-1.4282411793031593</v>
      </c>
    </row>
    <row r="34" spans="1:4" x14ac:dyDescent="0.25">
      <c r="A34" s="29">
        <v>10</v>
      </c>
      <c r="B34" s="29">
        <v>14.360166257389807</v>
      </c>
      <c r="C34" s="29">
        <v>-5.8601662573898068</v>
      </c>
      <c r="D34" s="29">
        <v>-2.3368195826656959</v>
      </c>
    </row>
    <row r="35" spans="1:4" x14ac:dyDescent="0.25">
      <c r="A35" s="29">
        <v>11</v>
      </c>
      <c r="B35" s="29">
        <v>14.74873440582415</v>
      </c>
      <c r="C35" s="29">
        <v>-4.7487344058241501</v>
      </c>
      <c r="D35" s="29">
        <v>-1.8936212839379305</v>
      </c>
    </row>
    <row r="36" spans="1:4" x14ac:dyDescent="0.25">
      <c r="A36" s="29">
        <v>12</v>
      </c>
      <c r="B36" s="29">
        <v>14.686455190395648</v>
      </c>
      <c r="C36" s="29">
        <v>-6.6864551903956482</v>
      </c>
      <c r="D36" s="29">
        <v>-2.6663133333170701</v>
      </c>
    </row>
    <row r="37" spans="1:4" x14ac:dyDescent="0.25">
      <c r="A37" s="29">
        <v>13</v>
      </c>
      <c r="B37" s="29">
        <v>14.480663000284082</v>
      </c>
      <c r="C37" s="29">
        <v>-4.9806630002840819</v>
      </c>
      <c r="D37" s="29">
        <v>-1.9861059093750768</v>
      </c>
    </row>
    <row r="38" spans="1:4" x14ac:dyDescent="0.25">
      <c r="A38" s="29">
        <v>14</v>
      </c>
      <c r="B38" s="29">
        <v>15.394542791897951</v>
      </c>
      <c r="C38" s="29">
        <v>-5.3945427918979512</v>
      </c>
      <c r="D38" s="29">
        <v>-2.1511460054121598</v>
      </c>
    </row>
    <row r="39" spans="1:4" x14ac:dyDescent="0.25">
      <c r="A39" s="29">
        <v>15</v>
      </c>
      <c r="B39" s="29">
        <v>16.361224527027289</v>
      </c>
      <c r="C39" s="29">
        <v>-1.3612245270272894</v>
      </c>
      <c r="D39" s="29">
        <v>-0.54280646511538555</v>
      </c>
    </row>
    <row r="40" spans="1:4" x14ac:dyDescent="0.25">
      <c r="A40" s="29">
        <v>16</v>
      </c>
      <c r="B40" s="29">
        <v>15.737078476754705</v>
      </c>
      <c r="C40" s="29">
        <v>-0.23707847675470539</v>
      </c>
      <c r="D40" s="29">
        <v>-9.4538209800844902E-2</v>
      </c>
    </row>
    <row r="41" spans="1:4" x14ac:dyDescent="0.25">
      <c r="A41" s="29">
        <v>17</v>
      </c>
      <c r="B41" s="29">
        <v>15.816958340021696</v>
      </c>
      <c r="C41" s="29">
        <v>-0.31695834002169576</v>
      </c>
      <c r="D41" s="29">
        <v>-0.12639137241505785</v>
      </c>
    </row>
    <row r="42" spans="1:4" x14ac:dyDescent="0.25">
      <c r="A42" s="29">
        <v>18</v>
      </c>
      <c r="B42" s="29">
        <v>16.070136889698428</v>
      </c>
      <c r="C42" s="29">
        <v>-7.0136889698428462E-2</v>
      </c>
      <c r="D42" s="29">
        <v>-2.7968021744753963E-2</v>
      </c>
    </row>
    <row r="43" spans="1:4" x14ac:dyDescent="0.25">
      <c r="A43" s="29">
        <v>19</v>
      </c>
      <c r="B43" s="29">
        <v>16.688867356020708</v>
      </c>
      <c r="C43" s="29">
        <v>-2.1888673560207081</v>
      </c>
      <c r="D43" s="29">
        <v>-0.87284009987886557</v>
      </c>
    </row>
    <row r="44" spans="1:4" x14ac:dyDescent="0.25">
      <c r="A44" s="29">
        <v>20</v>
      </c>
      <c r="B44" s="29">
        <v>17.088266672355658</v>
      </c>
      <c r="C44" s="29">
        <v>3.4117333276443418</v>
      </c>
      <c r="D44" s="29">
        <v>1.3604742426580227</v>
      </c>
    </row>
    <row r="45" spans="1:4" x14ac:dyDescent="0.25">
      <c r="A45" s="29">
        <v>21</v>
      </c>
      <c r="B45" s="29">
        <v>15.955055730754459</v>
      </c>
      <c r="C45" s="29">
        <v>1.5449442692455406</v>
      </c>
      <c r="D45" s="29">
        <v>0.616067166686185</v>
      </c>
    </row>
    <row r="46" spans="1:4" x14ac:dyDescent="0.25">
      <c r="A46" s="29">
        <v>22</v>
      </c>
      <c r="B46" s="29">
        <v>16.282698559747875</v>
      </c>
      <c r="C46" s="29">
        <v>-1.7826985597478746</v>
      </c>
      <c r="D46" s="29">
        <v>-0.71087486624727381</v>
      </c>
    </row>
    <row r="47" spans="1:4" x14ac:dyDescent="0.25">
      <c r="A47" s="29">
        <v>23</v>
      </c>
      <c r="B47" s="29">
        <v>16.357162839064561</v>
      </c>
      <c r="C47" s="29">
        <v>1.1428371609354393</v>
      </c>
      <c r="D47" s="29">
        <v>0.45572158539091068</v>
      </c>
    </row>
    <row r="48" spans="1:4" x14ac:dyDescent="0.25">
      <c r="A48" s="29">
        <v>24</v>
      </c>
      <c r="B48" s="29">
        <v>16.548062173312793</v>
      </c>
      <c r="C48" s="29">
        <v>-4.0480621733127933</v>
      </c>
      <c r="D48" s="29">
        <v>-1.6142188707558982</v>
      </c>
    </row>
    <row r="49" spans="1:4" x14ac:dyDescent="0.25">
      <c r="A49" s="29">
        <v>25</v>
      </c>
      <c r="B49" s="29">
        <v>15.987549234456285</v>
      </c>
      <c r="C49" s="29">
        <v>-0.98754923445628506</v>
      </c>
      <c r="D49" s="29">
        <v>-0.39379845017432213</v>
      </c>
    </row>
    <row r="50" spans="1:4" x14ac:dyDescent="0.25">
      <c r="A50" s="29">
        <v>26</v>
      </c>
      <c r="B50" s="29">
        <v>13.324435826894089</v>
      </c>
      <c r="C50" s="29">
        <v>0.67556417310591144</v>
      </c>
      <c r="D50" s="29">
        <v>0.26939023906881654</v>
      </c>
    </row>
    <row r="51" spans="1:4" x14ac:dyDescent="0.25">
      <c r="A51" s="29">
        <v>27</v>
      </c>
      <c r="B51" s="29">
        <v>13.648016967924777</v>
      </c>
      <c r="C51" s="29">
        <v>1.3519830320752231</v>
      </c>
      <c r="D51" s="29">
        <v>0.53912129554364141</v>
      </c>
    </row>
    <row r="52" spans="1:4" x14ac:dyDescent="0.25">
      <c r="A52" s="29">
        <v>28</v>
      </c>
      <c r="B52" s="29">
        <v>13.639893591999321</v>
      </c>
      <c r="C52" s="29">
        <v>-0.13989359199932139</v>
      </c>
      <c r="D52" s="29">
        <v>-5.5784438685715296E-2</v>
      </c>
    </row>
    <row r="53" spans="1:4" x14ac:dyDescent="0.25">
      <c r="A53" s="29">
        <v>29</v>
      </c>
      <c r="B53" s="29">
        <v>13.166029996347685</v>
      </c>
      <c r="C53" s="29">
        <v>5.3339700036523148</v>
      </c>
      <c r="D53" s="29">
        <v>2.126991796891101</v>
      </c>
    </row>
    <row r="54" spans="1:4" x14ac:dyDescent="0.25">
      <c r="A54" s="29">
        <v>30</v>
      </c>
      <c r="B54" s="29">
        <v>16.688867356020708</v>
      </c>
      <c r="C54" s="29">
        <v>-2.1888673560207081</v>
      </c>
      <c r="D54" s="29">
        <v>-0.87284009987886557</v>
      </c>
    </row>
    <row r="55" spans="1:4" x14ac:dyDescent="0.25">
      <c r="A55" s="29">
        <v>31</v>
      </c>
      <c r="B55" s="29">
        <v>16.50744529368551</v>
      </c>
      <c r="C55" s="29">
        <v>-1.0074452936855103</v>
      </c>
      <c r="D55" s="29">
        <v>-0.40173226958876296</v>
      </c>
    </row>
    <row r="56" spans="1:4" x14ac:dyDescent="0.25">
      <c r="A56" s="29">
        <v>32</v>
      </c>
      <c r="B56" s="29">
        <v>16.556185549238247</v>
      </c>
      <c r="C56" s="29">
        <v>-2.556185549238247</v>
      </c>
      <c r="D56" s="29">
        <v>-1.0193131365265409</v>
      </c>
    </row>
    <row r="57" spans="1:4" x14ac:dyDescent="0.25">
      <c r="A57" s="29">
        <v>33</v>
      </c>
      <c r="B57" s="29">
        <v>16.006503778282351</v>
      </c>
      <c r="C57" s="29">
        <v>-3.0065037782823509</v>
      </c>
      <c r="D57" s="29">
        <v>-1.1988835462797807</v>
      </c>
    </row>
    <row r="58" spans="1:4" x14ac:dyDescent="0.25">
      <c r="A58" s="29">
        <v>34</v>
      </c>
      <c r="B58" s="29">
        <v>14.916617508283586</v>
      </c>
      <c r="C58" s="29">
        <v>0.58338249171641365</v>
      </c>
      <c r="D58" s="29">
        <v>0.23263156213496866</v>
      </c>
    </row>
    <row r="59" spans="1:4" x14ac:dyDescent="0.25">
      <c r="A59" s="29">
        <v>35</v>
      </c>
      <c r="B59" s="29">
        <v>15.065546066916959</v>
      </c>
      <c r="C59" s="29">
        <v>0.43445393308304148</v>
      </c>
      <c r="D59" s="29">
        <v>0.17324430980338507</v>
      </c>
    </row>
    <row r="60" spans="1:4" x14ac:dyDescent="0.25">
      <c r="A60" s="29">
        <v>36</v>
      </c>
      <c r="B60" s="29">
        <v>15.102101258581513</v>
      </c>
      <c r="C60" s="29">
        <v>0.39789874141848713</v>
      </c>
      <c r="D60" s="29">
        <v>0.15866743877654207</v>
      </c>
    </row>
    <row r="61" spans="1:4" x14ac:dyDescent="0.25">
      <c r="A61" s="29">
        <v>37</v>
      </c>
      <c r="B61" s="29">
        <v>15.121055802407579</v>
      </c>
      <c r="C61" s="29">
        <v>0.37894419759242126</v>
      </c>
      <c r="D61" s="29">
        <v>0.15110906120706766</v>
      </c>
    </row>
    <row r="62" spans="1:4" x14ac:dyDescent="0.25">
      <c r="A62" s="29">
        <v>38</v>
      </c>
      <c r="B62" s="29">
        <v>13.874117597849986</v>
      </c>
      <c r="C62" s="29">
        <v>-1.8741175978499864</v>
      </c>
      <c r="D62" s="29">
        <v>-0.74732942898192045</v>
      </c>
    </row>
    <row r="63" spans="1:4" x14ac:dyDescent="0.25">
      <c r="A63" s="29">
        <v>39</v>
      </c>
      <c r="B63" s="29">
        <v>13.528874121018081</v>
      </c>
      <c r="C63" s="29">
        <v>-2.028874121018081</v>
      </c>
      <c r="D63" s="29">
        <v>-0.80904066002906472</v>
      </c>
    </row>
    <row r="64" spans="1:4" x14ac:dyDescent="0.25">
      <c r="A64" s="29">
        <v>40</v>
      </c>
      <c r="B64" s="29">
        <v>13.948581877166673</v>
      </c>
      <c r="C64" s="29">
        <v>-0.44858187716667253</v>
      </c>
      <c r="D64" s="29">
        <v>-0.17887801624572414</v>
      </c>
    </row>
    <row r="65" spans="1:4" x14ac:dyDescent="0.25">
      <c r="A65" s="29">
        <v>41</v>
      </c>
      <c r="B65" s="29">
        <v>14.027107844446085</v>
      </c>
      <c r="C65" s="29">
        <v>-1.0271078444460855</v>
      </c>
      <c r="D65" s="29">
        <v>-0.40957297438182733</v>
      </c>
    </row>
    <row r="66" spans="1:4" x14ac:dyDescent="0.25">
      <c r="A66" s="29">
        <v>42</v>
      </c>
      <c r="B66" s="29">
        <v>12.864111191118212</v>
      </c>
      <c r="C66" s="29">
        <v>-1.3641111911182122</v>
      </c>
      <c r="D66" s="29">
        <v>-0.5439575609853603</v>
      </c>
    </row>
    <row r="67" spans="1:4" x14ac:dyDescent="0.25">
      <c r="A67" s="29">
        <v>43</v>
      </c>
      <c r="B67" s="29">
        <v>13.147075452521619</v>
      </c>
      <c r="C67" s="29">
        <v>-1.1470754525216194</v>
      </c>
      <c r="D67" s="29">
        <v>-0.45741166078137308</v>
      </c>
    </row>
    <row r="68" spans="1:4" x14ac:dyDescent="0.25">
      <c r="A68" s="29">
        <v>44</v>
      </c>
      <c r="B68" s="29">
        <v>12.613640433416634</v>
      </c>
      <c r="C68" s="29">
        <v>-0.61364043341663432</v>
      </c>
      <c r="D68" s="29">
        <v>-0.24469732061188373</v>
      </c>
    </row>
    <row r="69" spans="1:4" x14ac:dyDescent="0.25">
      <c r="A69" s="29">
        <v>45</v>
      </c>
      <c r="B69" s="29">
        <v>15.562425894357389</v>
      </c>
      <c r="C69" s="29">
        <v>-2.0624258943573892</v>
      </c>
      <c r="D69" s="29">
        <v>-0.82241987787524551</v>
      </c>
    </row>
    <row r="70" spans="1:4" x14ac:dyDescent="0.25">
      <c r="A70" s="29">
        <v>46</v>
      </c>
      <c r="B70" s="29">
        <v>16.312484271474549</v>
      </c>
      <c r="C70" s="29">
        <v>2.687515728525451</v>
      </c>
      <c r="D70" s="29">
        <v>1.0716827999923739</v>
      </c>
    </row>
    <row r="71" spans="1:4" x14ac:dyDescent="0.25">
      <c r="A71" s="29">
        <v>47</v>
      </c>
      <c r="B71" s="29">
        <v>15.129179178333036</v>
      </c>
      <c r="C71" s="29">
        <v>-0.12917917833303605</v>
      </c>
      <c r="D71" s="29">
        <v>-5.1511923099560472E-2</v>
      </c>
    </row>
    <row r="72" spans="1:4" x14ac:dyDescent="0.25">
      <c r="A72" s="29">
        <v>48</v>
      </c>
      <c r="B72" s="29">
        <v>15.322786304556418</v>
      </c>
      <c r="C72" s="29">
        <v>-0.8227863045564181</v>
      </c>
      <c r="D72" s="29">
        <v>-0.32809703076461449</v>
      </c>
    </row>
    <row r="73" spans="1:4" x14ac:dyDescent="0.25">
      <c r="A73" s="29">
        <v>49</v>
      </c>
      <c r="B73" s="29">
        <v>16.567016717138856</v>
      </c>
      <c r="C73" s="29">
        <v>-2.5670167171388556</v>
      </c>
      <c r="D73" s="29">
        <v>-1.0236322094233832</v>
      </c>
    </row>
    <row r="74" spans="1:4" x14ac:dyDescent="0.25">
      <c r="A74" s="29">
        <v>50</v>
      </c>
      <c r="B74" s="29">
        <v>16.698344627933739</v>
      </c>
      <c r="C74" s="29">
        <v>-2.6983446279337393</v>
      </c>
      <c r="D74" s="29">
        <v>-1.0760009682975982</v>
      </c>
    </row>
    <row r="75" spans="1:4" x14ac:dyDescent="0.25">
      <c r="A75" s="29">
        <v>51</v>
      </c>
      <c r="B75" s="29">
        <v>16.764685531324968</v>
      </c>
      <c r="C75" s="29">
        <v>2.7353144686750319</v>
      </c>
      <c r="D75" s="29">
        <v>1.0907431861831987</v>
      </c>
    </row>
    <row r="76" spans="1:4" x14ac:dyDescent="0.25">
      <c r="A76" s="29">
        <v>52</v>
      </c>
      <c r="B76" s="29">
        <v>16.776870595213154</v>
      </c>
      <c r="C76" s="29">
        <v>-2.276870595213154</v>
      </c>
      <c r="D76" s="29">
        <v>-0.90793256716570991</v>
      </c>
    </row>
    <row r="77" spans="1:4" x14ac:dyDescent="0.25">
      <c r="A77" s="29">
        <v>53</v>
      </c>
      <c r="B77" s="29">
        <v>17.172208223585375</v>
      </c>
      <c r="C77" s="29">
        <v>1.8277917764146245</v>
      </c>
      <c r="D77" s="29">
        <v>0.72885638880550641</v>
      </c>
    </row>
    <row r="78" spans="1:4" x14ac:dyDescent="0.25">
      <c r="A78" s="29">
        <v>54</v>
      </c>
      <c r="B78" s="29">
        <v>17.388831581597554</v>
      </c>
      <c r="C78" s="29">
        <v>0.61116841840244618</v>
      </c>
      <c r="D78" s="29">
        <v>0.24371157160066514</v>
      </c>
    </row>
    <row r="79" spans="1:4" x14ac:dyDescent="0.25">
      <c r="A79" s="29">
        <v>55</v>
      </c>
      <c r="B79" s="29">
        <v>17.089620568343232</v>
      </c>
      <c r="C79" s="29">
        <v>1.9103794316567679</v>
      </c>
      <c r="D79" s="29">
        <v>0.76178931964393026</v>
      </c>
    </row>
    <row r="80" spans="1:4" x14ac:dyDescent="0.25">
      <c r="A80" s="29">
        <v>56</v>
      </c>
      <c r="B80" s="29">
        <v>16.925799153846526</v>
      </c>
      <c r="C80" s="29">
        <v>3.5742008461534738</v>
      </c>
      <c r="D80" s="29">
        <v>1.4252603361106591</v>
      </c>
    </row>
    <row r="81" spans="1:4" x14ac:dyDescent="0.25">
      <c r="A81" s="29">
        <v>57</v>
      </c>
      <c r="B81" s="29">
        <v>16.488490749859444</v>
      </c>
      <c r="C81" s="29">
        <v>-0.98849074985944441</v>
      </c>
      <c r="D81" s="29">
        <v>-0.39417389201928854</v>
      </c>
    </row>
    <row r="82" spans="1:4" x14ac:dyDescent="0.25">
      <c r="A82" s="29">
        <v>58</v>
      </c>
      <c r="B82" s="29">
        <v>16.694282939971011</v>
      </c>
      <c r="C82" s="29">
        <v>0.30571706002898935</v>
      </c>
      <c r="D82" s="29">
        <v>0.12190876184269418</v>
      </c>
    </row>
    <row r="83" spans="1:4" x14ac:dyDescent="0.25">
      <c r="A83" s="29">
        <v>59</v>
      </c>
      <c r="B83" s="29">
        <v>16.52098425356127</v>
      </c>
      <c r="C83" s="29">
        <v>6.9790157464387299</v>
      </c>
      <c r="D83" s="29">
        <v>2.7829757634341212</v>
      </c>
    </row>
    <row r="84" spans="1:4" x14ac:dyDescent="0.25">
      <c r="A84" s="29">
        <v>60</v>
      </c>
      <c r="B84" s="29">
        <v>16.312484271474549</v>
      </c>
      <c r="C84" s="29">
        <v>3.187515728525451</v>
      </c>
      <c r="D84" s="29">
        <v>1.2710644796263699</v>
      </c>
    </row>
    <row r="85" spans="1:4" x14ac:dyDescent="0.25">
      <c r="A85" s="29">
        <v>61</v>
      </c>
      <c r="B85" s="29">
        <v>16.558893341213402</v>
      </c>
      <c r="C85" s="29">
        <v>-5.889334121340184E-2</v>
      </c>
      <c r="D85" s="29">
        <v>-2.3484506580772203E-2</v>
      </c>
    </row>
    <row r="86" spans="1:4" x14ac:dyDescent="0.25">
      <c r="A86" s="29">
        <v>62</v>
      </c>
      <c r="B86" s="29">
        <v>13.786114358657539</v>
      </c>
      <c r="C86" s="29">
        <v>-1.7861143586575388</v>
      </c>
      <c r="D86" s="29">
        <v>-0.71223696169507544</v>
      </c>
    </row>
    <row r="87" spans="1:4" x14ac:dyDescent="0.25">
      <c r="A87" s="29">
        <v>63</v>
      </c>
      <c r="B87" s="29">
        <v>13.635831904036593</v>
      </c>
      <c r="C87" s="29">
        <v>-1.6358319040365927</v>
      </c>
      <c r="D87" s="29">
        <v>-0.65230982525138737</v>
      </c>
    </row>
    <row r="88" spans="1:4" x14ac:dyDescent="0.25">
      <c r="A88" s="29">
        <v>64</v>
      </c>
      <c r="B88" s="29">
        <v>13.974305900930618</v>
      </c>
      <c r="C88" s="29">
        <v>-0.47430590093061831</v>
      </c>
      <c r="D88" s="29">
        <v>-0.1891358143757248</v>
      </c>
    </row>
    <row r="89" spans="1:4" x14ac:dyDescent="0.25">
      <c r="A89" s="29">
        <v>65</v>
      </c>
      <c r="B89" s="29">
        <v>13.982429276856074</v>
      </c>
      <c r="C89" s="29">
        <v>-0.98242927685607384</v>
      </c>
      <c r="D89" s="29">
        <v>-0.39175679868235225</v>
      </c>
    </row>
    <row r="90" spans="1:4" x14ac:dyDescent="0.25">
      <c r="A90" s="29">
        <v>66</v>
      </c>
      <c r="B90" s="29">
        <v>14.601159743178354</v>
      </c>
      <c r="C90" s="29">
        <v>-3.1011597431783535</v>
      </c>
      <c r="D90" s="29">
        <v>-1.2366288768164639</v>
      </c>
    </row>
    <row r="91" spans="1:4" x14ac:dyDescent="0.25">
      <c r="A91" s="29">
        <v>67</v>
      </c>
      <c r="B91" s="29">
        <v>13.300065699117718</v>
      </c>
      <c r="C91" s="29">
        <v>-2.3000656991177184</v>
      </c>
      <c r="D91" s="29">
        <v>-0.91718192471726412</v>
      </c>
    </row>
    <row r="92" spans="1:4" x14ac:dyDescent="0.25">
      <c r="A92" s="29">
        <v>68</v>
      </c>
      <c r="B92" s="29">
        <v>13.477426073490189</v>
      </c>
      <c r="C92" s="29">
        <v>2.2573926509810605E-2</v>
      </c>
      <c r="D92" s="29">
        <v>9.0016547669208562E-3</v>
      </c>
    </row>
    <row r="93" spans="1:4" x14ac:dyDescent="0.25">
      <c r="A93" s="29">
        <v>69</v>
      </c>
      <c r="B93" s="29">
        <v>13.53970528891869</v>
      </c>
      <c r="C93" s="29">
        <v>-3.9705288918689519E-2</v>
      </c>
      <c r="D93" s="29">
        <v>-1.5833014389922812E-2</v>
      </c>
    </row>
    <row r="94" spans="1:4" x14ac:dyDescent="0.25">
      <c r="A94" s="29">
        <v>70</v>
      </c>
      <c r="B94" s="29">
        <v>13.585737752496277</v>
      </c>
      <c r="C94" s="29">
        <v>-1.0857377524962768</v>
      </c>
      <c r="D94" s="29">
        <v>-0.43295243346949508</v>
      </c>
    </row>
    <row r="95" spans="1:4" x14ac:dyDescent="0.25">
      <c r="A95" s="29">
        <v>71</v>
      </c>
      <c r="B95" s="29">
        <v>16.418088158505487</v>
      </c>
      <c r="C95" s="29">
        <v>-2.918088158505487</v>
      </c>
      <c r="D95" s="29">
        <v>-1.163626636725797</v>
      </c>
    </row>
    <row r="96" spans="1:4" x14ac:dyDescent="0.25">
      <c r="A96" s="29">
        <v>72</v>
      </c>
      <c r="B96" s="29">
        <v>14.303302625911613</v>
      </c>
      <c r="C96" s="29">
        <v>-1.8033026259116127</v>
      </c>
      <c r="D96" s="29">
        <v>-0.71909101288530597</v>
      </c>
    </row>
    <row r="97" spans="1:4" x14ac:dyDescent="0.25">
      <c r="A97" s="29">
        <v>73</v>
      </c>
      <c r="B97" s="29">
        <v>14.024400052470934</v>
      </c>
      <c r="C97" s="29">
        <v>-2.4400052470934241E-2</v>
      </c>
      <c r="D97" s="29">
        <v>-9.7298468896250094E-3</v>
      </c>
    </row>
    <row r="98" spans="1:4" x14ac:dyDescent="0.25">
      <c r="A98" s="29">
        <v>74</v>
      </c>
      <c r="B98" s="29">
        <v>13.759036438906019</v>
      </c>
      <c r="C98" s="29">
        <v>2.2409635610939809</v>
      </c>
      <c r="D98" s="29">
        <v>0.89361415761899798</v>
      </c>
    </row>
    <row r="99" spans="1:4" x14ac:dyDescent="0.25">
      <c r="A99" s="29">
        <v>75</v>
      </c>
      <c r="B99" s="29">
        <v>14.052831868210031</v>
      </c>
      <c r="C99" s="29">
        <v>-5.2831868210031274E-2</v>
      </c>
      <c r="D99" s="29">
        <v>-2.106741324383591E-2</v>
      </c>
    </row>
    <row r="100" spans="1:4" x14ac:dyDescent="0.25">
      <c r="A100" s="29">
        <v>76</v>
      </c>
      <c r="B100" s="29">
        <v>15.601688877997095</v>
      </c>
      <c r="C100" s="29">
        <v>-1.1016888779970948</v>
      </c>
      <c r="D100" s="29">
        <v>-0.4393131578583066</v>
      </c>
    </row>
    <row r="101" spans="1:4" x14ac:dyDescent="0.25">
      <c r="A101" s="29">
        <v>77</v>
      </c>
      <c r="B101" s="29">
        <v>16.173032984754212</v>
      </c>
      <c r="C101" s="29">
        <v>1.8269670152457884</v>
      </c>
      <c r="D101" s="29">
        <v>0.72852750427122748</v>
      </c>
    </row>
    <row r="102" spans="1:4" x14ac:dyDescent="0.25">
      <c r="A102" s="29">
        <v>78</v>
      </c>
      <c r="B102" s="29">
        <v>15.539409662568595</v>
      </c>
      <c r="C102" s="29">
        <v>3.9605903374314053</v>
      </c>
      <c r="D102" s="29">
        <v>1.5793383076384975</v>
      </c>
    </row>
    <row r="103" spans="1:4" x14ac:dyDescent="0.25">
      <c r="A103" s="29">
        <v>79</v>
      </c>
      <c r="B103" s="29">
        <v>16.608987492753716</v>
      </c>
      <c r="C103" s="29">
        <v>1.391012507246284</v>
      </c>
      <c r="D103" s="29">
        <v>0.55468482017332044</v>
      </c>
    </row>
    <row r="104" spans="1:4" x14ac:dyDescent="0.25">
      <c r="A104" s="29">
        <v>80</v>
      </c>
      <c r="B104" s="29">
        <v>16.330084919313038</v>
      </c>
      <c r="C104" s="29">
        <v>-0.33008491931303752</v>
      </c>
      <c r="D104" s="29">
        <v>-0.13162577126897096</v>
      </c>
    </row>
    <row r="105" spans="1:4" x14ac:dyDescent="0.25">
      <c r="A105" s="29">
        <v>81</v>
      </c>
      <c r="B105" s="29">
        <v>16.474951789983681</v>
      </c>
      <c r="C105" s="29">
        <v>0.52504821001631896</v>
      </c>
      <c r="D105" s="29">
        <v>0.20936998800375356</v>
      </c>
    </row>
    <row r="106" spans="1:4" x14ac:dyDescent="0.25">
      <c r="A106" s="29">
        <v>82</v>
      </c>
      <c r="B106" s="29">
        <v>16.179802464692091</v>
      </c>
      <c r="C106" s="29">
        <v>-1.6798024646920915</v>
      </c>
      <c r="D106" s="29">
        <v>-0.66984367372727105</v>
      </c>
    </row>
    <row r="107" spans="1:4" x14ac:dyDescent="0.25">
      <c r="A107" s="29">
        <v>83</v>
      </c>
      <c r="B107" s="29">
        <v>16.642834892443119</v>
      </c>
      <c r="C107" s="29">
        <v>-1.6428348924431191</v>
      </c>
      <c r="D107" s="29">
        <v>-0.65510236043328862</v>
      </c>
    </row>
    <row r="108" spans="1:4" x14ac:dyDescent="0.25">
      <c r="A108" s="29">
        <v>84</v>
      </c>
      <c r="B108" s="29">
        <v>16.729484235647991</v>
      </c>
      <c r="C108" s="29">
        <v>-0.22948423564799114</v>
      </c>
      <c r="D108" s="29">
        <v>-9.1509904706040451E-2</v>
      </c>
    </row>
    <row r="109" spans="1:4" x14ac:dyDescent="0.25">
      <c r="A109" s="29">
        <v>85</v>
      </c>
      <c r="B109" s="29">
        <v>14.021692260495783</v>
      </c>
      <c r="C109" s="29">
        <v>-1.021692260495783</v>
      </c>
      <c r="D109" s="29">
        <v>-0.4074134379334069</v>
      </c>
    </row>
    <row r="110" spans="1:4" x14ac:dyDescent="0.25">
      <c r="A110" s="29">
        <v>86</v>
      </c>
      <c r="B110" s="29">
        <v>14.601159743178354</v>
      </c>
      <c r="C110" s="29">
        <v>-3.1011597431783535</v>
      </c>
      <c r="D110" s="29">
        <v>-1.2366288768164639</v>
      </c>
    </row>
    <row r="111" spans="1:4" x14ac:dyDescent="0.25">
      <c r="A111" s="29">
        <v>87</v>
      </c>
      <c r="B111" s="29">
        <v>14.173328611104306</v>
      </c>
      <c r="C111" s="29">
        <v>-1.1733286111043064</v>
      </c>
      <c r="D111" s="29">
        <v>-0.46788045848920073</v>
      </c>
    </row>
    <row r="112" spans="1:4" x14ac:dyDescent="0.25">
      <c r="A112" s="29">
        <v>88</v>
      </c>
      <c r="B112" s="29">
        <v>14.100218227775196</v>
      </c>
      <c r="C112" s="29">
        <v>0.39978177222480404</v>
      </c>
      <c r="D112" s="29">
        <v>0.15941832246647411</v>
      </c>
    </row>
    <row r="113" spans="1:4" x14ac:dyDescent="0.25">
      <c r="A113" s="29">
        <v>89</v>
      </c>
      <c r="B113" s="29">
        <v>14.459000664482865</v>
      </c>
      <c r="C113" s="29">
        <v>-1.9590006644828648</v>
      </c>
      <c r="D113" s="29">
        <v>-0.78117768577741586</v>
      </c>
    </row>
    <row r="114" spans="1:4" x14ac:dyDescent="0.25">
      <c r="A114" s="29">
        <v>90</v>
      </c>
      <c r="B114" s="29">
        <v>12.868172879080941</v>
      </c>
      <c r="C114" s="29">
        <v>-1.3681728790809409</v>
      </c>
      <c r="D114" s="29">
        <v>-0.5455772133216763</v>
      </c>
    </row>
    <row r="115" spans="1:4" x14ac:dyDescent="0.25">
      <c r="A115" s="29">
        <v>91</v>
      </c>
      <c r="B115" s="29">
        <v>13.528874121018081</v>
      </c>
      <c r="C115" s="29">
        <v>-1.528874121018081</v>
      </c>
      <c r="D115" s="29">
        <v>-0.60965898039506861</v>
      </c>
    </row>
    <row r="116" spans="1:4" x14ac:dyDescent="0.25">
      <c r="A116" s="29">
        <v>92</v>
      </c>
      <c r="B116" s="29">
        <v>13.665617615763267</v>
      </c>
      <c r="C116" s="29">
        <v>-0.66561761576326717</v>
      </c>
      <c r="D116" s="29">
        <v>-0.26542391644971203</v>
      </c>
    </row>
    <row r="117" spans="1:4" x14ac:dyDescent="0.25">
      <c r="A117" s="29">
        <v>93</v>
      </c>
      <c r="B117" s="29">
        <v>13.836208510197856</v>
      </c>
      <c r="C117" s="29">
        <v>0.66379148980214353</v>
      </c>
      <c r="D117" s="29">
        <v>0.26469572432700789</v>
      </c>
    </row>
    <row r="118" spans="1:4" x14ac:dyDescent="0.25">
      <c r="A118" s="29">
        <v>94</v>
      </c>
      <c r="B118" s="29">
        <v>13.161968308384957</v>
      </c>
      <c r="C118" s="29">
        <v>-2.1619683083849566</v>
      </c>
      <c r="D118" s="29">
        <v>-0.86211374528252349</v>
      </c>
    </row>
    <row r="119" spans="1:4" x14ac:dyDescent="0.25">
      <c r="A119" s="29">
        <v>95</v>
      </c>
      <c r="B119" s="29">
        <v>12.869526775068518</v>
      </c>
      <c r="C119" s="29">
        <v>-1.8695267750685183</v>
      </c>
      <c r="D119" s="29">
        <v>-0.74549877706777823</v>
      </c>
    </row>
    <row r="120" spans="1:4" x14ac:dyDescent="0.25">
      <c r="A120" s="29">
        <v>96</v>
      </c>
      <c r="B120" s="29">
        <v>14.399429241029516</v>
      </c>
      <c r="C120" s="29">
        <v>-3.3994292410295159</v>
      </c>
      <c r="D120" s="29">
        <v>-1.3555678237467705</v>
      </c>
    </row>
    <row r="121" spans="1:4" x14ac:dyDescent="0.25">
      <c r="A121" s="29">
        <v>97</v>
      </c>
      <c r="B121" s="29">
        <v>15.347156432332788</v>
      </c>
      <c r="C121" s="29">
        <v>1.1528435676672117</v>
      </c>
      <c r="D121" s="29">
        <v>0.45971177375347411</v>
      </c>
    </row>
    <row r="122" spans="1:4" x14ac:dyDescent="0.25">
      <c r="A122" s="29">
        <v>98</v>
      </c>
      <c r="B122" s="29">
        <v>15.134594762283339</v>
      </c>
      <c r="C122" s="29">
        <v>2.8654052377166614</v>
      </c>
      <c r="D122" s="29">
        <v>1.1426186182559954</v>
      </c>
    </row>
    <row r="123" spans="1:4" x14ac:dyDescent="0.25">
      <c r="A123" s="29">
        <v>99</v>
      </c>
      <c r="B123" s="29">
        <v>15.585442126146182</v>
      </c>
      <c r="C123" s="29">
        <v>0.41455787385381804</v>
      </c>
      <c r="D123" s="29">
        <v>0.16531049038894499</v>
      </c>
    </row>
    <row r="124" spans="1:4" x14ac:dyDescent="0.25">
      <c r="A124" s="29">
        <v>100</v>
      </c>
      <c r="B124" s="29">
        <v>15.482546031090397</v>
      </c>
      <c r="C124" s="29">
        <v>1.0174539689096029</v>
      </c>
      <c r="D124" s="29">
        <v>0.40572336254294444</v>
      </c>
    </row>
    <row r="125" spans="1:4" x14ac:dyDescent="0.25">
      <c r="A125" s="29">
        <v>101</v>
      </c>
      <c r="B125" s="29">
        <v>15.640951861636802</v>
      </c>
      <c r="C125" s="29">
        <v>0.35904813836319782</v>
      </c>
      <c r="D125" s="29">
        <v>0.14317524179262758</v>
      </c>
    </row>
    <row r="126" spans="1:4" x14ac:dyDescent="0.25">
      <c r="A126" s="29">
        <v>102</v>
      </c>
      <c r="B126" s="29">
        <v>16.932568633784406</v>
      </c>
      <c r="C126" s="29">
        <v>4.0674313662155939</v>
      </c>
      <c r="D126" s="29">
        <v>1.6219425951841286</v>
      </c>
    </row>
    <row r="127" spans="1:4" x14ac:dyDescent="0.25">
      <c r="A127" s="29">
        <v>103</v>
      </c>
      <c r="B127" s="29">
        <v>12.807247559640016</v>
      </c>
      <c r="C127" s="29">
        <v>1.1927524403599836</v>
      </c>
      <c r="D127" s="29">
        <v>0.47562596989304246</v>
      </c>
    </row>
    <row r="128" spans="1:4" x14ac:dyDescent="0.25">
      <c r="A128" s="29">
        <v>104</v>
      </c>
      <c r="B128" s="29">
        <v>12.930452094509441</v>
      </c>
      <c r="C128" s="29">
        <v>-0.430452094509441</v>
      </c>
      <c r="D128" s="29">
        <v>-0.1716485232105279</v>
      </c>
    </row>
    <row r="129" spans="1:4" x14ac:dyDescent="0.25">
      <c r="A129" s="29">
        <v>105</v>
      </c>
      <c r="B129" s="29">
        <v>13.27163388337862</v>
      </c>
      <c r="C129" s="29">
        <v>-0.2716338833786196</v>
      </c>
      <c r="D129" s="29">
        <v>-0.10831763982706835</v>
      </c>
    </row>
    <row r="130" spans="1:4" x14ac:dyDescent="0.25">
      <c r="A130" s="29">
        <v>106</v>
      </c>
      <c r="B130" s="29">
        <v>13.481487761452916</v>
      </c>
      <c r="C130" s="29">
        <v>-0.98148776145291627</v>
      </c>
      <c r="D130" s="29">
        <v>-0.39138135683738656</v>
      </c>
    </row>
    <row r="131" spans="1:4" x14ac:dyDescent="0.25">
      <c r="A131" s="29">
        <v>107</v>
      </c>
      <c r="B131" s="29">
        <v>15.796649900208054</v>
      </c>
      <c r="C131" s="29">
        <v>-0.79664990020805426</v>
      </c>
      <c r="D131" s="29">
        <v>-0.31767479036747437</v>
      </c>
    </row>
    <row r="132" spans="1:4" x14ac:dyDescent="0.25">
      <c r="A132" s="29">
        <v>108</v>
      </c>
      <c r="B132" s="29">
        <v>16.487136853871867</v>
      </c>
      <c r="C132" s="29">
        <v>2.512863146128133</v>
      </c>
      <c r="D132" s="29">
        <v>1.0020377495307895</v>
      </c>
    </row>
    <row r="133" spans="1:4" x14ac:dyDescent="0.25">
      <c r="A133" s="29">
        <v>109</v>
      </c>
      <c r="B133" s="29">
        <v>16.321961543387584</v>
      </c>
      <c r="C133" s="29">
        <v>3.1780384566124162</v>
      </c>
      <c r="D133" s="29">
        <v>1.2672852908416321</v>
      </c>
    </row>
    <row r="134" spans="1:4" x14ac:dyDescent="0.25">
      <c r="A134" s="29">
        <v>110</v>
      </c>
      <c r="B134" s="29">
        <v>16.351747255114258</v>
      </c>
      <c r="C134" s="29">
        <v>0.14825274488574181</v>
      </c>
      <c r="D134" s="29">
        <v>5.9117762571339036E-2</v>
      </c>
    </row>
    <row r="135" spans="1:4" x14ac:dyDescent="0.25">
      <c r="A135" s="29">
        <v>111</v>
      </c>
      <c r="B135" s="29">
        <v>16.696990731946162</v>
      </c>
      <c r="C135" s="29">
        <v>-3.1969907319461619</v>
      </c>
      <c r="D135" s="29">
        <v>-1.2748427638194884</v>
      </c>
    </row>
    <row r="136" spans="1:4" x14ac:dyDescent="0.25">
      <c r="A136" s="29">
        <v>112</v>
      </c>
      <c r="B136" s="29">
        <v>16.445166078257007</v>
      </c>
      <c r="C136" s="29">
        <v>2.0548339217429934</v>
      </c>
      <c r="D136" s="29">
        <v>0.81939247737205845</v>
      </c>
    </row>
    <row r="137" spans="1:4" x14ac:dyDescent="0.25">
      <c r="A137" s="29">
        <v>113</v>
      </c>
      <c r="B137" s="29">
        <v>16.225834928269681</v>
      </c>
      <c r="C137" s="29">
        <v>-2.2258349282696805</v>
      </c>
      <c r="D137" s="29">
        <v>-0.887581413172848</v>
      </c>
    </row>
    <row r="138" spans="1:4" x14ac:dyDescent="0.25">
      <c r="A138" s="29">
        <v>114</v>
      </c>
      <c r="B138" s="29">
        <v>16.506091397697933</v>
      </c>
      <c r="C138" s="29">
        <v>-1.0060913976979329</v>
      </c>
      <c r="D138" s="29">
        <v>-0.40119238547665709</v>
      </c>
    </row>
    <row r="139" spans="1:4" x14ac:dyDescent="0.25">
      <c r="A139" s="29">
        <v>115</v>
      </c>
      <c r="B139" s="29">
        <v>14.046062388272151</v>
      </c>
      <c r="C139" s="29">
        <v>-1.0460623882721514</v>
      </c>
      <c r="D139" s="29">
        <v>-0.41713135195130174</v>
      </c>
    </row>
    <row r="140" spans="1:4" x14ac:dyDescent="0.25">
      <c r="A140" s="29">
        <v>116</v>
      </c>
      <c r="B140" s="29">
        <v>13.780698774707236</v>
      </c>
      <c r="C140" s="29">
        <v>-4.2806987747072363</v>
      </c>
      <c r="D140" s="29">
        <v>-1.7069858234166351</v>
      </c>
    </row>
    <row r="141" spans="1:4" x14ac:dyDescent="0.25">
      <c r="A141" s="29">
        <v>117</v>
      </c>
      <c r="B141" s="29">
        <v>17.044942000753224</v>
      </c>
      <c r="C141" s="29">
        <v>2.455057999246776</v>
      </c>
      <c r="D141" s="29">
        <v>0.97898717497739995</v>
      </c>
    </row>
    <row r="142" spans="1:4" x14ac:dyDescent="0.25">
      <c r="A142" s="29">
        <v>118</v>
      </c>
      <c r="B142" s="29">
        <v>16.650958268368576</v>
      </c>
      <c r="C142" s="29">
        <v>-1.1509582683685764</v>
      </c>
      <c r="D142" s="29">
        <v>-0.45895998547192468</v>
      </c>
    </row>
    <row r="143" spans="1:4" x14ac:dyDescent="0.25">
      <c r="A143" s="29">
        <v>119</v>
      </c>
      <c r="B143" s="29">
        <v>16.076906369636308</v>
      </c>
      <c r="C143" s="29">
        <v>-2.0769063696363084</v>
      </c>
      <c r="D143" s="29">
        <v>-0.8281941608412644</v>
      </c>
    </row>
    <row r="144" spans="1:4" x14ac:dyDescent="0.25">
      <c r="A144" s="29">
        <v>120</v>
      </c>
      <c r="B144" s="29">
        <v>15.689692117189542</v>
      </c>
      <c r="C144" s="29">
        <v>-0.18969211718954249</v>
      </c>
      <c r="D144" s="29">
        <v>-7.5642265877159581E-2</v>
      </c>
    </row>
    <row r="145" spans="1:4" x14ac:dyDescent="0.25">
      <c r="A145" s="29">
        <v>121</v>
      </c>
      <c r="B145" s="29">
        <v>14.970773347786631</v>
      </c>
      <c r="C145" s="29">
        <v>-3.9707733477866309</v>
      </c>
      <c r="D145" s="29">
        <v>-1.583398919055208</v>
      </c>
    </row>
    <row r="146" spans="1:4" x14ac:dyDescent="0.25">
      <c r="A146" s="29">
        <v>122</v>
      </c>
      <c r="B146" s="29">
        <v>15.971302482605372</v>
      </c>
      <c r="C146" s="29">
        <v>-1.9713024826053722</v>
      </c>
      <c r="D146" s="29">
        <v>-0.78608320009705079</v>
      </c>
    </row>
    <row r="147" spans="1:4" x14ac:dyDescent="0.25">
      <c r="A147" s="29">
        <v>123</v>
      </c>
      <c r="B147" s="29">
        <v>15.772279772431684</v>
      </c>
      <c r="C147" s="29">
        <v>-2.2722797724316841</v>
      </c>
      <c r="D147" s="29">
        <v>-0.90610191525156691</v>
      </c>
    </row>
    <row r="148" spans="1:4" x14ac:dyDescent="0.25">
      <c r="A148" s="29">
        <v>124</v>
      </c>
      <c r="B148" s="29">
        <v>14.611990911078962</v>
      </c>
      <c r="C148" s="29">
        <v>-3.6119909110789621</v>
      </c>
      <c r="D148" s="29">
        <v>-1.4403296293473022</v>
      </c>
    </row>
    <row r="149" spans="1:4" x14ac:dyDescent="0.25">
      <c r="A149" s="29">
        <v>125</v>
      </c>
      <c r="B149" s="29">
        <v>15.372880456096734</v>
      </c>
      <c r="C149" s="29">
        <v>1.127119543903266</v>
      </c>
      <c r="D149" s="29">
        <v>0.44945397562347345</v>
      </c>
    </row>
    <row r="150" spans="1:4" x14ac:dyDescent="0.25">
      <c r="A150" s="29">
        <v>126</v>
      </c>
      <c r="B150" s="29">
        <v>15.645013549599531</v>
      </c>
      <c r="C150" s="29">
        <v>0.35498645040046917</v>
      </c>
      <c r="D150" s="29">
        <v>0.14155558945631153</v>
      </c>
    </row>
    <row r="151" spans="1:4" x14ac:dyDescent="0.25">
      <c r="A151" s="29">
        <v>127</v>
      </c>
      <c r="B151" s="29">
        <v>15.056068795003926</v>
      </c>
      <c r="C151" s="29">
        <v>1.9439312049960744</v>
      </c>
      <c r="D151" s="29">
        <v>0.77516853749011039</v>
      </c>
    </row>
    <row r="152" spans="1:4" x14ac:dyDescent="0.25">
      <c r="A152" s="29">
        <v>128</v>
      </c>
      <c r="B152" s="29">
        <v>16.932568633784406</v>
      </c>
      <c r="C152" s="29">
        <v>2.0674313662155939</v>
      </c>
      <c r="D152" s="29">
        <v>0.82441587664814453</v>
      </c>
    </row>
    <row r="153" spans="1:4" x14ac:dyDescent="0.25">
      <c r="A153" s="29">
        <v>129</v>
      </c>
      <c r="B153" s="29">
        <v>16.254266744008778</v>
      </c>
      <c r="C153" s="29">
        <v>0.24573325599122242</v>
      </c>
      <c r="D153" s="29">
        <v>9.7989418642921294E-2</v>
      </c>
    </row>
    <row r="154" spans="1:4" x14ac:dyDescent="0.25">
      <c r="A154" s="29">
        <v>130</v>
      </c>
      <c r="B154" s="29">
        <v>17.086912776368081</v>
      </c>
      <c r="C154" s="29">
        <v>3.9130872236319192</v>
      </c>
      <c r="D154" s="29">
        <v>1.5603958064041248</v>
      </c>
    </row>
    <row r="155" spans="1:4" x14ac:dyDescent="0.25">
      <c r="A155" s="29">
        <v>131</v>
      </c>
      <c r="B155" s="29">
        <v>16.131062209139351</v>
      </c>
      <c r="C155" s="29">
        <v>0.86893779086064882</v>
      </c>
      <c r="D155" s="29">
        <v>0.34650055247850026</v>
      </c>
    </row>
    <row r="156" spans="1:4" x14ac:dyDescent="0.25">
      <c r="A156" s="29">
        <v>132</v>
      </c>
      <c r="B156" s="29">
        <v>14.453585080532559</v>
      </c>
      <c r="C156" s="29">
        <v>2.5464149194674413</v>
      </c>
      <c r="D156" s="29">
        <v>1.0154169673769704</v>
      </c>
    </row>
    <row r="157" spans="1:4" x14ac:dyDescent="0.25">
      <c r="A157" s="29">
        <v>133</v>
      </c>
      <c r="B157" s="29">
        <v>14.6553155826814</v>
      </c>
      <c r="C157" s="29">
        <v>3.3446844173186001</v>
      </c>
      <c r="D157" s="29">
        <v>1.3337375939412717</v>
      </c>
    </row>
    <row r="158" spans="1:4" x14ac:dyDescent="0.25">
      <c r="A158" s="29">
        <v>134</v>
      </c>
      <c r="B158" s="29">
        <v>14.681039606445346</v>
      </c>
      <c r="C158" s="29">
        <v>1.8189603935546543</v>
      </c>
      <c r="D158" s="29">
        <v>0.72533475690928295</v>
      </c>
    </row>
    <row r="159" spans="1:4" x14ac:dyDescent="0.25">
      <c r="A159" s="29">
        <v>135</v>
      </c>
      <c r="B159" s="29">
        <v>13.966182525005163</v>
      </c>
      <c r="C159" s="29">
        <v>3.3817474994837227E-2</v>
      </c>
      <c r="D159" s="29">
        <v>1.3485169930902615E-2</v>
      </c>
    </row>
    <row r="160" spans="1:4" x14ac:dyDescent="0.25">
      <c r="A160" s="29">
        <v>136</v>
      </c>
      <c r="B160" s="29">
        <v>13.210708563937697</v>
      </c>
      <c r="C160" s="29">
        <v>1.2892914360623031</v>
      </c>
      <c r="D160" s="29">
        <v>0.5141221841196576</v>
      </c>
    </row>
    <row r="161" spans="1:4" x14ac:dyDescent="0.25">
      <c r="A161" s="29">
        <v>137</v>
      </c>
      <c r="B161" s="29">
        <v>13.538351392931112</v>
      </c>
      <c r="C161" s="29">
        <v>-3.8351392931112116E-2</v>
      </c>
      <c r="D161" s="29">
        <v>-1.5293130277816994E-2</v>
      </c>
    </row>
    <row r="162" spans="1:4" x14ac:dyDescent="0.25">
      <c r="A162" s="29">
        <v>138</v>
      </c>
      <c r="B162" s="29">
        <v>13.293296219179837</v>
      </c>
      <c r="C162" s="29">
        <v>2.7067037808201633</v>
      </c>
      <c r="D162" s="29">
        <v>1.0793342921832232</v>
      </c>
    </row>
    <row r="163" spans="1:4" x14ac:dyDescent="0.25">
      <c r="A163" s="29">
        <v>139</v>
      </c>
      <c r="B163" s="29">
        <v>13.809130590446333</v>
      </c>
      <c r="C163" s="29">
        <v>1.6908694095536667</v>
      </c>
      <c r="D163" s="29">
        <v>0.67425676583710648</v>
      </c>
    </row>
    <row r="164" spans="1:4" x14ac:dyDescent="0.25">
      <c r="A164" s="29">
        <v>140</v>
      </c>
      <c r="B164" s="29">
        <v>16.568370613126433</v>
      </c>
      <c r="C164" s="29">
        <v>-6.8370613126433E-2</v>
      </c>
      <c r="D164" s="29">
        <v>-2.7263695365508697E-2</v>
      </c>
    </row>
    <row r="165" spans="1:4" x14ac:dyDescent="0.25">
      <c r="A165" s="29">
        <v>141</v>
      </c>
      <c r="B165" s="29">
        <v>16.914967985945914</v>
      </c>
      <c r="C165" s="29">
        <v>-1.4149679859459141</v>
      </c>
      <c r="D165" s="29">
        <v>-0.56423738733245776</v>
      </c>
    </row>
    <row r="166" spans="1:4" x14ac:dyDescent="0.25">
      <c r="A166" s="29">
        <v>142</v>
      </c>
      <c r="B166" s="29">
        <v>16.45870503813277</v>
      </c>
      <c r="C166" s="29">
        <v>-1.95870503813277</v>
      </c>
      <c r="D166" s="29">
        <v>-0.78105980082096393</v>
      </c>
    </row>
    <row r="167" spans="1:4" x14ac:dyDescent="0.25">
      <c r="A167" s="29">
        <v>143</v>
      </c>
      <c r="B167" s="29">
        <v>17.340091326044814</v>
      </c>
      <c r="C167" s="29">
        <v>-0.84009132604481351</v>
      </c>
      <c r="D167" s="29">
        <v>-0.33499763926553183</v>
      </c>
    </row>
    <row r="168" spans="1:4" x14ac:dyDescent="0.25">
      <c r="A168" s="29">
        <v>144</v>
      </c>
      <c r="B168" s="29">
        <v>16.860812146442871</v>
      </c>
      <c r="C168" s="29">
        <v>2.1391878535571287</v>
      </c>
      <c r="D168" s="29">
        <v>0.8530297345897262</v>
      </c>
    </row>
    <row r="169" spans="1:4" x14ac:dyDescent="0.25">
      <c r="A169" s="29">
        <v>145</v>
      </c>
      <c r="B169" s="29">
        <v>16.695636835958588</v>
      </c>
      <c r="C169" s="29">
        <v>-2.1956368359585881</v>
      </c>
      <c r="D169" s="29">
        <v>-0.87553952043939187</v>
      </c>
    </row>
    <row r="170" spans="1:4" x14ac:dyDescent="0.25">
      <c r="A170" s="29">
        <v>146</v>
      </c>
      <c r="B170" s="29">
        <v>16.718653067747383</v>
      </c>
      <c r="C170" s="29">
        <v>-1.2186530677473826</v>
      </c>
      <c r="D170" s="29">
        <v>-0.48595419107719023</v>
      </c>
    </row>
    <row r="171" spans="1:4" x14ac:dyDescent="0.25">
      <c r="A171" s="29">
        <v>147</v>
      </c>
      <c r="B171" s="29">
        <v>16.531815421461879</v>
      </c>
      <c r="C171" s="29">
        <v>-2.5318154214618787</v>
      </c>
      <c r="D171" s="29">
        <v>-1.009595222508646</v>
      </c>
    </row>
    <row r="172" spans="1:4" x14ac:dyDescent="0.25">
      <c r="A172" s="29">
        <v>148</v>
      </c>
      <c r="B172" s="29">
        <v>16.202818696480886</v>
      </c>
      <c r="C172" s="29">
        <v>-1.202818696480886</v>
      </c>
      <c r="D172" s="29">
        <v>-0.47964002399906547</v>
      </c>
    </row>
    <row r="173" spans="1:4" x14ac:dyDescent="0.25">
      <c r="A173" s="29">
        <v>149</v>
      </c>
      <c r="B173" s="29">
        <v>16.335500503263344</v>
      </c>
      <c r="C173" s="29">
        <v>-0.83550050326334357</v>
      </c>
      <c r="D173" s="29">
        <v>-0.33316698735138889</v>
      </c>
    </row>
    <row r="174" spans="1:4" x14ac:dyDescent="0.25">
      <c r="A174" s="29">
        <v>150</v>
      </c>
      <c r="B174" s="29">
        <v>16.8648738344056</v>
      </c>
      <c r="C174" s="29">
        <v>-0.86487383440559995</v>
      </c>
      <c r="D174" s="29">
        <v>-0.34487999555056614</v>
      </c>
    </row>
    <row r="175" spans="1:4" x14ac:dyDescent="0.25">
      <c r="A175" s="29">
        <v>151</v>
      </c>
      <c r="B175" s="29">
        <v>15.153549306109404</v>
      </c>
      <c r="C175" s="29">
        <v>0.84645069389059557</v>
      </c>
      <c r="D175" s="29">
        <v>0.33753352215053678</v>
      </c>
    </row>
    <row r="176" spans="1:4" x14ac:dyDescent="0.25">
      <c r="A176" s="29">
        <v>152</v>
      </c>
      <c r="B176" s="29">
        <v>14.889539588532065</v>
      </c>
      <c r="C176" s="29">
        <v>1.1104604114679351</v>
      </c>
      <c r="D176" s="29">
        <v>0.44281092401107053</v>
      </c>
    </row>
    <row r="177" spans="1:4" x14ac:dyDescent="0.25">
      <c r="A177" s="29">
        <v>153</v>
      </c>
      <c r="B177" s="29">
        <v>14.926094780196619</v>
      </c>
      <c r="C177" s="29">
        <v>6.0739052198033807</v>
      </c>
      <c r="D177" s="29">
        <v>2.4220508493241879</v>
      </c>
    </row>
    <row r="178" spans="1:4" x14ac:dyDescent="0.25">
      <c r="A178" s="29">
        <v>154</v>
      </c>
      <c r="B178" s="29">
        <v>15.297062280792471</v>
      </c>
      <c r="C178" s="29">
        <v>4.2029377192075295</v>
      </c>
      <c r="D178" s="29">
        <v>1.6759775637053473</v>
      </c>
    </row>
    <row r="179" spans="1:4" x14ac:dyDescent="0.25">
      <c r="A179" s="29">
        <v>155</v>
      </c>
      <c r="B179" s="29">
        <v>13.252679339552554</v>
      </c>
      <c r="C179" s="29">
        <v>-1.7526793395525537</v>
      </c>
      <c r="D179" s="29">
        <v>-0.69890430115958202</v>
      </c>
    </row>
    <row r="180" spans="1:4" x14ac:dyDescent="0.25">
      <c r="A180" s="29">
        <v>156</v>
      </c>
      <c r="B180" s="29">
        <v>13.561367624719907</v>
      </c>
      <c r="C180" s="29">
        <v>0.43863237528009336</v>
      </c>
      <c r="D180" s="29">
        <v>0.1749105194503886</v>
      </c>
    </row>
    <row r="181" spans="1:4" x14ac:dyDescent="0.25">
      <c r="A181" s="29">
        <v>157</v>
      </c>
      <c r="B181" s="29">
        <v>13.482841657440492</v>
      </c>
      <c r="C181" s="29">
        <v>1.0171583425595081</v>
      </c>
      <c r="D181" s="29">
        <v>0.40560547758649251</v>
      </c>
    </row>
    <row r="182" spans="1:4" x14ac:dyDescent="0.25">
      <c r="A182" s="29">
        <v>158</v>
      </c>
      <c r="B182" s="29">
        <v>13.267572195415891</v>
      </c>
      <c r="C182" s="29">
        <v>0.23242780458410905</v>
      </c>
      <c r="D182" s="29">
        <v>9.2683692143243734E-2</v>
      </c>
    </row>
    <row r="183" spans="1:4" x14ac:dyDescent="0.25">
      <c r="A183" s="29">
        <v>159</v>
      </c>
      <c r="B183" s="29">
        <v>14.282994186097969</v>
      </c>
      <c r="C183" s="29">
        <v>6.7170058139020306</v>
      </c>
      <c r="D183" s="29">
        <v>2.6784958025742069</v>
      </c>
    </row>
    <row r="184" spans="1:4" x14ac:dyDescent="0.25">
      <c r="A184" s="29">
        <v>160</v>
      </c>
      <c r="B184" s="29">
        <v>14.296533145973731</v>
      </c>
      <c r="C184" s="29">
        <v>4.203466854026269</v>
      </c>
      <c r="D184" s="29">
        <v>1.6761885632831734</v>
      </c>
    </row>
    <row r="185" spans="1:4" x14ac:dyDescent="0.25">
      <c r="A185" s="29">
        <v>161</v>
      </c>
      <c r="B185" s="29">
        <v>14.522633775898941</v>
      </c>
      <c r="C185" s="29">
        <v>4.4773662241010594</v>
      </c>
      <c r="D185" s="29">
        <v>1.785409596195584</v>
      </c>
    </row>
    <row r="186" spans="1:4" x14ac:dyDescent="0.25">
      <c r="A186" s="29">
        <v>162</v>
      </c>
      <c r="B186" s="29">
        <v>14.448169496582254</v>
      </c>
      <c r="C186" s="29">
        <v>4.5518305034177455</v>
      </c>
      <c r="D186" s="29">
        <v>1.8151032223613757</v>
      </c>
    </row>
    <row r="187" spans="1:4" x14ac:dyDescent="0.25">
      <c r="A187" s="29">
        <v>163</v>
      </c>
      <c r="B187" s="29">
        <v>15.458175903314029</v>
      </c>
      <c r="C187" s="29">
        <v>-0.45817590331402869</v>
      </c>
      <c r="D187" s="29">
        <v>-0.18270376234114882</v>
      </c>
    </row>
    <row r="188" spans="1:4" x14ac:dyDescent="0.25">
      <c r="A188" s="29">
        <v>164</v>
      </c>
      <c r="B188" s="29">
        <v>15.211766833575178</v>
      </c>
      <c r="C188" s="29">
        <v>-1.7117668335751777</v>
      </c>
      <c r="D188" s="29">
        <v>-0.68258989283997185</v>
      </c>
    </row>
    <row r="189" spans="1:4" x14ac:dyDescent="0.25">
      <c r="A189" s="29">
        <v>165</v>
      </c>
      <c r="B189" s="29">
        <v>15.282169424929135</v>
      </c>
      <c r="C189" s="29">
        <v>-3.2821694249291351</v>
      </c>
      <c r="D189" s="29">
        <v>-1.3088089055714356</v>
      </c>
    </row>
    <row r="190" spans="1:4" x14ac:dyDescent="0.25">
      <c r="A190" s="29">
        <v>166</v>
      </c>
      <c r="B190" s="29">
        <v>16.633357620530088</v>
      </c>
      <c r="C190" s="29">
        <v>-0.63335762053008793</v>
      </c>
      <c r="D190" s="29">
        <v>-0.25255981238056008</v>
      </c>
    </row>
    <row r="191" spans="1:4" x14ac:dyDescent="0.25">
      <c r="A191" s="29">
        <v>167</v>
      </c>
      <c r="B191" s="29">
        <v>15.999734298344469</v>
      </c>
      <c r="C191" s="29">
        <v>1.0002657016555307</v>
      </c>
      <c r="D191" s="29">
        <v>0.39886931135271458</v>
      </c>
    </row>
    <row r="192" spans="1:4" x14ac:dyDescent="0.25">
      <c r="A192" s="29">
        <v>168</v>
      </c>
      <c r="B192" s="29">
        <v>15.627412901761041</v>
      </c>
      <c r="C192" s="29">
        <v>0.37258709823895941</v>
      </c>
      <c r="D192" s="29">
        <v>0.14857408291368082</v>
      </c>
    </row>
    <row r="193" spans="1:4" x14ac:dyDescent="0.25">
      <c r="A193" s="29">
        <v>169</v>
      </c>
      <c r="B193" s="29">
        <v>16.063367409760545</v>
      </c>
      <c r="C193" s="29">
        <v>2.436632590239455</v>
      </c>
      <c r="D193" s="29">
        <v>0.97163979698575398</v>
      </c>
    </row>
    <row r="194" spans="1:4" x14ac:dyDescent="0.25">
      <c r="A194" s="29">
        <v>170</v>
      </c>
      <c r="B194" s="29">
        <v>15.914438851127176</v>
      </c>
      <c r="C194" s="29">
        <v>-2.4144388511271764</v>
      </c>
      <c r="D194" s="29">
        <v>-0.96278974702262432</v>
      </c>
    </row>
    <row r="195" spans="1:4" x14ac:dyDescent="0.25">
      <c r="A195" s="29">
        <v>171</v>
      </c>
      <c r="B195" s="29">
        <v>16.56295502917613</v>
      </c>
      <c r="C195" s="29">
        <v>-6.2955029176130495E-2</v>
      </c>
      <c r="D195" s="29">
        <v>-2.5104158917088247E-2</v>
      </c>
    </row>
    <row r="196" spans="1:4" x14ac:dyDescent="0.25">
      <c r="A196" s="29">
        <v>172</v>
      </c>
      <c r="B196" s="29">
        <v>16.127000521176623</v>
      </c>
      <c r="C196" s="29">
        <v>0.87299947882337747</v>
      </c>
      <c r="D196" s="29">
        <v>0.34812020481481631</v>
      </c>
    </row>
    <row r="197" spans="1:4" x14ac:dyDescent="0.25">
      <c r="A197" s="29">
        <v>173</v>
      </c>
      <c r="B197" s="29">
        <v>15.532640182630715</v>
      </c>
      <c r="C197" s="29">
        <v>-1.0326401826307148</v>
      </c>
      <c r="D197" s="29">
        <v>-0.41177906814093668</v>
      </c>
    </row>
    <row r="198" spans="1:4" x14ac:dyDescent="0.25">
      <c r="A198" s="29">
        <v>174</v>
      </c>
      <c r="B198" s="29">
        <v>16.950169281622895</v>
      </c>
      <c r="C198" s="29">
        <v>-2.9501692816228946</v>
      </c>
      <c r="D198" s="29">
        <v>-1.1764194131491845</v>
      </c>
    </row>
    <row r="199" spans="1:4" x14ac:dyDescent="0.25">
      <c r="A199" s="29">
        <v>175</v>
      </c>
      <c r="B199" s="29">
        <v>15.225305793450939</v>
      </c>
      <c r="C199" s="29">
        <v>1.7746942065490607</v>
      </c>
      <c r="D199" s="29">
        <v>0.70768302347694723</v>
      </c>
    </row>
    <row r="200" spans="1:4" x14ac:dyDescent="0.25">
      <c r="A200" s="29">
        <v>176</v>
      </c>
      <c r="B200" s="29">
        <v>15.925270019027785</v>
      </c>
      <c r="C200" s="29">
        <v>-0.92527001902778494</v>
      </c>
      <c r="D200" s="29">
        <v>-0.36896378101747845</v>
      </c>
    </row>
    <row r="201" spans="1:4" x14ac:dyDescent="0.25">
      <c r="A201" s="29">
        <v>177</v>
      </c>
      <c r="B201" s="29">
        <v>15.569195374295269</v>
      </c>
      <c r="C201" s="29">
        <v>1.4308046257047309</v>
      </c>
      <c r="D201" s="29">
        <v>0.57055245900220053</v>
      </c>
    </row>
    <row r="202" spans="1:4" x14ac:dyDescent="0.25">
      <c r="A202" s="29">
        <v>178</v>
      </c>
      <c r="B202" s="29">
        <v>15.585442126146182</v>
      </c>
      <c r="C202" s="29">
        <v>-1.085442126146182</v>
      </c>
      <c r="D202" s="29">
        <v>-0.43283454851304315</v>
      </c>
    </row>
    <row r="203" spans="1:4" x14ac:dyDescent="0.25">
      <c r="A203" s="29">
        <v>179</v>
      </c>
      <c r="B203" s="29">
        <v>15.956409626742035</v>
      </c>
      <c r="C203" s="29">
        <v>-2.456409626742035</v>
      </c>
      <c r="D203" s="29">
        <v>-0.97952615449788849</v>
      </c>
    </row>
    <row r="204" spans="1:4" x14ac:dyDescent="0.25">
      <c r="A204" s="29">
        <v>180</v>
      </c>
      <c r="B204" s="29">
        <v>17.142422511858701</v>
      </c>
      <c r="C204" s="29">
        <v>0.35757748814129897</v>
      </c>
      <c r="D204" s="29">
        <v>0.14258880036983498</v>
      </c>
    </row>
    <row r="205" spans="1:4" x14ac:dyDescent="0.25">
      <c r="A205" s="29">
        <v>181</v>
      </c>
      <c r="B205" s="29">
        <v>16.236666096170289</v>
      </c>
      <c r="C205" s="29">
        <v>-0.73666609617028911</v>
      </c>
      <c r="D205" s="29">
        <v>-0.29375544716770219</v>
      </c>
    </row>
    <row r="206" spans="1:4" x14ac:dyDescent="0.25">
      <c r="A206" s="29">
        <v>182</v>
      </c>
      <c r="B206" s="29">
        <v>16.567016717138856</v>
      </c>
      <c r="C206" s="29">
        <v>0.33298328286114298</v>
      </c>
      <c r="D206" s="29">
        <v>0.1327815324537934</v>
      </c>
    </row>
    <row r="207" spans="1:4" x14ac:dyDescent="0.25">
      <c r="A207" s="29">
        <v>183</v>
      </c>
      <c r="B207" s="29">
        <v>16.090445329512068</v>
      </c>
      <c r="C207" s="29">
        <v>-1.1904453295120678</v>
      </c>
      <c r="D207" s="29">
        <v>-0.4747059786211239</v>
      </c>
    </row>
    <row r="208" spans="1:4" x14ac:dyDescent="0.25">
      <c r="A208" s="29">
        <v>184</v>
      </c>
      <c r="B208" s="29">
        <v>16.519630357573693</v>
      </c>
      <c r="C208" s="29">
        <v>1.1803696424263066</v>
      </c>
      <c r="D208" s="29">
        <v>0.47068816379187267</v>
      </c>
    </row>
    <row r="209" spans="1:4" x14ac:dyDescent="0.25">
      <c r="A209" s="29">
        <v>185</v>
      </c>
      <c r="B209" s="29">
        <v>16.591386844915228</v>
      </c>
      <c r="C209" s="29">
        <v>-1.2913868449152268</v>
      </c>
      <c r="D209" s="29">
        <v>-0.51495775639288932</v>
      </c>
    </row>
    <row r="210" spans="1:4" x14ac:dyDescent="0.25">
      <c r="A210" s="29">
        <v>186</v>
      </c>
      <c r="B210" s="29">
        <v>13.865994221924531</v>
      </c>
      <c r="C210" s="29">
        <v>-0.8659942219245309</v>
      </c>
      <c r="D210" s="29">
        <v>-0.345326765041297</v>
      </c>
    </row>
    <row r="211" spans="1:4" x14ac:dyDescent="0.25">
      <c r="A211" s="29">
        <v>187</v>
      </c>
      <c r="B211" s="29">
        <v>13.899841621613932</v>
      </c>
      <c r="C211" s="29">
        <v>-0.89984162161393222</v>
      </c>
      <c r="D211" s="29">
        <v>-0.35882386784392906</v>
      </c>
    </row>
    <row r="212" spans="1:4" x14ac:dyDescent="0.25">
      <c r="A212" s="29">
        <v>188</v>
      </c>
      <c r="B212" s="29">
        <v>14.208529906781283</v>
      </c>
      <c r="C212" s="29">
        <v>-0.308529906781283</v>
      </c>
      <c r="D212" s="29">
        <v>-0.12303042206274487</v>
      </c>
    </row>
    <row r="213" spans="1:4" x14ac:dyDescent="0.25">
      <c r="A213" s="29">
        <v>189</v>
      </c>
      <c r="B213" s="29">
        <v>13.865994221924531</v>
      </c>
      <c r="C213" s="29">
        <v>-1.0659942219245302</v>
      </c>
      <c r="D213" s="29">
        <v>-0.42507943689489514</v>
      </c>
    </row>
    <row r="214" spans="1:4" x14ac:dyDescent="0.25">
      <c r="A214" s="29">
        <v>190</v>
      </c>
      <c r="B214" s="29">
        <v>15.195520081724265</v>
      </c>
      <c r="C214" s="29">
        <v>0.20447991827573553</v>
      </c>
      <c r="D214" s="29">
        <v>8.1539099114476793E-2</v>
      </c>
    </row>
    <row r="215" spans="1:4" x14ac:dyDescent="0.25">
      <c r="A215" s="29">
        <v>191</v>
      </c>
      <c r="B215" s="29">
        <v>15.033052563215133</v>
      </c>
      <c r="C215" s="29">
        <v>-0.53305256321513284</v>
      </c>
      <c r="D215" s="29">
        <v>-0.21256183077408008</v>
      </c>
    </row>
    <row r="216" spans="1:4" x14ac:dyDescent="0.25">
      <c r="A216" s="29">
        <v>192</v>
      </c>
      <c r="B216" s="29">
        <v>15.494731094978583</v>
      </c>
      <c r="C216" s="29">
        <v>2.1052689050214184</v>
      </c>
      <c r="D216" s="29">
        <v>0.83950410072878812</v>
      </c>
    </row>
    <row r="217" spans="1:4" x14ac:dyDescent="0.25">
      <c r="A217" s="29">
        <v>193</v>
      </c>
      <c r="B217" s="29">
        <v>15.395896687885529</v>
      </c>
      <c r="C217" s="29">
        <v>2.2041033121144729</v>
      </c>
      <c r="D217" s="29">
        <v>0.87891564091247487</v>
      </c>
    </row>
    <row r="218" spans="1:4" x14ac:dyDescent="0.25">
      <c r="A218" s="29">
        <v>194</v>
      </c>
      <c r="B218" s="29">
        <v>16.817487474840437</v>
      </c>
      <c r="C218" s="29">
        <v>5.3825125251595622</v>
      </c>
      <c r="D218" s="29">
        <v>2.14634877583467</v>
      </c>
    </row>
    <row r="219" spans="1:4" x14ac:dyDescent="0.25">
      <c r="A219" s="29">
        <v>195</v>
      </c>
      <c r="B219" s="29">
        <v>16.642834892443119</v>
      </c>
      <c r="C219" s="29">
        <v>5.4571651075568823</v>
      </c>
      <c r="D219" s="29">
        <v>2.1761174903694558</v>
      </c>
    </row>
    <row r="220" spans="1:4" x14ac:dyDescent="0.25">
      <c r="A220" s="29">
        <v>196</v>
      </c>
      <c r="B220" s="29">
        <v>16.950169281622895</v>
      </c>
      <c r="C220" s="29">
        <v>-2.7501692816228953</v>
      </c>
      <c r="D220" s="29">
        <v>-1.0966667412955864</v>
      </c>
    </row>
    <row r="221" spans="1:4" x14ac:dyDescent="0.25">
      <c r="A221" s="29">
        <v>197</v>
      </c>
      <c r="B221" s="29">
        <v>17.142422511858701</v>
      </c>
      <c r="C221" s="29">
        <v>0.25757748814129755</v>
      </c>
      <c r="D221" s="29">
        <v>0.10271246444303521</v>
      </c>
    </row>
    <row r="222" spans="1:4" x14ac:dyDescent="0.25">
      <c r="A222" s="29">
        <v>198</v>
      </c>
      <c r="B222" s="29">
        <v>14.629591558917452</v>
      </c>
      <c r="C222" s="29">
        <v>3.070408441082547</v>
      </c>
      <c r="D222" s="29">
        <v>1.2243663842908752</v>
      </c>
    </row>
    <row r="223" spans="1:4" x14ac:dyDescent="0.25">
      <c r="A223" s="29">
        <v>199</v>
      </c>
      <c r="B223" s="29">
        <v>14.733841549960813</v>
      </c>
      <c r="C223" s="29">
        <v>6.2661584500391871</v>
      </c>
      <c r="D223" s="29">
        <v>2.4987143932431408</v>
      </c>
    </row>
    <row r="224" spans="1:4" x14ac:dyDescent="0.25">
      <c r="A224" s="29">
        <v>200</v>
      </c>
      <c r="B224" s="29">
        <v>14.63771493484291</v>
      </c>
      <c r="C224" s="29">
        <v>1.5622850651570896</v>
      </c>
      <c r="D224" s="29">
        <v>0.62298204071625496</v>
      </c>
    </row>
    <row r="225" spans="1:4" x14ac:dyDescent="0.25">
      <c r="A225" s="29">
        <v>201</v>
      </c>
      <c r="B225" s="29">
        <v>15.249675921227308</v>
      </c>
      <c r="C225" s="29">
        <v>2.5503240787726931</v>
      </c>
      <c r="D225" s="29">
        <v>1.0169757968734463</v>
      </c>
    </row>
    <row r="226" spans="1:4" x14ac:dyDescent="0.25">
      <c r="A226" s="29">
        <v>202</v>
      </c>
      <c r="B226" s="29">
        <v>17.101805632231418</v>
      </c>
      <c r="C226" s="29">
        <v>-4.9018056322314187</v>
      </c>
      <c r="D226" s="29">
        <v>-1.9546604803873644</v>
      </c>
    </row>
    <row r="227" spans="1:4" x14ac:dyDescent="0.25">
      <c r="A227" s="29">
        <v>203</v>
      </c>
      <c r="B227" s="29">
        <v>16.87841279428136</v>
      </c>
      <c r="C227" s="29">
        <v>0.12158720571864023</v>
      </c>
      <c r="D227" s="29">
        <v>4.8484522596373397E-2</v>
      </c>
    </row>
    <row r="228" spans="1:4" x14ac:dyDescent="0.25">
      <c r="A228" s="29">
        <v>204</v>
      </c>
      <c r="B228" s="29">
        <v>16.655019956331305</v>
      </c>
      <c r="C228" s="29">
        <v>-0.25501995633130647</v>
      </c>
      <c r="D228" s="29">
        <v>-0.10169261446704841</v>
      </c>
    </row>
    <row r="229" spans="1:4" x14ac:dyDescent="0.25">
      <c r="A229" s="29">
        <v>205</v>
      </c>
      <c r="B229" s="29">
        <v>16.099922601425103</v>
      </c>
      <c r="C229" s="29">
        <v>-2.4999226014251033</v>
      </c>
      <c r="D229" s="29">
        <v>-0.99687753445425187</v>
      </c>
    </row>
    <row r="230" spans="1:4" x14ac:dyDescent="0.25">
      <c r="A230" s="29">
        <v>206</v>
      </c>
      <c r="B230" s="29">
        <v>15.307893448693081</v>
      </c>
      <c r="C230" s="29">
        <v>0.3921065513069184</v>
      </c>
      <c r="D230" s="29">
        <v>0.15635772559013408</v>
      </c>
    </row>
    <row r="231" spans="1:4" x14ac:dyDescent="0.25">
      <c r="A231" s="29">
        <v>207</v>
      </c>
      <c r="B231" s="29">
        <v>14.238315618507958</v>
      </c>
      <c r="C231" s="29">
        <v>-1.0383156185079585</v>
      </c>
      <c r="D231" s="29">
        <v>-0.41404222401665647</v>
      </c>
    </row>
    <row r="232" spans="1:4" x14ac:dyDescent="0.25">
      <c r="A232" s="29">
        <v>208</v>
      </c>
      <c r="B232" s="29">
        <v>15.145425930183947</v>
      </c>
      <c r="C232" s="29">
        <v>6.7545740698160515</v>
      </c>
      <c r="D232" s="29">
        <v>2.6934766465043216</v>
      </c>
    </row>
    <row r="233" spans="1:4" x14ac:dyDescent="0.25">
      <c r="A233" s="29">
        <v>209</v>
      </c>
      <c r="B233" s="29">
        <v>15.605750565959823</v>
      </c>
      <c r="C233" s="29">
        <v>-0.10575056595982346</v>
      </c>
      <c r="D233" s="29">
        <v>-4.2169450926630575E-2</v>
      </c>
    </row>
    <row r="234" spans="1:4" x14ac:dyDescent="0.25">
      <c r="A234" s="29">
        <v>210</v>
      </c>
      <c r="B234" s="29">
        <v>14.40078313701709</v>
      </c>
      <c r="C234" s="29">
        <v>2.2992168629829095</v>
      </c>
      <c r="D234" s="29">
        <v>0.91684343996867967</v>
      </c>
    </row>
    <row r="235" spans="1:4" x14ac:dyDescent="0.25">
      <c r="A235" s="29">
        <v>211</v>
      </c>
      <c r="B235" s="29">
        <v>13.642601383974473</v>
      </c>
      <c r="C235" s="29">
        <v>-1.542601383974473</v>
      </c>
      <c r="D235" s="29">
        <v>-0.6151329098851146</v>
      </c>
    </row>
    <row r="236" spans="1:4" x14ac:dyDescent="0.25">
      <c r="A236" s="29">
        <v>212</v>
      </c>
      <c r="B236" s="29">
        <v>14.082617579936706</v>
      </c>
      <c r="C236" s="29">
        <v>-2.0826175799367057</v>
      </c>
      <c r="D236" s="29">
        <v>-0.83047158224613682</v>
      </c>
    </row>
    <row r="237" spans="1:4" x14ac:dyDescent="0.25">
      <c r="A237" s="29">
        <v>213</v>
      </c>
      <c r="B237" s="29">
        <v>14.333088337638287</v>
      </c>
      <c r="C237" s="29">
        <v>0.66691166236171284</v>
      </c>
      <c r="D237" s="29">
        <v>0.26593993481835754</v>
      </c>
    </row>
    <row r="238" spans="1:4" x14ac:dyDescent="0.25">
      <c r="A238" s="29">
        <v>214</v>
      </c>
      <c r="B238" s="29">
        <v>14.488786376209537</v>
      </c>
      <c r="C238" s="29">
        <v>-0.48878637620953747</v>
      </c>
      <c r="D238" s="29">
        <v>-0.19491009734174372</v>
      </c>
    </row>
    <row r="239" spans="1:4" x14ac:dyDescent="0.25">
      <c r="A239" s="29">
        <v>215</v>
      </c>
      <c r="B239" s="29">
        <v>16.803948514964674</v>
      </c>
      <c r="C239" s="29">
        <v>1.6960514850353263</v>
      </c>
      <c r="D239" s="29">
        <v>0.67632318766415334</v>
      </c>
    </row>
    <row r="240" spans="1:4" x14ac:dyDescent="0.25">
      <c r="A240" s="29">
        <v>216</v>
      </c>
      <c r="B240" s="29">
        <v>16.655019956331305</v>
      </c>
      <c r="C240" s="29">
        <v>-1.8550199563313043</v>
      </c>
      <c r="D240" s="29">
        <v>-0.73971398929583487</v>
      </c>
    </row>
    <row r="241" spans="1:4" x14ac:dyDescent="0.25">
      <c r="A241" s="29">
        <v>217</v>
      </c>
      <c r="B241" s="29">
        <v>17.101805632231418</v>
      </c>
      <c r="C241" s="29">
        <v>1.4981943677685834</v>
      </c>
      <c r="D241" s="29">
        <v>0.59742501892778588</v>
      </c>
    </row>
    <row r="242" spans="1:4" x14ac:dyDescent="0.25">
      <c r="A242" s="29">
        <v>218</v>
      </c>
      <c r="B242" s="29">
        <v>16.45870503813277</v>
      </c>
      <c r="C242" s="29">
        <v>-0.95870503813276997</v>
      </c>
      <c r="D242" s="29">
        <v>-0.38229644155297182</v>
      </c>
    </row>
    <row r="243" spans="1:4" x14ac:dyDescent="0.25">
      <c r="A243" s="29">
        <v>219</v>
      </c>
      <c r="B243" s="29">
        <v>16.939338113722286</v>
      </c>
      <c r="C243" s="29">
        <v>-0.13933811372228533</v>
      </c>
      <c r="D243" s="29">
        <v>-5.5562934301964004E-2</v>
      </c>
    </row>
    <row r="244" spans="1:4" x14ac:dyDescent="0.25">
      <c r="A244" s="29">
        <v>220</v>
      </c>
      <c r="B244" s="29">
        <v>14.319549377762524</v>
      </c>
      <c r="C244" s="29">
        <v>-1.8195493777625238</v>
      </c>
      <c r="D244" s="29">
        <v>-0.72556962223056876</v>
      </c>
    </row>
    <row r="245" spans="1:4" x14ac:dyDescent="0.25">
      <c r="A245" s="29">
        <v>221</v>
      </c>
      <c r="B245" s="29">
        <v>14.075848099998826</v>
      </c>
      <c r="C245" s="29">
        <v>4.9241519000011742</v>
      </c>
      <c r="D245" s="29">
        <v>1.963571353190334</v>
      </c>
    </row>
    <row r="246" spans="1:4" x14ac:dyDescent="0.25">
      <c r="A246" s="29">
        <v>222</v>
      </c>
      <c r="B246" s="29">
        <v>13.967536420992737</v>
      </c>
      <c r="C246" s="29">
        <v>-0.26753642099273733</v>
      </c>
      <c r="D246" s="29">
        <v>-0.1066837219615997</v>
      </c>
    </row>
    <row r="247" spans="1:4" x14ac:dyDescent="0.25">
      <c r="A247" s="29">
        <v>223</v>
      </c>
      <c r="B247" s="29">
        <v>13.757682542918442</v>
      </c>
      <c r="C247" s="29">
        <v>1.1423174570815586</v>
      </c>
      <c r="D247" s="29">
        <v>0.45551434653631268</v>
      </c>
    </row>
    <row r="248" spans="1:4" x14ac:dyDescent="0.25">
      <c r="A248" s="29">
        <v>224</v>
      </c>
      <c r="B248" s="29">
        <v>14.806951933289923</v>
      </c>
      <c r="C248" s="29">
        <v>1.5930480667100753</v>
      </c>
      <c r="D248" s="29">
        <v>0.63524919855668993</v>
      </c>
    </row>
    <row r="249" spans="1:4" x14ac:dyDescent="0.25">
      <c r="A249" s="29">
        <v>225</v>
      </c>
      <c r="B249" s="29">
        <v>14.935572052109652</v>
      </c>
      <c r="C249" s="29">
        <v>1.9644279478903464</v>
      </c>
      <c r="D249" s="29">
        <v>0.78334188754068257</v>
      </c>
    </row>
    <row r="250" spans="1:4" x14ac:dyDescent="0.25">
      <c r="A250" s="29">
        <v>226</v>
      </c>
      <c r="B250" s="29">
        <v>14.658023374656551</v>
      </c>
      <c r="C250" s="29">
        <v>3.0419766253434481</v>
      </c>
      <c r="D250" s="29">
        <v>1.2130288179366635</v>
      </c>
    </row>
    <row r="251" spans="1:4" x14ac:dyDescent="0.25">
      <c r="A251" s="29">
        <v>227</v>
      </c>
      <c r="B251" s="29">
        <v>14.800182453352042</v>
      </c>
      <c r="C251" s="29">
        <v>4.1998175466479584</v>
      </c>
      <c r="D251" s="29">
        <v>1.674733353213997</v>
      </c>
    </row>
    <row r="252" spans="1:4" x14ac:dyDescent="0.25">
      <c r="A252" s="29">
        <v>228</v>
      </c>
      <c r="B252" s="29">
        <v>13.859224741986649</v>
      </c>
      <c r="C252" s="29">
        <v>-2.7592247419866496</v>
      </c>
      <c r="D252" s="29">
        <v>-1.1002777270899551</v>
      </c>
    </row>
    <row r="253" spans="1:4" x14ac:dyDescent="0.25">
      <c r="A253" s="29">
        <v>229</v>
      </c>
      <c r="B253" s="29">
        <v>13.933689021303335</v>
      </c>
      <c r="C253" s="29">
        <v>-2.533689021303335</v>
      </c>
      <c r="D253" s="29">
        <v>-1.0103423454753491</v>
      </c>
    </row>
    <row r="254" spans="1:4" x14ac:dyDescent="0.25">
      <c r="A254" s="29">
        <v>230</v>
      </c>
      <c r="B254" s="29">
        <v>13.717065663291159</v>
      </c>
      <c r="C254" s="29">
        <v>-1.5170656632911594</v>
      </c>
      <c r="D254" s="29">
        <v>-0.60495020012410727</v>
      </c>
    </row>
    <row r="255" spans="1:4" x14ac:dyDescent="0.25">
      <c r="A255" s="29">
        <v>231</v>
      </c>
      <c r="B255" s="29">
        <v>13.703526703415397</v>
      </c>
      <c r="C255" s="29">
        <v>0.79647329658460286</v>
      </c>
      <c r="D255" s="29">
        <v>0.31760436731332803</v>
      </c>
    </row>
    <row r="256" spans="1:4" x14ac:dyDescent="0.25">
      <c r="A256" s="29">
        <v>232</v>
      </c>
      <c r="B256" s="29">
        <v>16.946107593660166</v>
      </c>
      <c r="C256" s="29">
        <v>-2.4461075936601659</v>
      </c>
      <c r="D256" s="29">
        <v>-0.97541808117887241</v>
      </c>
    </row>
    <row r="257" spans="1:4" x14ac:dyDescent="0.25">
      <c r="A257" s="29">
        <v>233</v>
      </c>
      <c r="B257" s="29">
        <v>15.862990803599283</v>
      </c>
      <c r="C257" s="29">
        <v>0.13700919640071696</v>
      </c>
      <c r="D257" s="29">
        <v>5.4634247407357985E-2</v>
      </c>
    </row>
    <row r="258" spans="1:4" x14ac:dyDescent="0.25">
      <c r="A258" s="29">
        <v>234</v>
      </c>
      <c r="B258" s="29">
        <v>16.506091397697933</v>
      </c>
      <c r="C258" s="29">
        <v>1.6939086023020664</v>
      </c>
      <c r="D258" s="29">
        <v>0.67546868454692122</v>
      </c>
    </row>
    <row r="259" spans="1:4" x14ac:dyDescent="0.25">
      <c r="A259" s="29">
        <v>235</v>
      </c>
      <c r="B259" s="29">
        <v>15.842682363785642</v>
      </c>
      <c r="C259" s="29">
        <v>-4.2682363785640831E-2</v>
      </c>
      <c r="D259" s="29">
        <v>-1.7020162764660628E-2</v>
      </c>
    </row>
    <row r="260" spans="1:4" x14ac:dyDescent="0.25">
      <c r="A260" s="29">
        <v>236</v>
      </c>
      <c r="B260" s="29">
        <v>16.79582513903922</v>
      </c>
      <c r="C260" s="29">
        <v>0.20417486096078008</v>
      </c>
      <c r="D260" s="29">
        <v>8.1417453434795881E-2</v>
      </c>
    </row>
    <row r="261" spans="1:4" x14ac:dyDescent="0.25">
      <c r="A261" s="29">
        <v>237</v>
      </c>
      <c r="B261" s="29">
        <v>16.763331635337394</v>
      </c>
      <c r="C261" s="29">
        <v>-0.86333163533739388</v>
      </c>
      <c r="D261" s="29">
        <v>-0.34426502306946832</v>
      </c>
    </row>
    <row r="262" spans="1:4" x14ac:dyDescent="0.25">
      <c r="A262" s="29">
        <v>238</v>
      </c>
      <c r="B262" s="29">
        <v>16.885182274219243</v>
      </c>
      <c r="C262" s="29">
        <v>-0.48518227421924465</v>
      </c>
      <c r="D262" s="29">
        <v>-0.19347291352495011</v>
      </c>
    </row>
    <row r="263" spans="1:4" x14ac:dyDescent="0.25">
      <c r="A263" s="29">
        <v>239</v>
      </c>
      <c r="B263" s="29">
        <v>16.607633596766142</v>
      </c>
      <c r="C263" s="29">
        <v>-2.5076335967661425</v>
      </c>
      <c r="D263" s="29">
        <v>-0.99995239685974446</v>
      </c>
    </row>
    <row r="264" spans="1:4" x14ac:dyDescent="0.25">
      <c r="A264" s="29">
        <v>240</v>
      </c>
      <c r="B264" s="29">
        <v>15.761448604531076</v>
      </c>
      <c r="C264" s="29">
        <v>-1.2614486045310755</v>
      </c>
      <c r="D264" s="29">
        <v>-0.5030194830867325</v>
      </c>
    </row>
    <row r="265" spans="1:4" x14ac:dyDescent="0.25">
      <c r="A265" s="29">
        <v>241</v>
      </c>
      <c r="B265" s="29">
        <v>16.052536241859936</v>
      </c>
      <c r="C265" s="29">
        <v>-3.2525362418599357</v>
      </c>
      <c r="D265" s="29">
        <v>-1.2969922779449583</v>
      </c>
    </row>
    <row r="266" spans="1:4" x14ac:dyDescent="0.25">
      <c r="A266" s="29">
        <v>242</v>
      </c>
      <c r="B266" s="29">
        <v>15.890068723350804</v>
      </c>
      <c r="C266" s="29">
        <v>-2.3900687233508044</v>
      </c>
      <c r="D266" s="29">
        <v>-0.95307183300472798</v>
      </c>
    </row>
    <row r="267" spans="1:4" x14ac:dyDescent="0.25">
      <c r="A267" s="29">
        <v>243</v>
      </c>
      <c r="B267" s="29">
        <v>16.885182274219243</v>
      </c>
      <c r="C267" s="29">
        <v>4.6148177257807568</v>
      </c>
      <c r="D267" s="29">
        <v>1.8402202187418102</v>
      </c>
    </row>
    <row r="268" spans="1:4" x14ac:dyDescent="0.25">
      <c r="A268" s="29">
        <v>244</v>
      </c>
      <c r="B268" s="29">
        <v>17.135653031920821</v>
      </c>
      <c r="C268" s="29">
        <v>-2.7356530319208208</v>
      </c>
      <c r="D268" s="29">
        <v>-1.0908781928004141</v>
      </c>
    </row>
    <row r="269" spans="1:4" x14ac:dyDescent="0.25">
      <c r="A269" s="29">
        <v>245</v>
      </c>
      <c r="B269" s="29">
        <v>16.885182274219243</v>
      </c>
      <c r="C269" s="29">
        <v>2.5148177257807554</v>
      </c>
      <c r="D269" s="29">
        <v>1.0028171642790262</v>
      </c>
    </row>
    <row r="270" spans="1:4" x14ac:dyDescent="0.25">
      <c r="A270" s="29">
        <v>246</v>
      </c>
      <c r="B270" s="29">
        <v>16.770101115275274</v>
      </c>
      <c r="C270" s="29">
        <v>1.8298988847247273</v>
      </c>
      <c r="D270" s="29">
        <v>0.72969662639358446</v>
      </c>
    </row>
    <row r="271" spans="1:4" x14ac:dyDescent="0.25">
      <c r="A271" s="29">
        <v>247</v>
      </c>
      <c r="B271" s="29">
        <v>17.135653031920821</v>
      </c>
      <c r="C271" s="29">
        <v>-0.73565303192082254</v>
      </c>
      <c r="D271" s="29">
        <v>-0.29335147426443059</v>
      </c>
    </row>
    <row r="272" spans="1:4" x14ac:dyDescent="0.25">
      <c r="A272" s="29">
        <v>248</v>
      </c>
      <c r="B272" s="29">
        <v>15.016805811364218</v>
      </c>
      <c r="C272" s="29">
        <v>0.48319418863578179</v>
      </c>
      <c r="D272" s="29">
        <v>0.1926801378391762</v>
      </c>
    </row>
    <row r="273" spans="1:4" x14ac:dyDescent="0.25">
      <c r="A273" s="29">
        <v>249</v>
      </c>
      <c r="B273" s="29">
        <v>14.515864295961059</v>
      </c>
      <c r="C273" s="29">
        <v>-1.3158642959610596</v>
      </c>
      <c r="D273" s="29">
        <v>-0.52471846699824343</v>
      </c>
    </row>
    <row r="274" spans="1:4" x14ac:dyDescent="0.25">
      <c r="A274" s="29">
        <v>250</v>
      </c>
      <c r="B274" s="29">
        <v>14.739257133911117</v>
      </c>
      <c r="C274" s="29">
        <v>-1.9392571339111164</v>
      </c>
      <c r="D274" s="29">
        <v>-0.77330468920281514</v>
      </c>
    </row>
    <row r="275" spans="1:4" x14ac:dyDescent="0.25">
      <c r="A275" s="29">
        <v>251</v>
      </c>
      <c r="B275" s="29">
        <v>14.78664349347628</v>
      </c>
      <c r="C275" s="29">
        <v>4.4133565065237192</v>
      </c>
      <c r="D275" s="29">
        <v>1.7598848661886484</v>
      </c>
    </row>
    <row r="276" spans="1:4" x14ac:dyDescent="0.25">
      <c r="A276" s="29">
        <v>252</v>
      </c>
      <c r="B276" s="29">
        <v>15.301123968755199</v>
      </c>
      <c r="C276" s="29">
        <v>2.8988760312448001</v>
      </c>
      <c r="D276" s="29">
        <v>1.1559655443206414</v>
      </c>
    </row>
    <row r="277" spans="1:4" x14ac:dyDescent="0.25">
      <c r="A277" s="29">
        <v>253</v>
      </c>
      <c r="B277" s="29">
        <v>15.558364206394661</v>
      </c>
      <c r="C277" s="29">
        <v>0.24163579360534015</v>
      </c>
      <c r="D277" s="29">
        <v>9.6355500777452641E-2</v>
      </c>
    </row>
    <row r="278" spans="1:4" x14ac:dyDescent="0.25">
      <c r="A278" s="29">
        <v>254</v>
      </c>
      <c r="B278" s="29">
        <v>15.890068723350804</v>
      </c>
      <c r="C278" s="29">
        <v>-0.49006872335080409</v>
      </c>
      <c r="D278" s="29">
        <v>-0.19542145039554293</v>
      </c>
    </row>
    <row r="279" spans="1:4" x14ac:dyDescent="0.25">
      <c r="A279" s="29">
        <v>255</v>
      </c>
      <c r="B279" s="29">
        <v>14.928802572171772</v>
      </c>
      <c r="C279" s="29">
        <v>2.271197427828227</v>
      </c>
      <c r="D279" s="29">
        <v>0.90567031588160685</v>
      </c>
    </row>
    <row r="280" spans="1:4" x14ac:dyDescent="0.25">
      <c r="A280" s="29">
        <v>256</v>
      </c>
      <c r="B280" s="29">
        <v>15.226659689438515</v>
      </c>
      <c r="C280" s="29">
        <v>1.9733403105614844</v>
      </c>
      <c r="D280" s="29">
        <v>0.78689581121844032</v>
      </c>
    </row>
    <row r="281" spans="1:4" x14ac:dyDescent="0.25">
      <c r="A281" s="29">
        <v>257</v>
      </c>
      <c r="B281" s="29">
        <v>14.996497371550577</v>
      </c>
      <c r="C281" s="29">
        <v>0.80350262844942399</v>
      </c>
      <c r="D281" s="29">
        <v>0.32040740730115363</v>
      </c>
    </row>
    <row r="282" spans="1:4" x14ac:dyDescent="0.25">
      <c r="A282" s="29">
        <v>258</v>
      </c>
      <c r="B282" s="29">
        <v>15.416205127699168</v>
      </c>
      <c r="C282" s="29">
        <v>1.283794872300831</v>
      </c>
      <c r="D282" s="29">
        <v>0.51193035588970226</v>
      </c>
    </row>
    <row r="283" spans="1:4" x14ac:dyDescent="0.25">
      <c r="A283" s="29">
        <v>259</v>
      </c>
      <c r="B283" s="29">
        <v>14.671562334532311</v>
      </c>
      <c r="C283" s="29">
        <v>4.0284376654676883</v>
      </c>
      <c r="D283" s="29">
        <v>1.6063933360836031</v>
      </c>
    </row>
    <row r="284" spans="1:4" x14ac:dyDescent="0.25">
      <c r="A284" s="29">
        <v>260</v>
      </c>
      <c r="B284" s="29">
        <v>14.955880491923294</v>
      </c>
      <c r="C284" s="29">
        <v>0.14411950807670593</v>
      </c>
      <c r="D284" s="29">
        <v>5.7469579176717772E-2</v>
      </c>
    </row>
    <row r="285" spans="1:4" x14ac:dyDescent="0.25">
      <c r="A285" s="29">
        <v>261</v>
      </c>
      <c r="B285" s="29">
        <v>14.935572052109652</v>
      </c>
      <c r="C285" s="29">
        <v>-1.7355720521096529</v>
      </c>
      <c r="D285" s="29">
        <v>-0.69208254175088779</v>
      </c>
    </row>
    <row r="286" spans="1:4" x14ac:dyDescent="0.25">
      <c r="A286" s="29">
        <v>262</v>
      </c>
      <c r="B286" s="29">
        <v>14.908494132358129</v>
      </c>
      <c r="C286" s="29">
        <v>-1.5084941323581287</v>
      </c>
      <c r="D286" s="29">
        <v>-0.60153218765518246</v>
      </c>
    </row>
    <row r="287" spans="1:4" x14ac:dyDescent="0.25">
      <c r="A287" s="29">
        <v>263</v>
      </c>
      <c r="B287" s="29">
        <v>15.233429169376395</v>
      </c>
      <c r="C287" s="29">
        <v>-4.0334291693763955</v>
      </c>
      <c r="D287" s="29">
        <v>-1.6083837649500385</v>
      </c>
    </row>
    <row r="288" spans="1:4" x14ac:dyDescent="0.25">
      <c r="A288" s="29">
        <v>264</v>
      </c>
      <c r="B288" s="29">
        <v>14.048770180247304</v>
      </c>
      <c r="C288" s="29">
        <v>-0.34877018024730511</v>
      </c>
      <c r="D288" s="29">
        <v>-0.13907676868791849</v>
      </c>
    </row>
    <row r="289" spans="1:4" x14ac:dyDescent="0.25">
      <c r="A289" s="29">
        <v>265</v>
      </c>
      <c r="B289" s="29">
        <v>16.655019956331305</v>
      </c>
      <c r="C289" s="29">
        <v>-0.15501995633130505</v>
      </c>
      <c r="D289" s="29">
        <v>-6.181627854024864E-2</v>
      </c>
    </row>
    <row r="290" spans="1:4" x14ac:dyDescent="0.25">
      <c r="A290" s="29">
        <v>266</v>
      </c>
      <c r="B290" s="29">
        <v>16.106692081362983</v>
      </c>
      <c r="C290" s="29">
        <v>-1.9066920813629835</v>
      </c>
      <c r="D290" s="29">
        <v>-0.76031893945398299</v>
      </c>
    </row>
    <row r="291" spans="1:4" x14ac:dyDescent="0.25">
      <c r="A291" s="29">
        <v>267</v>
      </c>
      <c r="B291" s="29">
        <v>16.45870503813277</v>
      </c>
      <c r="C291" s="29">
        <v>-1.7587050381327707</v>
      </c>
      <c r="D291" s="29">
        <v>-0.7013071289673658</v>
      </c>
    </row>
    <row r="292" spans="1:4" x14ac:dyDescent="0.25">
      <c r="A292" s="29">
        <v>268</v>
      </c>
      <c r="B292" s="29">
        <v>16.553477757263096</v>
      </c>
      <c r="C292" s="29">
        <v>-2.0534777572630958</v>
      </c>
      <c r="D292" s="29">
        <v>-0.81885168866833447</v>
      </c>
    </row>
    <row r="293" spans="1:4" x14ac:dyDescent="0.25">
      <c r="A293" s="29">
        <v>269</v>
      </c>
      <c r="B293" s="29">
        <v>16.167617400803906</v>
      </c>
      <c r="C293" s="29">
        <v>-1.3676174008039048</v>
      </c>
      <c r="D293" s="29">
        <v>-0.54535570893792507</v>
      </c>
    </row>
    <row r="294" spans="1:4" x14ac:dyDescent="0.25">
      <c r="A294" s="29">
        <v>270</v>
      </c>
      <c r="B294" s="29">
        <v>15.856221323661403</v>
      </c>
      <c r="C294" s="29">
        <v>0.84377867633859616</v>
      </c>
      <c r="D294" s="29">
        <v>0.33646801945547844</v>
      </c>
    </row>
    <row r="295" spans="1:4" x14ac:dyDescent="0.25">
      <c r="A295" s="29">
        <v>271</v>
      </c>
      <c r="B295" s="29">
        <v>15.707292765028031</v>
      </c>
      <c r="C295" s="29">
        <v>1.8927072349719705</v>
      </c>
      <c r="D295" s="29">
        <v>0.75474229512825575</v>
      </c>
    </row>
    <row r="296" spans="1:4" x14ac:dyDescent="0.25">
      <c r="A296" s="29">
        <v>272</v>
      </c>
      <c r="B296" s="29">
        <v>16.316545959437278</v>
      </c>
      <c r="C296" s="29">
        <v>-1.4165459594372773</v>
      </c>
      <c r="D296" s="29">
        <v>-0.56486662534270959</v>
      </c>
    </row>
    <row r="297" spans="1:4" x14ac:dyDescent="0.25">
      <c r="A297" s="29">
        <v>273</v>
      </c>
      <c r="B297" s="29">
        <v>15.741140164717434</v>
      </c>
      <c r="C297" s="29">
        <v>0.15885983528256631</v>
      </c>
      <c r="D297" s="29">
        <v>6.3347481570036029E-2</v>
      </c>
    </row>
    <row r="298" spans="1:4" x14ac:dyDescent="0.25">
      <c r="A298" s="29">
        <v>274</v>
      </c>
      <c r="B298" s="29">
        <v>15.321432408568842</v>
      </c>
      <c r="C298" s="29">
        <v>-1.7214324085688428</v>
      </c>
      <c r="D298" s="29">
        <v>-0.68644416999370239</v>
      </c>
    </row>
    <row r="299" spans="1:4" x14ac:dyDescent="0.25">
      <c r="A299" s="29">
        <v>275</v>
      </c>
      <c r="B299" s="29">
        <v>15.788526524282597</v>
      </c>
      <c r="C299" s="29">
        <v>-8.8526524282597663E-2</v>
      </c>
      <c r="D299" s="29">
        <v>-3.5301134207248119E-2</v>
      </c>
    </row>
    <row r="300" spans="1:4" x14ac:dyDescent="0.25">
      <c r="A300" s="29">
        <v>276</v>
      </c>
      <c r="B300" s="29">
        <v>14.955880491923294</v>
      </c>
      <c r="C300" s="29">
        <v>0.84411950807670699</v>
      </c>
      <c r="D300" s="29">
        <v>0.33660393066431266</v>
      </c>
    </row>
    <row r="301" spans="1:4" x14ac:dyDescent="0.25">
      <c r="A301" s="29">
        <v>277</v>
      </c>
      <c r="B301" s="29">
        <v>16.87841279428136</v>
      </c>
      <c r="C301" s="29">
        <v>-1.9784127942813594</v>
      </c>
      <c r="D301" s="29">
        <v>-0.78891853186640981</v>
      </c>
    </row>
    <row r="302" spans="1:4" x14ac:dyDescent="0.25">
      <c r="A302" s="29">
        <v>278</v>
      </c>
      <c r="B302" s="29">
        <v>16.682097876082825</v>
      </c>
      <c r="C302" s="29">
        <v>-8.2097876082823262E-2</v>
      </c>
      <c r="D302" s="29">
        <v>-3.2737624855553947E-2</v>
      </c>
    </row>
    <row r="303" spans="1:4" x14ac:dyDescent="0.25">
      <c r="A303" s="29">
        <v>279</v>
      </c>
      <c r="B303" s="29">
        <v>15.17927332987335</v>
      </c>
      <c r="C303" s="29">
        <v>0.22072667012665015</v>
      </c>
      <c r="D303" s="29">
        <v>8.8017708459740968E-2</v>
      </c>
    </row>
    <row r="304" spans="1:4" x14ac:dyDescent="0.25">
      <c r="A304" s="29">
        <v>280</v>
      </c>
      <c r="B304" s="29">
        <v>15.524516806705257</v>
      </c>
      <c r="C304" s="29">
        <v>2.6754831932947418</v>
      </c>
      <c r="D304" s="29">
        <v>1.0668846658232658</v>
      </c>
    </row>
    <row r="305" spans="1:4" x14ac:dyDescent="0.25">
      <c r="A305" s="29">
        <v>281</v>
      </c>
      <c r="B305" s="29">
        <v>15.659906405462868</v>
      </c>
      <c r="C305" s="29">
        <v>1.6400935945371327</v>
      </c>
      <c r="D305" s="29">
        <v>0.6540092312715432</v>
      </c>
    </row>
    <row r="306" spans="1:4" x14ac:dyDescent="0.25">
      <c r="A306" s="29">
        <v>282</v>
      </c>
      <c r="B306" s="29">
        <v>15.152195410121829</v>
      </c>
      <c r="C306" s="29">
        <v>3.0478045898781705</v>
      </c>
      <c r="D306" s="29">
        <v>1.2153527966522242</v>
      </c>
    </row>
    <row r="307" spans="1:4" x14ac:dyDescent="0.25">
      <c r="A307" s="29">
        <v>283</v>
      </c>
      <c r="B307" s="29">
        <v>15.023575291302098</v>
      </c>
      <c r="C307" s="29">
        <v>1.5764247086979033</v>
      </c>
      <c r="D307" s="29">
        <v>0.6286204124734418</v>
      </c>
    </row>
    <row r="308" spans="1:4" x14ac:dyDescent="0.25">
      <c r="A308" s="29">
        <v>284</v>
      </c>
      <c r="B308" s="29">
        <v>14.37370521726557</v>
      </c>
      <c r="C308" s="29">
        <v>1.0262947827344302</v>
      </c>
      <c r="D308" s="29">
        <v>0.40924875516239545</v>
      </c>
    </row>
    <row r="309" spans="1:4" x14ac:dyDescent="0.25">
      <c r="A309" s="29">
        <v>285</v>
      </c>
      <c r="B309" s="29">
        <v>14.529403255836822</v>
      </c>
      <c r="C309" s="29">
        <v>-1.1294032558368219</v>
      </c>
      <c r="D309" s="29">
        <v>-0.45036463626569856</v>
      </c>
    </row>
    <row r="310" spans="1:4" x14ac:dyDescent="0.25">
      <c r="A310" s="29">
        <v>286</v>
      </c>
      <c r="B310" s="29">
        <v>14.218007178694318</v>
      </c>
      <c r="C310" s="29">
        <v>-1.0180071786943188</v>
      </c>
      <c r="D310" s="29">
        <v>-0.40594396233507768</v>
      </c>
    </row>
    <row r="311" spans="1:4" x14ac:dyDescent="0.25">
      <c r="A311" s="29">
        <v>287</v>
      </c>
      <c r="B311" s="29">
        <v>14.38724417714133</v>
      </c>
      <c r="C311" s="29">
        <v>0.81275582285866932</v>
      </c>
      <c r="D311" s="29">
        <v>0.32409724218774411</v>
      </c>
    </row>
    <row r="312" spans="1:4" x14ac:dyDescent="0.25">
      <c r="A312" s="29">
        <v>288</v>
      </c>
      <c r="B312" s="29">
        <v>13.669679303725996</v>
      </c>
      <c r="C312" s="29">
        <v>1.2303206962740045</v>
      </c>
      <c r="D312" s="29">
        <v>0.49060681382315702</v>
      </c>
    </row>
    <row r="313" spans="1:4" x14ac:dyDescent="0.25">
      <c r="A313" s="29">
        <v>289</v>
      </c>
      <c r="B313" s="29">
        <v>14.083971475924283</v>
      </c>
      <c r="C313" s="29">
        <v>0.2160285240757176</v>
      </c>
      <c r="D313" s="29">
        <v>8.6144259958139457E-2</v>
      </c>
    </row>
    <row r="314" spans="1:4" x14ac:dyDescent="0.25">
      <c r="A314" s="29">
        <v>290</v>
      </c>
      <c r="B314" s="29">
        <v>14.691870774345954</v>
      </c>
      <c r="C314" s="29">
        <v>0.30812922565404577</v>
      </c>
      <c r="D314" s="29">
        <v>0.12287064511045245</v>
      </c>
    </row>
    <row r="315" spans="1:4" x14ac:dyDescent="0.25">
      <c r="A315" s="29">
        <v>291</v>
      </c>
      <c r="B315" s="29">
        <v>14.238315618507958</v>
      </c>
      <c r="C315" s="29">
        <v>-1.2383156185079578</v>
      </c>
      <c r="D315" s="29">
        <v>-0.4937948958702546</v>
      </c>
    </row>
    <row r="316" spans="1:4" x14ac:dyDescent="0.25">
      <c r="A316" s="29">
        <v>292</v>
      </c>
      <c r="B316" s="29">
        <v>16.966416033473809</v>
      </c>
      <c r="C316" s="29">
        <v>-2.9664160334738092</v>
      </c>
      <c r="D316" s="29">
        <v>-1.1828980224944485</v>
      </c>
    </row>
    <row r="317" spans="1:4" x14ac:dyDescent="0.25">
      <c r="A317" s="29">
        <v>293</v>
      </c>
      <c r="B317" s="29">
        <v>16.898721234095003</v>
      </c>
      <c r="C317" s="29">
        <v>-1.6987212340950038</v>
      </c>
      <c r="D317" s="29">
        <v>-0.67738778576759284</v>
      </c>
    </row>
    <row r="318" spans="1:4" x14ac:dyDescent="0.25">
      <c r="A318" s="29">
        <v>294</v>
      </c>
      <c r="B318" s="29">
        <v>16.979954993349569</v>
      </c>
      <c r="C318" s="29">
        <v>-2.5799549933495687</v>
      </c>
      <c r="D318" s="29">
        <v>-1.0287915199083042</v>
      </c>
    </row>
    <row r="319" spans="1:4" x14ac:dyDescent="0.25">
      <c r="A319" s="29">
        <v>295</v>
      </c>
      <c r="B319" s="29">
        <v>15.957763522729611</v>
      </c>
      <c r="C319" s="29">
        <v>-0.95776352272961063</v>
      </c>
      <c r="D319" s="29">
        <v>-0.38192099970800542</v>
      </c>
    </row>
    <row r="320" spans="1:4" x14ac:dyDescent="0.25">
      <c r="A320" s="29">
        <v>296</v>
      </c>
      <c r="B320" s="29">
        <v>14.79341297341416</v>
      </c>
      <c r="C320" s="29">
        <v>5.3065870265858415</v>
      </c>
      <c r="D320" s="29">
        <v>2.1160724689693158</v>
      </c>
    </row>
    <row r="321" spans="1:4" x14ac:dyDescent="0.25">
      <c r="A321" s="29">
        <v>297</v>
      </c>
      <c r="B321" s="29">
        <v>14.292471458011002</v>
      </c>
      <c r="C321" s="29">
        <v>3.1075285419889962</v>
      </c>
      <c r="D321" s="29">
        <v>1.2391685204246978</v>
      </c>
    </row>
    <row r="322" spans="1:4" x14ac:dyDescent="0.25">
      <c r="A322" s="29">
        <v>298</v>
      </c>
      <c r="B322" s="29">
        <v>15.253737609190036</v>
      </c>
      <c r="C322" s="29">
        <v>9.5462623908099644</v>
      </c>
      <c r="D322" s="29">
        <v>3.8066996594130749</v>
      </c>
    </row>
    <row r="323" spans="1:4" x14ac:dyDescent="0.25">
      <c r="A323" s="29">
        <v>299</v>
      </c>
      <c r="B323" s="29">
        <v>14.942341532047532</v>
      </c>
      <c r="C323" s="29">
        <v>7.2576584679524672</v>
      </c>
      <c r="D323" s="29">
        <v>2.8940882711005145</v>
      </c>
    </row>
    <row r="324" spans="1:4" x14ac:dyDescent="0.25">
      <c r="A324" s="29">
        <v>300</v>
      </c>
      <c r="B324" s="29">
        <v>16.594094636890379</v>
      </c>
      <c r="C324" s="29">
        <v>-3.3940946368903795</v>
      </c>
      <c r="D324" s="29">
        <v>-1.3534405790798836</v>
      </c>
    </row>
    <row r="325" spans="1:4" x14ac:dyDescent="0.25">
      <c r="A325" s="29">
        <v>301</v>
      </c>
      <c r="B325" s="29">
        <v>16.661789436269185</v>
      </c>
      <c r="C325" s="29">
        <v>-1.7617894362691846</v>
      </c>
      <c r="D325" s="29">
        <v>-0.70253707392956211</v>
      </c>
    </row>
    <row r="326" spans="1:4" x14ac:dyDescent="0.25">
      <c r="A326" s="29">
        <v>302</v>
      </c>
      <c r="B326" s="29">
        <v>16.837795914654077</v>
      </c>
      <c r="C326" s="29">
        <v>2.3622040853459225</v>
      </c>
      <c r="D326" s="29">
        <v>0.94196043634911475</v>
      </c>
    </row>
    <row r="327" spans="1:4" x14ac:dyDescent="0.25">
      <c r="A327" s="29">
        <v>303</v>
      </c>
      <c r="B327" s="29">
        <v>16.688867356020708</v>
      </c>
      <c r="C327" s="29">
        <v>-1.9888673560207089</v>
      </c>
      <c r="D327" s="29">
        <v>-0.79308742802526744</v>
      </c>
    </row>
    <row r="328" spans="1:4" x14ac:dyDescent="0.25">
      <c r="A328" s="29">
        <v>304</v>
      </c>
      <c r="B328" s="29">
        <v>15.957763522729611</v>
      </c>
      <c r="C328" s="29">
        <v>4.2236477270389372E-2</v>
      </c>
      <c r="D328" s="29">
        <v>1.6842359559986659E-2</v>
      </c>
    </row>
    <row r="329" spans="1:4" x14ac:dyDescent="0.25">
      <c r="A329" s="29">
        <v>305</v>
      </c>
      <c r="B329" s="29">
        <v>16.05930572179782</v>
      </c>
      <c r="C329" s="29">
        <v>-4.7593057217978192</v>
      </c>
      <c r="D329" s="29">
        <v>-1.8978367374074743</v>
      </c>
    </row>
    <row r="330" spans="1:4" x14ac:dyDescent="0.25">
      <c r="A330" s="29">
        <v>306</v>
      </c>
      <c r="B330" s="29">
        <v>15.917146643102328</v>
      </c>
      <c r="C330" s="29">
        <v>-3.0171466431023273</v>
      </c>
      <c r="D330" s="29">
        <v>-1.2031275308076297</v>
      </c>
    </row>
    <row r="331" spans="1:4" x14ac:dyDescent="0.25">
      <c r="A331" s="29">
        <v>307</v>
      </c>
      <c r="B331" s="29">
        <v>16.112107665313285</v>
      </c>
      <c r="C331" s="29">
        <v>-2.912107665313286</v>
      </c>
      <c r="D331" s="29">
        <v>-1.1612418351703955</v>
      </c>
    </row>
    <row r="332" spans="1:4" x14ac:dyDescent="0.25">
      <c r="A332" s="29">
        <v>308</v>
      </c>
      <c r="B332" s="29">
        <v>16.669912812194642</v>
      </c>
      <c r="C332" s="29">
        <v>-1.969912812194643</v>
      </c>
      <c r="D332" s="29">
        <v>-0.78552905045579302</v>
      </c>
    </row>
    <row r="333" spans="1:4" x14ac:dyDescent="0.25">
      <c r="A333" s="29">
        <v>309</v>
      </c>
      <c r="B333" s="29">
        <v>16.908198506008034</v>
      </c>
      <c r="C333" s="29">
        <v>1.8918014939919665</v>
      </c>
      <c r="D333" s="29">
        <v>0.75438111881244274</v>
      </c>
    </row>
    <row r="334" spans="1:4" x14ac:dyDescent="0.25">
      <c r="A334" s="29">
        <v>310</v>
      </c>
      <c r="B334" s="29">
        <v>16.702406315896468</v>
      </c>
      <c r="C334" s="29">
        <v>-1.202406315896468</v>
      </c>
      <c r="D334" s="29">
        <v>-0.47947558173192606</v>
      </c>
    </row>
    <row r="335" spans="1:4" x14ac:dyDescent="0.25">
      <c r="A335" s="29">
        <v>311</v>
      </c>
      <c r="B335" s="29">
        <v>16.839149810641654</v>
      </c>
      <c r="C335" s="29">
        <v>-0.43914981064165559</v>
      </c>
      <c r="D335" s="29">
        <v>-0.17511685371336921</v>
      </c>
    </row>
    <row r="336" spans="1:4" x14ac:dyDescent="0.25">
      <c r="A336" s="29">
        <v>312</v>
      </c>
      <c r="B336" s="29">
        <v>15.946932354829002</v>
      </c>
      <c r="C336" s="29">
        <v>0.55306764517099793</v>
      </c>
      <c r="D336" s="29">
        <v>0.22054311209082503</v>
      </c>
    </row>
    <row r="337" spans="1:4" x14ac:dyDescent="0.25">
      <c r="A337" s="29">
        <v>313</v>
      </c>
      <c r="B337" s="29">
        <v>15.686984325214389</v>
      </c>
      <c r="C337" s="29">
        <v>2.413015674785612</v>
      </c>
      <c r="D337" s="29">
        <v>0.96222223644383131</v>
      </c>
    </row>
    <row r="338" spans="1:4" x14ac:dyDescent="0.25">
      <c r="A338" s="29">
        <v>314</v>
      </c>
      <c r="B338" s="29">
        <v>15.506916158866769</v>
      </c>
      <c r="C338" s="29">
        <v>4.5930838411332324</v>
      </c>
      <c r="D338" s="29">
        <v>1.8315535418898203</v>
      </c>
    </row>
    <row r="339" spans="1:4" x14ac:dyDescent="0.25">
      <c r="A339" s="29">
        <v>315</v>
      </c>
      <c r="B339" s="29">
        <v>14.995143475563001</v>
      </c>
      <c r="C339" s="29">
        <v>3.7048565244369982</v>
      </c>
      <c r="D339" s="29">
        <v>1.4773610332904352</v>
      </c>
    </row>
    <row r="340" spans="1:4" x14ac:dyDescent="0.25">
      <c r="A340" s="29">
        <v>316</v>
      </c>
      <c r="B340" s="29">
        <v>16.610341388741293</v>
      </c>
      <c r="C340" s="29">
        <v>-0.81034138874129269</v>
      </c>
      <c r="D340" s="29">
        <v>-0.32313445432836774</v>
      </c>
    </row>
    <row r="341" spans="1:4" x14ac:dyDescent="0.25">
      <c r="A341" s="29">
        <v>317</v>
      </c>
      <c r="B341" s="29">
        <v>15.90225378723899</v>
      </c>
      <c r="C341" s="29">
        <v>-0.40225378723899041</v>
      </c>
      <c r="D341" s="29">
        <v>-0.16040407147769198</v>
      </c>
    </row>
    <row r="342" spans="1:4" x14ac:dyDescent="0.25">
      <c r="A342" s="29">
        <v>318</v>
      </c>
      <c r="B342" s="29">
        <v>16.131062209139351</v>
      </c>
      <c r="C342" s="29">
        <v>1.3689377908606488</v>
      </c>
      <c r="D342" s="29">
        <v>0.54588223211249631</v>
      </c>
    </row>
    <row r="343" spans="1:4" x14ac:dyDescent="0.25">
      <c r="A343" s="29">
        <v>319</v>
      </c>
      <c r="B343" s="29">
        <v>16.277282975797572</v>
      </c>
      <c r="C343" s="29">
        <v>-1.2772829757975721</v>
      </c>
      <c r="D343" s="29">
        <v>-0.50933365016485732</v>
      </c>
    </row>
    <row r="344" spans="1:4" x14ac:dyDescent="0.25">
      <c r="A344" s="29">
        <v>320</v>
      </c>
      <c r="B344" s="29">
        <v>16.506091397697933</v>
      </c>
      <c r="C344" s="29">
        <v>-1.3060913976979336</v>
      </c>
      <c r="D344" s="29">
        <v>-0.52082139325705501</v>
      </c>
    </row>
    <row r="345" spans="1:4" x14ac:dyDescent="0.25">
      <c r="A345" s="29">
        <v>321</v>
      </c>
      <c r="B345" s="29">
        <v>16.715945275772228</v>
      </c>
      <c r="C345" s="29">
        <v>1.1840547242277708</v>
      </c>
      <c r="D345" s="29">
        <v>0.47215763939020189</v>
      </c>
    </row>
    <row r="346" spans="1:4" x14ac:dyDescent="0.25">
      <c r="A346" s="29">
        <v>322</v>
      </c>
      <c r="B346" s="29">
        <v>15.781757044344717</v>
      </c>
      <c r="C346" s="29">
        <v>-1.3817570443447167</v>
      </c>
      <c r="D346" s="29">
        <v>-0.55099408069511113</v>
      </c>
    </row>
    <row r="347" spans="1:4" x14ac:dyDescent="0.25">
      <c r="A347" s="29">
        <v>323</v>
      </c>
      <c r="B347" s="29">
        <v>16.715945275772228</v>
      </c>
      <c r="C347" s="29">
        <v>2.4840547242277715</v>
      </c>
      <c r="D347" s="29">
        <v>0.99055000643859181</v>
      </c>
    </row>
    <row r="348" spans="1:4" x14ac:dyDescent="0.25">
      <c r="A348" s="29">
        <v>324</v>
      </c>
      <c r="B348" s="29">
        <v>16.749792675461631</v>
      </c>
      <c r="C348" s="29">
        <v>4.9502073245383684</v>
      </c>
      <c r="D348" s="29">
        <v>1.9739613018059392</v>
      </c>
    </row>
    <row r="349" spans="1:4" x14ac:dyDescent="0.25">
      <c r="A349" s="29">
        <v>325</v>
      </c>
      <c r="B349" s="29">
        <v>16.411318678567604</v>
      </c>
      <c r="C349" s="29">
        <v>7.2886813214323958</v>
      </c>
      <c r="D349" s="29">
        <v>2.9064590483682498</v>
      </c>
    </row>
    <row r="350" spans="1:4" x14ac:dyDescent="0.25">
      <c r="A350" s="29">
        <v>326</v>
      </c>
      <c r="B350" s="29">
        <v>15.578672646208302</v>
      </c>
      <c r="C350" s="29">
        <v>4.3213273537916965</v>
      </c>
      <c r="D350" s="29">
        <v>1.7231870120946398</v>
      </c>
    </row>
    <row r="351" spans="1:4" x14ac:dyDescent="0.25">
      <c r="A351" s="29">
        <v>327</v>
      </c>
      <c r="B351" s="29">
        <v>15.17250384993547</v>
      </c>
      <c r="C351" s="29">
        <v>6.6274961500645304</v>
      </c>
      <c r="D351" s="29">
        <v>2.6428026283354167</v>
      </c>
    </row>
    <row r="352" spans="1:4" x14ac:dyDescent="0.25">
      <c r="A352" s="29">
        <v>328</v>
      </c>
      <c r="B352" s="29">
        <v>17.067958232542015</v>
      </c>
      <c r="C352" s="29">
        <v>-3.2679582325420142</v>
      </c>
      <c r="D352" s="29">
        <v>-1.3031420027559437</v>
      </c>
    </row>
    <row r="353" spans="1:4" x14ac:dyDescent="0.25">
      <c r="A353" s="29">
        <v>329</v>
      </c>
      <c r="B353" s="29">
        <v>16.668558916207065</v>
      </c>
      <c r="C353" s="29">
        <v>1.3314410837929351</v>
      </c>
      <c r="D353" s="29">
        <v>0.530929919240687</v>
      </c>
    </row>
    <row r="354" spans="1:4" x14ac:dyDescent="0.25">
      <c r="A354" s="29">
        <v>330</v>
      </c>
      <c r="B354" s="29">
        <v>17.074727712479895</v>
      </c>
      <c r="C354" s="29">
        <v>-1.7747277124798941</v>
      </c>
      <c r="D354" s="29">
        <v>-0.70769638441448179</v>
      </c>
    </row>
    <row r="355" spans="1:4" x14ac:dyDescent="0.25">
      <c r="A355" s="29">
        <v>331</v>
      </c>
      <c r="B355" s="29">
        <v>15.632828485711347</v>
      </c>
      <c r="C355" s="29">
        <v>-4.2328284857113463</v>
      </c>
      <c r="D355" s="29">
        <v>-1.6878969061675044</v>
      </c>
    </row>
    <row r="356" spans="1:4" x14ac:dyDescent="0.25">
      <c r="A356" s="29">
        <v>332</v>
      </c>
      <c r="B356" s="29">
        <v>16.296237519623638</v>
      </c>
      <c r="C356" s="29">
        <v>-3.796237519623638</v>
      </c>
      <c r="D356" s="29">
        <v>-1.5138004259043119</v>
      </c>
    </row>
    <row r="357" spans="1:4" x14ac:dyDescent="0.25">
      <c r="A357" s="29">
        <v>333</v>
      </c>
      <c r="B357" s="29">
        <v>16.187925840617549</v>
      </c>
      <c r="C357" s="29">
        <v>-1.0879258406175492</v>
      </c>
      <c r="D357" s="29">
        <v>-0.43382496283910804</v>
      </c>
    </row>
    <row r="358" spans="1:4" x14ac:dyDescent="0.25">
      <c r="A358" s="29">
        <v>334</v>
      </c>
      <c r="B358" s="29">
        <v>16.47224399800853</v>
      </c>
      <c r="C358" s="29">
        <v>0.52775600199147021</v>
      </c>
      <c r="D358" s="29">
        <v>0.21044975622796377</v>
      </c>
    </row>
    <row r="359" spans="1:4" x14ac:dyDescent="0.25">
      <c r="A359" s="29">
        <v>335</v>
      </c>
      <c r="B359" s="29">
        <v>16.201464800493309</v>
      </c>
      <c r="C359" s="29">
        <v>-0.50146480049330933</v>
      </c>
      <c r="D359" s="29">
        <v>-0.19996578839936549</v>
      </c>
    </row>
    <row r="360" spans="1:4" x14ac:dyDescent="0.25">
      <c r="A360" s="29">
        <v>336</v>
      </c>
      <c r="B360" s="29">
        <v>16.005149882294774</v>
      </c>
      <c r="C360" s="29">
        <v>0.39485011770522505</v>
      </c>
      <c r="D360" s="29">
        <v>0.15745175934349762</v>
      </c>
    </row>
    <row r="361" spans="1:4" x14ac:dyDescent="0.25">
      <c r="A361" s="29">
        <v>337</v>
      </c>
      <c r="B361" s="29">
        <v>16.025458322108417</v>
      </c>
      <c r="C361" s="29">
        <v>-1.6254583221084165</v>
      </c>
      <c r="D361" s="29">
        <v>-0.64817322087406604</v>
      </c>
    </row>
    <row r="362" spans="1:4" x14ac:dyDescent="0.25">
      <c r="A362" s="29">
        <v>338</v>
      </c>
      <c r="B362" s="29">
        <v>15.883299243412925</v>
      </c>
      <c r="C362" s="29">
        <v>-3.2832992434129249</v>
      </c>
      <c r="D362" s="29">
        <v>-1.3092594357853948</v>
      </c>
    </row>
    <row r="363" spans="1:4" x14ac:dyDescent="0.25">
      <c r="A363" s="29">
        <v>339</v>
      </c>
      <c r="B363" s="29">
        <v>16.343623879188801</v>
      </c>
      <c r="C363" s="29">
        <v>-3.4436238791888005</v>
      </c>
      <c r="D363" s="29">
        <v>-1.3731910261208002</v>
      </c>
    </row>
    <row r="364" spans="1:4" x14ac:dyDescent="0.25">
      <c r="A364" s="29">
        <v>340</v>
      </c>
      <c r="B364" s="29">
        <v>17.196578351361744</v>
      </c>
      <c r="C364" s="29">
        <v>-0.29657835136174526</v>
      </c>
      <c r="D364" s="29">
        <v>-0.11826457967517241</v>
      </c>
    </row>
    <row r="365" spans="1:4" x14ac:dyDescent="0.25">
      <c r="A365" s="29">
        <v>341</v>
      </c>
      <c r="B365" s="29">
        <v>17.034110832852612</v>
      </c>
      <c r="C365" s="29">
        <v>-0.63411083285261327</v>
      </c>
      <c r="D365" s="29">
        <v>-0.25286016585653232</v>
      </c>
    </row>
    <row r="366" spans="1:4" x14ac:dyDescent="0.25">
      <c r="A366" s="29">
        <v>342</v>
      </c>
      <c r="B366" s="29">
        <v>17.189808871423864</v>
      </c>
      <c r="C366" s="29">
        <v>-1.0898088714238625</v>
      </c>
      <c r="D366" s="29">
        <v>-0.43457584652903869</v>
      </c>
    </row>
    <row r="367" spans="1:4" x14ac:dyDescent="0.25">
      <c r="A367" s="29">
        <v>343</v>
      </c>
      <c r="B367" s="29">
        <v>16.776870595213154</v>
      </c>
      <c r="C367" s="29">
        <v>1.0231294047868467</v>
      </c>
      <c r="D367" s="29">
        <v>0.40798651841866423</v>
      </c>
    </row>
    <row r="368" spans="1:4" x14ac:dyDescent="0.25">
      <c r="A368" s="29">
        <v>344</v>
      </c>
      <c r="B368" s="29">
        <v>16.898721234095003</v>
      </c>
      <c r="C368" s="29">
        <v>2.5012787659049955</v>
      </c>
      <c r="D368" s="29">
        <v>0.99741832315797363</v>
      </c>
    </row>
    <row r="369" spans="1:4" x14ac:dyDescent="0.25">
      <c r="A369" s="29">
        <v>345</v>
      </c>
      <c r="B369" s="29">
        <v>16.797179035026794</v>
      </c>
      <c r="C369" s="29">
        <v>0.50282096497320694</v>
      </c>
      <c r="D369" s="29">
        <v>0.20050657710308939</v>
      </c>
    </row>
    <row r="370" spans="1:4" x14ac:dyDescent="0.25">
      <c r="A370" s="29">
        <v>346</v>
      </c>
      <c r="B370" s="29">
        <v>16.885182274219243</v>
      </c>
      <c r="C370" s="29">
        <v>-0.88518227421924323</v>
      </c>
      <c r="D370" s="29">
        <v>-0.35297825723214638</v>
      </c>
    </row>
    <row r="371" spans="1:4" x14ac:dyDescent="0.25">
      <c r="A371" s="29">
        <v>347</v>
      </c>
      <c r="B371" s="29">
        <v>16.573786197076739</v>
      </c>
      <c r="C371" s="29">
        <v>-1.6737861970767387</v>
      </c>
      <c r="D371" s="29">
        <v>-0.66744460664271776</v>
      </c>
    </row>
    <row r="372" spans="1:4" x14ac:dyDescent="0.25">
      <c r="A372" s="29">
        <v>348</v>
      </c>
      <c r="B372" s="29">
        <v>16.803948514964674</v>
      </c>
      <c r="C372" s="29">
        <v>-0.60394851496467439</v>
      </c>
      <c r="D372" s="29">
        <v>-0.24083253865222876</v>
      </c>
    </row>
    <row r="373" spans="1:4" x14ac:dyDescent="0.25">
      <c r="A373" s="29">
        <v>349</v>
      </c>
      <c r="B373" s="29">
        <v>16.350393359126681</v>
      </c>
      <c r="C373" s="29">
        <v>4.3496066408733185</v>
      </c>
      <c r="D373" s="29">
        <v>1.7344637556090112</v>
      </c>
    </row>
    <row r="374" spans="1:4" x14ac:dyDescent="0.25">
      <c r="A374" s="29">
        <v>350</v>
      </c>
      <c r="B374" s="29">
        <v>16.607633596766142</v>
      </c>
      <c r="C374" s="29">
        <v>-2.4076335967661429</v>
      </c>
      <c r="D374" s="29">
        <v>-0.9600760609329454</v>
      </c>
    </row>
    <row r="375" spans="1:4" x14ac:dyDescent="0.25">
      <c r="A375" s="29">
        <v>351</v>
      </c>
      <c r="B375" s="29">
        <v>16.580555677014619</v>
      </c>
      <c r="C375" s="29">
        <v>-2.1805556770146186</v>
      </c>
      <c r="D375" s="29">
        <v>-0.86952570683724006</v>
      </c>
    </row>
    <row r="376" spans="1:4" x14ac:dyDescent="0.25">
      <c r="A376" s="29">
        <v>352</v>
      </c>
      <c r="B376" s="29">
        <v>16.391010238753964</v>
      </c>
      <c r="C376" s="29">
        <v>0.40898976124603692</v>
      </c>
      <c r="D376" s="29">
        <v>0.16309013110068374</v>
      </c>
    </row>
    <row r="377" spans="1:4" x14ac:dyDescent="0.25">
      <c r="A377" s="29">
        <v>353</v>
      </c>
      <c r="B377" s="29">
        <v>16.032227802046297</v>
      </c>
      <c r="C377" s="29">
        <v>-1.232227802046296</v>
      </c>
      <c r="D377" s="29">
        <v>-0.49136729772739535</v>
      </c>
    </row>
    <row r="378" spans="1:4" x14ac:dyDescent="0.25">
      <c r="A378" s="29">
        <v>354</v>
      </c>
      <c r="B378" s="29">
        <v>16.005149882294774</v>
      </c>
      <c r="C378" s="29">
        <v>2.2948501177052272</v>
      </c>
      <c r="D378" s="29">
        <v>0.91510214195268347</v>
      </c>
    </row>
    <row r="379" spans="1:4" x14ac:dyDescent="0.25">
      <c r="A379" s="29">
        <v>355</v>
      </c>
      <c r="B379" s="29">
        <v>15.199581769686993</v>
      </c>
      <c r="C379" s="29">
        <v>5.2004182303130051</v>
      </c>
      <c r="D379" s="29">
        <v>2.0737362431181205</v>
      </c>
    </row>
    <row r="380" spans="1:4" x14ac:dyDescent="0.25">
      <c r="A380" s="29">
        <v>356</v>
      </c>
      <c r="B380" s="29">
        <v>15.294354488817319</v>
      </c>
      <c r="C380" s="29">
        <v>4.3056455111826821</v>
      </c>
      <c r="D380" s="29">
        <v>1.7169336678563574</v>
      </c>
    </row>
    <row r="381" spans="1:4" x14ac:dyDescent="0.25">
      <c r="A381" s="29">
        <v>357</v>
      </c>
      <c r="B381" s="29">
        <v>15.646367445587106</v>
      </c>
      <c r="C381" s="29">
        <v>-3.0463674455871068</v>
      </c>
      <c r="D381" s="29">
        <v>-1.2147797161669669</v>
      </c>
    </row>
    <row r="382" spans="1:4" x14ac:dyDescent="0.25">
      <c r="A382" s="29">
        <v>358</v>
      </c>
      <c r="B382" s="29">
        <v>15.605750565959823</v>
      </c>
      <c r="C382" s="29">
        <v>-1.8057505659598228</v>
      </c>
      <c r="D382" s="29">
        <v>-0.72006716168221685</v>
      </c>
    </row>
    <row r="383" spans="1:4" x14ac:dyDescent="0.25">
      <c r="A383" s="29">
        <v>359</v>
      </c>
      <c r="B383" s="29">
        <v>14.949111011985412</v>
      </c>
      <c r="C383" s="29">
        <v>0.85088898801458868</v>
      </c>
      <c r="D383" s="29">
        <v>0.33930335122483962</v>
      </c>
    </row>
    <row r="384" spans="1:4" x14ac:dyDescent="0.25">
      <c r="A384" s="29">
        <v>360</v>
      </c>
      <c r="B384" s="29">
        <v>14.529403255836822</v>
      </c>
      <c r="C384" s="29">
        <v>4.4705967441631778</v>
      </c>
      <c r="D384" s="29">
        <v>1.782710175635057</v>
      </c>
    </row>
    <row r="385" spans="1:4" x14ac:dyDescent="0.25">
      <c r="A385" s="29">
        <v>361</v>
      </c>
      <c r="B385" s="29">
        <v>15.42974408757493</v>
      </c>
      <c r="C385" s="29">
        <v>1.6702559124250715</v>
      </c>
      <c r="D385" s="29">
        <v>0.6660368584758467</v>
      </c>
    </row>
    <row r="386" spans="1:4" x14ac:dyDescent="0.25">
      <c r="A386" s="29">
        <v>362</v>
      </c>
      <c r="B386" s="29">
        <v>14.881416212606608</v>
      </c>
      <c r="C386" s="29">
        <v>1.7185837873933938</v>
      </c>
      <c r="D386" s="29">
        <v>0.68530824424449843</v>
      </c>
    </row>
    <row r="387" spans="1:4" x14ac:dyDescent="0.25">
      <c r="A387" s="29">
        <v>363</v>
      </c>
      <c r="B387" s="29">
        <v>16.045766761922057</v>
      </c>
      <c r="C387" s="29">
        <v>3.5542332380779449</v>
      </c>
      <c r="D387" s="29">
        <v>1.4172979856379144</v>
      </c>
    </row>
    <row r="388" spans="1:4" x14ac:dyDescent="0.25">
      <c r="A388" s="29">
        <v>364</v>
      </c>
      <c r="B388" s="29">
        <v>15.998380402356894</v>
      </c>
      <c r="C388" s="29">
        <v>2.6016195976431078</v>
      </c>
      <c r="D388" s="29">
        <v>1.0374305702936075</v>
      </c>
    </row>
    <row r="389" spans="1:4" x14ac:dyDescent="0.25">
      <c r="A389" s="29">
        <v>365</v>
      </c>
      <c r="B389" s="29">
        <v>16.330084919313038</v>
      </c>
      <c r="C389" s="29">
        <v>1.6699150806869625</v>
      </c>
      <c r="D389" s="29">
        <v>0.66590094726701321</v>
      </c>
    </row>
    <row r="390" spans="1:4" x14ac:dyDescent="0.25">
      <c r="A390" s="29">
        <v>366</v>
      </c>
      <c r="B390" s="29">
        <v>16.08638364154934</v>
      </c>
      <c r="C390" s="29">
        <v>0.11361635845065976</v>
      </c>
      <c r="D390" s="29">
        <v>4.5306040763581405E-2</v>
      </c>
    </row>
    <row r="391" spans="1:4" x14ac:dyDescent="0.25">
      <c r="A391" s="29">
        <v>367</v>
      </c>
      <c r="B391" s="29">
        <v>16.154078440928146</v>
      </c>
      <c r="C391" s="29">
        <v>-0.15407844092814571</v>
      </c>
      <c r="D391" s="29">
        <v>-6.1440836695282261E-2</v>
      </c>
    </row>
    <row r="392" spans="1:4" x14ac:dyDescent="0.25">
      <c r="A392" s="29">
        <v>368</v>
      </c>
      <c r="B392" s="29">
        <v>15.869760283537165</v>
      </c>
      <c r="C392" s="29">
        <v>2.1302397164628353</v>
      </c>
      <c r="D392" s="29">
        <v>0.84946154538281515</v>
      </c>
    </row>
    <row r="393" spans="1:4" x14ac:dyDescent="0.25">
      <c r="A393" s="29">
        <v>369</v>
      </c>
      <c r="B393" s="29">
        <v>15.693753805152269</v>
      </c>
      <c r="C393" s="29">
        <v>0.70624619484772921</v>
      </c>
      <c r="D393" s="29">
        <v>0.28162510512771738</v>
      </c>
    </row>
    <row r="394" spans="1:4" x14ac:dyDescent="0.25">
      <c r="A394" s="29">
        <v>370</v>
      </c>
      <c r="B394" s="29">
        <v>16.891951754157123</v>
      </c>
      <c r="C394" s="29">
        <v>-1.5919517541571224</v>
      </c>
      <c r="D394" s="29">
        <v>-0.63481202928026681</v>
      </c>
    </row>
    <row r="395" spans="1:4" x14ac:dyDescent="0.25">
      <c r="A395" s="29">
        <v>371</v>
      </c>
      <c r="B395" s="29">
        <v>16.831026434716197</v>
      </c>
      <c r="C395" s="29">
        <v>1.3689735652838024</v>
      </c>
      <c r="D395" s="29">
        <v>0.54589649764164894</v>
      </c>
    </row>
    <row r="396" spans="1:4" x14ac:dyDescent="0.25">
      <c r="A396" s="29">
        <v>372</v>
      </c>
      <c r="B396" s="29">
        <v>16.905490714032883</v>
      </c>
      <c r="C396" s="29">
        <v>0.69450928596711847</v>
      </c>
      <c r="D396" s="29">
        <v>0.27694485591506274</v>
      </c>
    </row>
    <row r="397" spans="1:4" x14ac:dyDescent="0.25">
      <c r="A397" s="29">
        <v>373</v>
      </c>
      <c r="B397" s="29">
        <v>16.695636835958588</v>
      </c>
      <c r="C397" s="29">
        <v>-1.9956368359585888</v>
      </c>
      <c r="D397" s="29">
        <v>-0.79578684858579374</v>
      </c>
    </row>
    <row r="398" spans="1:4" x14ac:dyDescent="0.25">
      <c r="A398" s="29">
        <v>374</v>
      </c>
      <c r="B398" s="29">
        <v>16.695636835958588</v>
      </c>
      <c r="C398" s="29">
        <v>0.60436316404141266</v>
      </c>
      <c r="D398" s="29">
        <v>0.24099788551098628</v>
      </c>
    </row>
    <row r="399" spans="1:4" x14ac:dyDescent="0.25">
      <c r="A399" s="29">
        <v>375</v>
      </c>
      <c r="B399" s="29">
        <v>16.648250476393425</v>
      </c>
      <c r="C399" s="29">
        <v>-2.1482504763934251</v>
      </c>
      <c r="D399" s="29">
        <v>-0.85664357651570655</v>
      </c>
    </row>
    <row r="400" spans="1:4" x14ac:dyDescent="0.25">
      <c r="A400" s="29">
        <v>376</v>
      </c>
      <c r="B400" s="29">
        <v>16.587325156952499</v>
      </c>
      <c r="C400" s="29">
        <v>-2.0873251569524989</v>
      </c>
      <c r="D400" s="29">
        <v>-0.8323487914709673</v>
      </c>
    </row>
    <row r="401" spans="1:4" x14ac:dyDescent="0.25">
      <c r="A401" s="29">
        <v>377</v>
      </c>
      <c r="B401" s="29">
        <v>16.533169317449456</v>
      </c>
      <c r="C401" s="29">
        <v>0.36683068255054252</v>
      </c>
      <c r="D401" s="29">
        <v>0.14627863525642473</v>
      </c>
    </row>
    <row r="402" spans="1:4" x14ac:dyDescent="0.25">
      <c r="A402" s="29">
        <v>378</v>
      </c>
      <c r="B402" s="29">
        <v>16.912260193970763</v>
      </c>
      <c r="C402" s="29">
        <v>-1.9122601939707629</v>
      </c>
      <c r="D402" s="29">
        <v>-0.76253929874224358</v>
      </c>
    </row>
    <row r="403" spans="1:4" x14ac:dyDescent="0.25">
      <c r="A403" s="29">
        <v>379</v>
      </c>
      <c r="B403" s="29">
        <v>16.912260193970763</v>
      </c>
      <c r="C403" s="29">
        <v>-1.2122601939707636</v>
      </c>
      <c r="D403" s="29">
        <v>-0.48340494725464939</v>
      </c>
    </row>
    <row r="404" spans="1:4" x14ac:dyDescent="0.25">
      <c r="A404" s="29">
        <v>380</v>
      </c>
      <c r="B404" s="29">
        <v>16.87164331434348</v>
      </c>
      <c r="C404" s="29">
        <v>-0.67164331434348057</v>
      </c>
      <c r="D404" s="29">
        <v>-0.26782674425749431</v>
      </c>
    </row>
    <row r="405" spans="1:4" x14ac:dyDescent="0.25">
      <c r="A405" s="29">
        <v>381</v>
      </c>
      <c r="B405" s="29">
        <v>15.585442126146182</v>
      </c>
      <c r="C405" s="29">
        <v>0.81455787385381662</v>
      </c>
      <c r="D405" s="29">
        <v>0.32481583409614123</v>
      </c>
    </row>
    <row r="406" spans="1:4" x14ac:dyDescent="0.25">
      <c r="A406" s="29">
        <v>382</v>
      </c>
      <c r="B406" s="29">
        <v>15.490669407015854</v>
      </c>
      <c r="C406" s="29">
        <v>1.5093305929841456</v>
      </c>
      <c r="D406" s="29">
        <v>0.60186573750430838</v>
      </c>
    </row>
    <row r="407" spans="1:4" x14ac:dyDescent="0.25">
      <c r="A407" s="29">
        <v>383</v>
      </c>
      <c r="B407" s="29">
        <v>16.07284468167358</v>
      </c>
      <c r="C407" s="29">
        <v>-1.5728446816735797</v>
      </c>
      <c r="D407" s="29">
        <v>-0.62719282887095229</v>
      </c>
    </row>
    <row r="408" spans="1:4" x14ac:dyDescent="0.25">
      <c r="A408" s="29">
        <v>384</v>
      </c>
      <c r="B408" s="29">
        <v>15.734370684779552</v>
      </c>
      <c r="C408" s="29">
        <v>-1.0343706847795531</v>
      </c>
      <c r="D408" s="29">
        <v>-0.41246912899102789</v>
      </c>
    </row>
    <row r="409" spans="1:4" x14ac:dyDescent="0.25">
      <c r="A409" s="29">
        <v>385</v>
      </c>
      <c r="B409" s="29">
        <v>15.964533002667491</v>
      </c>
      <c r="C409" s="29">
        <v>-2.0645330026674902</v>
      </c>
      <c r="D409" s="29">
        <v>-0.82326011546332289</v>
      </c>
    </row>
    <row r="410" spans="1:4" x14ac:dyDescent="0.25">
      <c r="A410" s="29">
        <v>386</v>
      </c>
      <c r="B410" s="29">
        <v>16.363932319002441</v>
      </c>
      <c r="C410" s="29">
        <v>-3.3639323190024406</v>
      </c>
      <c r="D410" s="29">
        <v>-1.34141295187558</v>
      </c>
    </row>
    <row r="411" spans="1:4" x14ac:dyDescent="0.25">
      <c r="A411" s="29">
        <v>387</v>
      </c>
      <c r="B411" s="29">
        <v>15.578672646208302</v>
      </c>
      <c r="C411" s="29">
        <v>1.7213273537916987</v>
      </c>
      <c r="D411" s="29">
        <v>0.68640227799786124</v>
      </c>
    </row>
    <row r="412" spans="1:4" x14ac:dyDescent="0.25">
      <c r="A412" s="29">
        <v>388</v>
      </c>
      <c r="B412" s="29">
        <v>15.795296004220479</v>
      </c>
      <c r="C412" s="29">
        <v>-0.19529600422047899</v>
      </c>
      <c r="D412" s="29">
        <v>-7.7876890694574166E-2</v>
      </c>
    </row>
    <row r="413" spans="1:4" x14ac:dyDescent="0.25">
      <c r="A413" s="29">
        <v>389</v>
      </c>
      <c r="B413" s="29">
        <v>16.688867356020708</v>
      </c>
      <c r="C413" s="29">
        <v>7.9111326439792933</v>
      </c>
      <c r="D413" s="29">
        <v>3.154669828727855</v>
      </c>
    </row>
    <row r="414" spans="1:4" x14ac:dyDescent="0.25">
      <c r="A414" s="29">
        <v>390</v>
      </c>
      <c r="B414" s="29">
        <v>16.46547451807065</v>
      </c>
      <c r="C414" s="29">
        <v>-4.8654745180706502</v>
      </c>
      <c r="D414" s="29">
        <v>-1.9401729632586673</v>
      </c>
    </row>
    <row r="415" spans="1:4" x14ac:dyDescent="0.25">
      <c r="A415" s="29">
        <v>391</v>
      </c>
      <c r="B415" s="29">
        <v>16.018688842170533</v>
      </c>
      <c r="C415" s="29">
        <v>2.5813111578294681</v>
      </c>
      <c r="D415" s="29">
        <v>1.0293323086120287</v>
      </c>
    </row>
    <row r="416" spans="1:4" ht="15.75" thickBot="1" x14ac:dyDescent="0.3">
      <c r="A416" s="30">
        <v>392</v>
      </c>
      <c r="B416" s="30">
        <v>15.890068723350804</v>
      </c>
      <c r="C416" s="30">
        <v>3.5099312766491941</v>
      </c>
      <c r="D416" s="30">
        <v>1.3996319866764246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3" sqref="D13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47</v>
      </c>
      <c r="I1" s="1" t="s">
        <v>48</v>
      </c>
    </row>
    <row r="2" spans="1:9" x14ac:dyDescent="0.25">
      <c r="A2" t="s">
        <v>10</v>
      </c>
      <c r="B2" t="s">
        <v>12</v>
      </c>
      <c r="C2" t="s">
        <v>7</v>
      </c>
      <c r="D2" s="15">
        <v>20</v>
      </c>
      <c r="E2" s="2">
        <v>2</v>
      </c>
      <c r="F2" s="2">
        <v>1</v>
      </c>
      <c r="G2" s="2">
        <f>E2*D2</f>
        <v>40</v>
      </c>
      <c r="H2" s="16">
        <f>D2*F2</f>
        <v>20</v>
      </c>
      <c r="I2" s="16">
        <f>G2-H2</f>
        <v>20</v>
      </c>
    </row>
    <row r="3" spans="1:9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ref="G3:G12" si="0">E3*D3</f>
        <v>750</v>
      </c>
      <c r="H3" s="16">
        <f t="shared" ref="H3:H12" si="1">D3*F3</f>
        <v>525</v>
      </c>
      <c r="I3" s="16">
        <f t="shared" ref="I3:I12" si="2">G3-H3</f>
        <v>225</v>
      </c>
    </row>
    <row r="4" spans="1:9" x14ac:dyDescent="0.25">
      <c r="A4" t="s">
        <v>11</v>
      </c>
      <c r="B4" t="s">
        <v>15</v>
      </c>
      <c r="C4" t="s">
        <v>7</v>
      </c>
      <c r="D4" s="15">
        <v>55</v>
      </c>
      <c r="E4" s="2">
        <v>1</v>
      </c>
      <c r="F4" s="2">
        <v>0.5</v>
      </c>
      <c r="G4" s="2">
        <f t="shared" si="0"/>
        <v>55</v>
      </c>
      <c r="H4" s="16">
        <f t="shared" si="1"/>
        <v>27.5</v>
      </c>
      <c r="I4" s="16">
        <f t="shared" si="2"/>
        <v>27.5</v>
      </c>
    </row>
    <row r="5" spans="1:9" x14ac:dyDescent="0.25">
      <c r="A5" t="s">
        <v>10</v>
      </c>
      <c r="B5" t="s">
        <v>12</v>
      </c>
      <c r="C5" t="s">
        <v>8</v>
      </c>
      <c r="D5" s="15">
        <v>80</v>
      </c>
      <c r="E5" s="2">
        <v>2.5</v>
      </c>
      <c r="F5" s="2">
        <v>1</v>
      </c>
      <c r="G5" s="14">
        <f t="shared" si="0"/>
        <v>200</v>
      </c>
      <c r="H5" s="16">
        <f t="shared" si="1"/>
        <v>80</v>
      </c>
      <c r="I5" s="16">
        <f t="shared" si="2"/>
        <v>120</v>
      </c>
    </row>
    <row r="6" spans="1:9" x14ac:dyDescent="0.25">
      <c r="A6" t="s">
        <v>13</v>
      </c>
      <c r="B6" t="s">
        <v>14</v>
      </c>
      <c r="C6" t="s">
        <v>8</v>
      </c>
      <c r="D6" s="15">
        <v>10</v>
      </c>
      <c r="E6" s="2">
        <v>50</v>
      </c>
      <c r="F6" s="2">
        <v>35</v>
      </c>
      <c r="G6" s="2">
        <f t="shared" si="0"/>
        <v>500</v>
      </c>
      <c r="H6" s="16">
        <f t="shared" si="1"/>
        <v>350</v>
      </c>
      <c r="I6" s="16">
        <f t="shared" si="2"/>
        <v>150</v>
      </c>
    </row>
    <row r="7" spans="1:9" x14ac:dyDescent="0.25">
      <c r="A7" t="s">
        <v>11</v>
      </c>
      <c r="B7" t="s">
        <v>15</v>
      </c>
      <c r="C7" t="s">
        <v>8</v>
      </c>
      <c r="D7" s="15">
        <v>65</v>
      </c>
      <c r="E7" s="2">
        <v>1</v>
      </c>
      <c r="F7" s="2">
        <v>0.6</v>
      </c>
      <c r="G7" s="2">
        <f t="shared" si="0"/>
        <v>65</v>
      </c>
      <c r="H7" s="16">
        <f t="shared" si="1"/>
        <v>39</v>
      </c>
      <c r="I7" s="16">
        <f t="shared" si="2"/>
        <v>26</v>
      </c>
    </row>
    <row r="8" spans="1:9" x14ac:dyDescent="0.25">
      <c r="A8" t="s">
        <v>10</v>
      </c>
      <c r="B8" t="s">
        <v>12</v>
      </c>
      <c r="C8" t="s">
        <v>9</v>
      </c>
      <c r="D8" s="15">
        <v>30</v>
      </c>
      <c r="E8" s="2">
        <v>2</v>
      </c>
      <c r="F8" s="2">
        <v>1</v>
      </c>
      <c r="G8" s="2">
        <f t="shared" si="0"/>
        <v>60</v>
      </c>
      <c r="H8" s="16">
        <f t="shared" si="1"/>
        <v>30</v>
      </c>
      <c r="I8" s="16">
        <f t="shared" si="2"/>
        <v>30</v>
      </c>
    </row>
    <row r="9" spans="1:9" x14ac:dyDescent="0.25">
      <c r="A9" t="s">
        <v>11</v>
      </c>
      <c r="B9" t="s">
        <v>15</v>
      </c>
      <c r="C9" t="s">
        <v>9</v>
      </c>
      <c r="D9" s="15">
        <v>70</v>
      </c>
      <c r="E9" s="2">
        <v>1</v>
      </c>
      <c r="F9" s="2">
        <v>0.4</v>
      </c>
      <c r="G9" s="2">
        <f t="shared" si="0"/>
        <v>70</v>
      </c>
      <c r="H9" s="16">
        <f t="shared" si="1"/>
        <v>28</v>
      </c>
      <c r="I9" s="16">
        <f t="shared" si="2"/>
        <v>42</v>
      </c>
    </row>
    <row r="10" spans="1:9" x14ac:dyDescent="0.25">
      <c r="A10" t="s">
        <v>11</v>
      </c>
      <c r="B10" t="s">
        <v>16</v>
      </c>
      <c r="C10" t="s">
        <v>9</v>
      </c>
      <c r="D10" s="15">
        <v>10</v>
      </c>
      <c r="E10" s="2">
        <v>75</v>
      </c>
      <c r="F10" s="2">
        <v>50</v>
      </c>
      <c r="G10" s="2">
        <f t="shared" si="0"/>
        <v>750</v>
      </c>
      <c r="H10" s="16">
        <f t="shared" si="1"/>
        <v>500</v>
      </c>
      <c r="I10" s="16">
        <f t="shared" si="2"/>
        <v>250</v>
      </c>
    </row>
    <row r="11" spans="1:9" x14ac:dyDescent="0.25">
      <c r="A11" t="s">
        <v>13</v>
      </c>
      <c r="B11" t="s">
        <v>14</v>
      </c>
      <c r="C11" t="s">
        <v>9</v>
      </c>
      <c r="D11" s="15">
        <v>8</v>
      </c>
      <c r="E11" s="2">
        <v>50</v>
      </c>
      <c r="F11" s="2">
        <v>30</v>
      </c>
      <c r="G11" s="2">
        <f t="shared" si="0"/>
        <v>400</v>
      </c>
      <c r="H11" s="16">
        <f t="shared" si="1"/>
        <v>240</v>
      </c>
      <c r="I11" s="16">
        <f t="shared" si="2"/>
        <v>160</v>
      </c>
    </row>
    <row r="12" spans="1:9" x14ac:dyDescent="0.25">
      <c r="A12" t="s">
        <v>10</v>
      </c>
      <c r="B12" t="s">
        <v>17</v>
      </c>
      <c r="C12" t="s">
        <v>9</v>
      </c>
      <c r="D12" s="15">
        <v>100</v>
      </c>
      <c r="E12" s="2">
        <v>3</v>
      </c>
      <c r="F12" s="2">
        <v>2</v>
      </c>
      <c r="G12" s="2">
        <f t="shared" si="0"/>
        <v>300</v>
      </c>
      <c r="H12" s="16">
        <f t="shared" si="1"/>
        <v>200</v>
      </c>
      <c r="I12" s="16">
        <f t="shared" si="2"/>
        <v>100</v>
      </c>
    </row>
    <row r="13" spans="1:9" x14ac:dyDescent="0.25">
      <c r="E13" s="35" t="s">
        <v>21</v>
      </c>
      <c r="F13" s="35"/>
      <c r="G13" s="3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mergeCells count="1">
    <mergeCell ref="E13:F13"/>
  </mergeCells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3" sqref="H13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12</v>
      </c>
      <c r="C2" t="s">
        <v>7</v>
      </c>
      <c r="D2" s="15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ref="G3:G12" si="0">E3*D3</f>
        <v>750</v>
      </c>
    </row>
    <row r="4" spans="1:7" x14ac:dyDescent="0.25">
      <c r="A4" t="s">
        <v>11</v>
      </c>
      <c r="B4" t="s">
        <v>15</v>
      </c>
      <c r="C4" t="s">
        <v>7</v>
      </c>
      <c r="D4" s="15">
        <v>55</v>
      </c>
      <c r="E4" s="2">
        <v>1</v>
      </c>
      <c r="F4" s="2">
        <v>0.5</v>
      </c>
      <c r="G4" s="2">
        <f t="shared" si="0"/>
        <v>55</v>
      </c>
    </row>
    <row r="5" spans="1:7" x14ac:dyDescent="0.25">
      <c r="A5" t="s">
        <v>10</v>
      </c>
      <c r="B5" t="s">
        <v>12</v>
      </c>
      <c r="C5" t="s">
        <v>8</v>
      </c>
      <c r="D5" s="15">
        <v>80</v>
      </c>
      <c r="E5" s="2">
        <v>2.5</v>
      </c>
      <c r="F5" s="2">
        <v>1</v>
      </c>
      <c r="G5" s="14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 s="15">
        <v>10</v>
      </c>
      <c r="E6" s="2">
        <v>50</v>
      </c>
      <c r="F6" s="2">
        <v>35</v>
      </c>
      <c r="G6" s="2">
        <f t="shared" si="0"/>
        <v>500</v>
      </c>
    </row>
    <row r="7" spans="1:7" x14ac:dyDescent="0.25">
      <c r="A7" t="s">
        <v>11</v>
      </c>
      <c r="B7" t="s">
        <v>15</v>
      </c>
      <c r="C7" t="s">
        <v>8</v>
      </c>
      <c r="D7" s="15">
        <v>65</v>
      </c>
      <c r="E7" s="2">
        <v>1</v>
      </c>
      <c r="F7" s="2">
        <v>0.6</v>
      </c>
      <c r="G7" s="2">
        <f t="shared" si="0"/>
        <v>65</v>
      </c>
    </row>
    <row r="8" spans="1:7" x14ac:dyDescent="0.25">
      <c r="A8" t="s">
        <v>10</v>
      </c>
      <c r="B8" t="s">
        <v>12</v>
      </c>
      <c r="C8" t="s">
        <v>9</v>
      </c>
      <c r="D8" s="15">
        <v>30</v>
      </c>
      <c r="E8" s="2">
        <v>2</v>
      </c>
      <c r="F8" s="2">
        <v>1</v>
      </c>
      <c r="G8" s="2">
        <f t="shared" si="0"/>
        <v>60</v>
      </c>
    </row>
    <row r="9" spans="1:7" x14ac:dyDescent="0.25">
      <c r="A9" t="s">
        <v>11</v>
      </c>
      <c r="B9" t="s">
        <v>15</v>
      </c>
      <c r="C9" t="s">
        <v>9</v>
      </c>
      <c r="D9" s="15">
        <v>70</v>
      </c>
      <c r="E9" s="2">
        <v>1</v>
      </c>
      <c r="F9" s="2">
        <v>0.4</v>
      </c>
      <c r="G9" s="2">
        <f t="shared" si="0"/>
        <v>70</v>
      </c>
    </row>
    <row r="10" spans="1:7" x14ac:dyDescent="0.25">
      <c r="A10" t="s">
        <v>11</v>
      </c>
      <c r="B10" t="s">
        <v>16</v>
      </c>
      <c r="C10" t="s">
        <v>9</v>
      </c>
      <c r="D10" s="15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 s="15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 s="15">
        <v>100</v>
      </c>
      <c r="E12" s="2">
        <v>3</v>
      </c>
      <c r="F12" s="2">
        <v>2</v>
      </c>
      <c r="G12" s="2">
        <f t="shared" si="0"/>
        <v>300</v>
      </c>
    </row>
    <row r="13" spans="1:7" x14ac:dyDescent="0.25">
      <c r="D13" s="18">
        <f>AVERAGE(D2:D12)</f>
        <v>42.090909090909093</v>
      </c>
      <c r="E13" s="17">
        <f>MAX(E2:E12)</f>
        <v>75</v>
      </c>
      <c r="F13" s="17">
        <f>MIN(F2:F12)</f>
        <v>0.4</v>
      </c>
      <c r="G13" s="3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3" sqref="I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9" bestFit="1" customWidth="1"/>
    <col min="4" max="4" width="10" bestFit="1" customWidth="1"/>
    <col min="5" max="6" width="8" bestFit="1" customWidth="1"/>
    <col min="7" max="7" width="11.5703125" bestFit="1" customWidth="1"/>
  </cols>
  <sheetData>
    <row r="1" spans="1:9" ht="18.7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9" x14ac:dyDescent="0.25">
      <c r="A2" t="s">
        <v>10</v>
      </c>
      <c r="B2" t="s">
        <v>12</v>
      </c>
      <c r="C2" t="s">
        <v>7</v>
      </c>
      <c r="D2">
        <v>20</v>
      </c>
      <c r="E2" s="2">
        <v>2</v>
      </c>
      <c r="F2" s="2">
        <v>1</v>
      </c>
      <c r="G2" s="2">
        <f>E2*D2</f>
        <v>40</v>
      </c>
    </row>
    <row r="3" spans="1:9" x14ac:dyDescent="0.25">
      <c r="A3" t="s">
        <v>13</v>
      </c>
      <c r="B3" t="s">
        <v>14</v>
      </c>
      <c r="C3" t="s">
        <v>7</v>
      </c>
      <c r="D3">
        <v>15</v>
      </c>
      <c r="E3" s="2">
        <v>50</v>
      </c>
      <c r="F3" s="2">
        <v>35</v>
      </c>
      <c r="G3" s="2">
        <f t="shared" ref="G3:G12" si="0">E3*D3</f>
        <v>750</v>
      </c>
      <c r="I3" s="21"/>
    </row>
    <row r="4" spans="1:9" x14ac:dyDescent="0.25">
      <c r="A4" t="s">
        <v>11</v>
      </c>
      <c r="B4" t="s">
        <v>15</v>
      </c>
      <c r="C4" t="s">
        <v>7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9" x14ac:dyDescent="0.25">
      <c r="A5" t="s">
        <v>10</v>
      </c>
      <c r="B5" t="s">
        <v>12</v>
      </c>
      <c r="C5" t="s">
        <v>8</v>
      </c>
      <c r="D5">
        <v>80</v>
      </c>
      <c r="E5" s="2">
        <v>2.5</v>
      </c>
      <c r="F5" s="2">
        <v>1</v>
      </c>
      <c r="G5" s="2">
        <f t="shared" si="0"/>
        <v>200</v>
      </c>
    </row>
    <row r="6" spans="1:9" x14ac:dyDescent="0.25">
      <c r="A6" t="s">
        <v>13</v>
      </c>
      <c r="B6" t="s">
        <v>14</v>
      </c>
      <c r="C6" t="s">
        <v>8</v>
      </c>
      <c r="D6">
        <v>10</v>
      </c>
      <c r="E6" s="2">
        <v>50</v>
      </c>
      <c r="F6" s="2">
        <v>35</v>
      </c>
      <c r="G6" s="2">
        <f t="shared" si="0"/>
        <v>500</v>
      </c>
    </row>
    <row r="7" spans="1:9" x14ac:dyDescent="0.25">
      <c r="A7" t="s">
        <v>11</v>
      </c>
      <c r="B7" t="s">
        <v>15</v>
      </c>
      <c r="C7" t="s">
        <v>8</v>
      </c>
      <c r="D7">
        <v>65</v>
      </c>
      <c r="E7" s="2">
        <v>1</v>
      </c>
      <c r="F7" s="2">
        <v>0.6</v>
      </c>
      <c r="G7" s="2">
        <f t="shared" si="0"/>
        <v>65</v>
      </c>
    </row>
    <row r="8" spans="1:9" x14ac:dyDescent="0.25">
      <c r="A8" t="s">
        <v>10</v>
      </c>
      <c r="B8" t="s">
        <v>12</v>
      </c>
      <c r="C8" t="s">
        <v>9</v>
      </c>
      <c r="D8">
        <v>30</v>
      </c>
      <c r="E8" s="2">
        <v>2</v>
      </c>
      <c r="F8" s="2">
        <v>1</v>
      </c>
      <c r="G8" s="2">
        <f t="shared" si="0"/>
        <v>60</v>
      </c>
    </row>
    <row r="9" spans="1:9" x14ac:dyDescent="0.25">
      <c r="A9" t="s">
        <v>11</v>
      </c>
      <c r="B9" t="s">
        <v>15</v>
      </c>
      <c r="C9" t="s">
        <v>9</v>
      </c>
      <c r="D9">
        <v>70</v>
      </c>
      <c r="E9" s="2">
        <v>1</v>
      </c>
      <c r="F9" s="2">
        <v>0.4</v>
      </c>
      <c r="G9" s="2">
        <f t="shared" si="0"/>
        <v>70</v>
      </c>
    </row>
    <row r="10" spans="1:9" x14ac:dyDescent="0.25">
      <c r="A10" t="s">
        <v>11</v>
      </c>
      <c r="B10" t="s">
        <v>16</v>
      </c>
      <c r="C10" t="s">
        <v>9</v>
      </c>
      <c r="D10">
        <v>10</v>
      </c>
      <c r="E10" s="2">
        <v>75</v>
      </c>
      <c r="F10" s="2">
        <v>50</v>
      </c>
      <c r="G10" s="2">
        <f t="shared" si="0"/>
        <v>750</v>
      </c>
    </row>
    <row r="11" spans="1:9" x14ac:dyDescent="0.25">
      <c r="A11" t="s">
        <v>13</v>
      </c>
      <c r="B11" t="s">
        <v>14</v>
      </c>
      <c r="C11" t="s">
        <v>9</v>
      </c>
      <c r="D11">
        <v>8</v>
      </c>
      <c r="E11" s="2">
        <v>50</v>
      </c>
      <c r="F11" s="2">
        <v>30</v>
      </c>
      <c r="G11" s="2">
        <f t="shared" si="0"/>
        <v>400</v>
      </c>
    </row>
    <row r="12" spans="1:9" x14ac:dyDescent="0.25">
      <c r="A12" t="s">
        <v>10</v>
      </c>
      <c r="B12" t="s">
        <v>17</v>
      </c>
      <c r="C12" t="s">
        <v>9</v>
      </c>
      <c r="D12">
        <v>100</v>
      </c>
      <c r="E12" s="2">
        <v>3</v>
      </c>
      <c r="F12" s="2">
        <v>2</v>
      </c>
      <c r="G12" s="2">
        <f t="shared" si="0"/>
        <v>300</v>
      </c>
    </row>
    <row r="13" spans="1:9" ht="15.75" x14ac:dyDescent="0.25">
      <c r="E13" s="33" t="s">
        <v>21</v>
      </c>
      <c r="F13" s="33"/>
      <c r="G13" s="9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mergeCells count="1">
    <mergeCell ref="E13:F13"/>
  </mergeCells>
  <conditionalFormatting sqref="G2:G12">
    <cfRule type="cellIs" dxfId="17" priority="1" operator="greaterThan">
      <formula>350</formula>
    </cfRule>
    <cfRule type="cellIs" dxfId="16" priority="2" operator="lessThan">
      <formula>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3" sqref="D1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9" bestFit="1" customWidth="1"/>
    <col min="4" max="4" width="10" bestFit="1" customWidth="1"/>
    <col min="5" max="6" width="8" bestFit="1" customWidth="1"/>
    <col min="7" max="7" width="11.5703125" bestFit="1" customWidth="1"/>
  </cols>
  <sheetData>
    <row r="1" spans="1:7" ht="18.7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A2" t="s">
        <v>10</v>
      </c>
      <c r="B2" t="s">
        <v>12</v>
      </c>
      <c r="C2" t="s">
        <v>7</v>
      </c>
      <c r="D2" s="19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 s="19">
        <v>15</v>
      </c>
      <c r="E3" s="2">
        <v>50</v>
      </c>
      <c r="F3" s="2">
        <v>35</v>
      </c>
      <c r="G3" s="2">
        <f t="shared" ref="G3:G12" si="0">E3*D3</f>
        <v>750</v>
      </c>
    </row>
    <row r="4" spans="1:7" x14ac:dyDescent="0.25">
      <c r="A4" t="s">
        <v>11</v>
      </c>
      <c r="B4" t="s">
        <v>15</v>
      </c>
      <c r="C4" t="s">
        <v>7</v>
      </c>
      <c r="D4" s="19">
        <v>55</v>
      </c>
      <c r="E4" s="2">
        <v>1</v>
      </c>
      <c r="F4" s="2">
        <v>0.5</v>
      </c>
      <c r="G4" s="2">
        <f t="shared" si="0"/>
        <v>55</v>
      </c>
    </row>
    <row r="5" spans="1:7" x14ac:dyDescent="0.25">
      <c r="A5" t="s">
        <v>10</v>
      </c>
      <c r="B5" t="s">
        <v>12</v>
      </c>
      <c r="C5" t="s">
        <v>8</v>
      </c>
      <c r="D5" s="19">
        <v>80</v>
      </c>
      <c r="E5" s="2">
        <v>2.5</v>
      </c>
      <c r="F5" s="2">
        <v>1</v>
      </c>
      <c r="G5" s="2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 s="19">
        <v>10</v>
      </c>
      <c r="E6" s="2">
        <v>50</v>
      </c>
      <c r="F6" s="2">
        <v>35</v>
      </c>
      <c r="G6" s="2">
        <f t="shared" si="0"/>
        <v>500</v>
      </c>
    </row>
    <row r="7" spans="1:7" x14ac:dyDescent="0.25">
      <c r="A7" t="s">
        <v>11</v>
      </c>
      <c r="B7" t="s">
        <v>15</v>
      </c>
      <c r="C7" t="s">
        <v>8</v>
      </c>
      <c r="D7" s="19">
        <v>65</v>
      </c>
      <c r="E7" s="2">
        <v>1</v>
      </c>
      <c r="F7" s="2">
        <v>0.6</v>
      </c>
      <c r="G7" s="2">
        <f t="shared" si="0"/>
        <v>65</v>
      </c>
    </row>
    <row r="8" spans="1:7" x14ac:dyDescent="0.25">
      <c r="A8" t="s">
        <v>10</v>
      </c>
      <c r="B8" t="s">
        <v>12</v>
      </c>
      <c r="C8" t="s">
        <v>9</v>
      </c>
      <c r="D8" s="19">
        <v>30</v>
      </c>
      <c r="E8" s="2">
        <v>2</v>
      </c>
      <c r="F8" s="2">
        <v>1</v>
      </c>
      <c r="G8" s="2">
        <f t="shared" si="0"/>
        <v>60</v>
      </c>
    </row>
    <row r="9" spans="1:7" x14ac:dyDescent="0.25">
      <c r="A9" t="s">
        <v>11</v>
      </c>
      <c r="B9" t="s">
        <v>15</v>
      </c>
      <c r="C9" t="s">
        <v>9</v>
      </c>
      <c r="D9" s="19">
        <v>70</v>
      </c>
      <c r="E9" s="2">
        <v>1</v>
      </c>
      <c r="F9" s="2">
        <v>0.4</v>
      </c>
      <c r="G9" s="2">
        <f t="shared" si="0"/>
        <v>70</v>
      </c>
    </row>
    <row r="10" spans="1:7" x14ac:dyDescent="0.25">
      <c r="A10" t="s">
        <v>11</v>
      </c>
      <c r="B10" t="s">
        <v>16</v>
      </c>
      <c r="C10" t="s">
        <v>9</v>
      </c>
      <c r="D10" s="19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 s="19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 s="19">
        <v>100</v>
      </c>
      <c r="E12" s="2">
        <v>3</v>
      </c>
      <c r="F12" s="2">
        <v>2</v>
      </c>
      <c r="G12" s="2">
        <f t="shared" si="0"/>
        <v>300</v>
      </c>
    </row>
    <row r="13" spans="1:7" ht="15.75" x14ac:dyDescent="0.25">
      <c r="E13" s="33" t="s">
        <v>21</v>
      </c>
      <c r="F13" s="33"/>
      <c r="G13" s="9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mergeCells count="1">
    <mergeCell ref="E13:F13"/>
  </mergeCells>
  <conditionalFormatting sqref="G2:G12">
    <cfRule type="cellIs" dxfId="10" priority="4" operator="greaterThan">
      <formula>350</formula>
    </cfRule>
    <cfRule type="cellIs" dxfId="9" priority="5" operator="lessThan">
      <formula>75</formula>
    </cfRule>
  </conditionalFormatting>
  <conditionalFormatting sqref="D2:D12">
    <cfRule type="cellIs" dxfId="8" priority="1" operator="between">
      <formula>10</formula>
      <formula>50</formula>
    </cfRule>
    <cfRule type="cellIs" dxfId="7" priority="2" operator="greaterThan">
      <formula>50</formula>
    </cfRule>
    <cfRule type="cellIs" dxfId="6" priority="3" operator="lessThan">
      <formula>10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:G12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9" bestFit="1" customWidth="1"/>
    <col min="4" max="4" width="10" bestFit="1" customWidth="1"/>
    <col min="5" max="6" width="8" bestFit="1" customWidth="1"/>
    <col min="7" max="7" width="11.5703125" bestFit="1" customWidth="1"/>
  </cols>
  <sheetData>
    <row r="1" spans="1:7" ht="18.7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A2" s="19" t="s">
        <v>10</v>
      </c>
      <c r="B2" s="19" t="s">
        <v>12</v>
      </c>
      <c r="C2" s="19" t="s">
        <v>7</v>
      </c>
      <c r="D2" s="19">
        <v>20</v>
      </c>
      <c r="E2" s="20">
        <v>2</v>
      </c>
      <c r="F2" s="20">
        <v>1</v>
      </c>
      <c r="G2" s="20">
        <f>E2*D2</f>
        <v>40</v>
      </c>
    </row>
    <row r="3" spans="1:7" x14ac:dyDescent="0.25">
      <c r="A3" s="19" t="s">
        <v>13</v>
      </c>
      <c r="B3" s="19" t="s">
        <v>14</v>
      </c>
      <c r="C3" s="19" t="s">
        <v>7</v>
      </c>
      <c r="D3" s="19">
        <v>15</v>
      </c>
      <c r="E3" s="20">
        <v>50</v>
      </c>
      <c r="F3" s="20">
        <v>35</v>
      </c>
      <c r="G3" s="20">
        <f t="shared" ref="G3:G12" si="0">E3*D3</f>
        <v>750</v>
      </c>
    </row>
    <row r="4" spans="1:7" x14ac:dyDescent="0.25">
      <c r="A4" s="19" t="s">
        <v>11</v>
      </c>
      <c r="B4" s="19" t="s">
        <v>15</v>
      </c>
      <c r="C4" s="19" t="s">
        <v>7</v>
      </c>
      <c r="D4" s="19">
        <v>55</v>
      </c>
      <c r="E4" s="20">
        <v>1</v>
      </c>
      <c r="F4" s="20">
        <v>0.5</v>
      </c>
      <c r="G4" s="20">
        <f t="shared" si="0"/>
        <v>55</v>
      </c>
    </row>
    <row r="5" spans="1:7" x14ac:dyDescent="0.25">
      <c r="A5" s="19" t="s">
        <v>10</v>
      </c>
      <c r="B5" s="19" t="s">
        <v>12</v>
      </c>
      <c r="C5" s="19" t="s">
        <v>8</v>
      </c>
      <c r="D5" s="19">
        <v>80</v>
      </c>
      <c r="E5" s="20">
        <v>2.5</v>
      </c>
      <c r="F5" s="20">
        <v>1</v>
      </c>
      <c r="G5" s="20">
        <f t="shared" si="0"/>
        <v>200</v>
      </c>
    </row>
    <row r="6" spans="1:7" x14ac:dyDescent="0.25">
      <c r="A6" s="19" t="s">
        <v>13</v>
      </c>
      <c r="B6" s="19" t="s">
        <v>14</v>
      </c>
      <c r="C6" s="19" t="s">
        <v>8</v>
      </c>
      <c r="D6" s="19">
        <v>10</v>
      </c>
      <c r="E6" s="20">
        <v>50</v>
      </c>
      <c r="F6" s="20">
        <v>35</v>
      </c>
      <c r="G6" s="20">
        <f t="shared" si="0"/>
        <v>500</v>
      </c>
    </row>
    <row r="7" spans="1:7" x14ac:dyDescent="0.25">
      <c r="A7" s="19" t="s">
        <v>11</v>
      </c>
      <c r="B7" s="19" t="s">
        <v>15</v>
      </c>
      <c r="C7" s="19" t="s">
        <v>8</v>
      </c>
      <c r="D7" s="19">
        <v>65</v>
      </c>
      <c r="E7" s="20">
        <v>1</v>
      </c>
      <c r="F7" s="20">
        <v>0.6</v>
      </c>
      <c r="G7" s="20">
        <f t="shared" si="0"/>
        <v>65</v>
      </c>
    </row>
    <row r="8" spans="1:7" x14ac:dyDescent="0.25">
      <c r="A8" s="19" t="s">
        <v>10</v>
      </c>
      <c r="B8" s="19" t="s">
        <v>12</v>
      </c>
      <c r="C8" s="19" t="s">
        <v>9</v>
      </c>
      <c r="D8" s="19">
        <v>30</v>
      </c>
      <c r="E8" s="20">
        <v>2</v>
      </c>
      <c r="F8" s="20">
        <v>1</v>
      </c>
      <c r="G8" s="20">
        <f t="shared" si="0"/>
        <v>60</v>
      </c>
    </row>
    <row r="9" spans="1:7" x14ac:dyDescent="0.25">
      <c r="A9" s="19" t="s">
        <v>11</v>
      </c>
      <c r="B9" s="19" t="s">
        <v>15</v>
      </c>
      <c r="C9" s="19" t="s">
        <v>9</v>
      </c>
      <c r="D9" s="19">
        <v>70</v>
      </c>
      <c r="E9" s="20">
        <v>1</v>
      </c>
      <c r="F9" s="20">
        <v>0.4</v>
      </c>
      <c r="G9" s="20">
        <f t="shared" si="0"/>
        <v>70</v>
      </c>
    </row>
    <row r="10" spans="1:7" x14ac:dyDescent="0.25">
      <c r="A10" s="19" t="s">
        <v>11</v>
      </c>
      <c r="B10" s="19" t="s">
        <v>16</v>
      </c>
      <c r="C10" s="19" t="s">
        <v>9</v>
      </c>
      <c r="D10" s="19">
        <v>10</v>
      </c>
      <c r="E10" s="20">
        <v>75</v>
      </c>
      <c r="F10" s="20">
        <v>50</v>
      </c>
      <c r="G10" s="20">
        <f t="shared" si="0"/>
        <v>750</v>
      </c>
    </row>
    <row r="11" spans="1:7" x14ac:dyDescent="0.25">
      <c r="A11" s="19" t="s">
        <v>13</v>
      </c>
      <c r="B11" s="19" t="s">
        <v>14</v>
      </c>
      <c r="C11" s="19" t="s">
        <v>9</v>
      </c>
      <c r="D11" s="19">
        <v>8</v>
      </c>
      <c r="E11" s="20">
        <v>50</v>
      </c>
      <c r="F11" s="20">
        <v>30</v>
      </c>
      <c r="G11" s="20">
        <f t="shared" si="0"/>
        <v>400</v>
      </c>
    </row>
    <row r="12" spans="1:7" x14ac:dyDescent="0.25">
      <c r="A12" s="19" t="s">
        <v>10</v>
      </c>
      <c r="B12" s="19" t="s">
        <v>17</v>
      </c>
      <c r="C12" s="19" t="s">
        <v>9</v>
      </c>
      <c r="D12" s="19">
        <v>100</v>
      </c>
      <c r="E12" s="20">
        <v>3</v>
      </c>
      <c r="F12" s="20">
        <v>2</v>
      </c>
      <c r="G12" s="20">
        <f t="shared" si="0"/>
        <v>300</v>
      </c>
    </row>
    <row r="13" spans="1:7" ht="15.75" x14ac:dyDescent="0.25">
      <c r="E13" s="33" t="s">
        <v>21</v>
      </c>
      <c r="F13" s="33"/>
      <c r="G13" s="9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mergeCells count="1">
    <mergeCell ref="E13:F13"/>
  </mergeCells>
  <conditionalFormatting sqref="G2:G12">
    <cfRule type="cellIs" dxfId="5" priority="4" operator="greaterThan">
      <formula>350</formula>
    </cfRule>
    <cfRule type="cellIs" dxfId="4" priority="5" operator="lessThan">
      <formula>75</formula>
    </cfRule>
  </conditionalFormatting>
  <conditionalFormatting sqref="A2:G12">
    <cfRule type="expression" dxfId="3" priority="1">
      <formula>AND($D2&gt;=10, $D2 &lt;=50)</formula>
    </cfRule>
    <cfRule type="expression" dxfId="2" priority="2">
      <formula>$D2&gt;50</formula>
    </cfRule>
    <cfRule type="expression" dxfId="1" priority="3">
      <formula>$D2&lt;10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3" sqref="H13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11</v>
      </c>
      <c r="B2" t="s">
        <v>16</v>
      </c>
      <c r="C2" t="s">
        <v>9</v>
      </c>
      <c r="D2" s="15">
        <v>10</v>
      </c>
      <c r="E2" s="2">
        <v>75</v>
      </c>
      <c r="F2" s="2">
        <v>50</v>
      </c>
      <c r="G2" s="2">
        <f t="shared" ref="G2:G12" si="0">E2*D2</f>
        <v>750</v>
      </c>
    </row>
    <row r="3" spans="1:7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si="0"/>
        <v>750</v>
      </c>
    </row>
    <row r="4" spans="1:7" x14ac:dyDescent="0.25">
      <c r="A4" t="s">
        <v>13</v>
      </c>
      <c r="B4" t="s">
        <v>14</v>
      </c>
      <c r="C4" t="s">
        <v>8</v>
      </c>
      <c r="D4" s="15">
        <v>10</v>
      </c>
      <c r="E4" s="2">
        <v>50</v>
      </c>
      <c r="F4" s="2">
        <v>35</v>
      </c>
      <c r="G4" s="2">
        <f t="shared" si="0"/>
        <v>500</v>
      </c>
    </row>
    <row r="5" spans="1:7" x14ac:dyDescent="0.25">
      <c r="A5" t="s">
        <v>13</v>
      </c>
      <c r="B5" t="s">
        <v>14</v>
      </c>
      <c r="C5" t="s">
        <v>9</v>
      </c>
      <c r="D5" s="15">
        <v>8</v>
      </c>
      <c r="E5" s="2">
        <v>50</v>
      </c>
      <c r="F5" s="2">
        <v>30</v>
      </c>
      <c r="G5" s="2">
        <f t="shared" si="0"/>
        <v>400</v>
      </c>
    </row>
    <row r="6" spans="1:7" x14ac:dyDescent="0.25">
      <c r="A6" t="s">
        <v>10</v>
      </c>
      <c r="B6" t="s">
        <v>17</v>
      </c>
      <c r="C6" t="s">
        <v>9</v>
      </c>
      <c r="D6" s="15">
        <v>100</v>
      </c>
      <c r="E6" s="2">
        <v>3</v>
      </c>
      <c r="F6" s="2">
        <v>2</v>
      </c>
      <c r="G6" s="2">
        <f t="shared" si="0"/>
        <v>300</v>
      </c>
    </row>
    <row r="7" spans="1:7" x14ac:dyDescent="0.25">
      <c r="A7" t="s">
        <v>10</v>
      </c>
      <c r="B7" t="s">
        <v>12</v>
      </c>
      <c r="C7" t="s">
        <v>8</v>
      </c>
      <c r="D7" s="15">
        <v>80</v>
      </c>
      <c r="E7" s="2">
        <v>2.5</v>
      </c>
      <c r="F7" s="2">
        <v>1</v>
      </c>
      <c r="G7" s="14">
        <f t="shared" si="0"/>
        <v>200</v>
      </c>
    </row>
    <row r="8" spans="1:7" x14ac:dyDescent="0.25">
      <c r="A8" t="s">
        <v>11</v>
      </c>
      <c r="B8" t="s">
        <v>15</v>
      </c>
      <c r="C8" t="s">
        <v>9</v>
      </c>
      <c r="D8" s="15">
        <v>70</v>
      </c>
      <c r="E8" s="2">
        <v>1</v>
      </c>
      <c r="F8" s="2">
        <v>0.4</v>
      </c>
      <c r="G8" s="2">
        <f t="shared" si="0"/>
        <v>70</v>
      </c>
    </row>
    <row r="9" spans="1:7" x14ac:dyDescent="0.25">
      <c r="A9" t="s">
        <v>11</v>
      </c>
      <c r="B9" t="s">
        <v>15</v>
      </c>
      <c r="C9" t="s">
        <v>8</v>
      </c>
      <c r="D9" s="15">
        <v>65</v>
      </c>
      <c r="E9" s="2">
        <v>1</v>
      </c>
      <c r="F9" s="2">
        <v>0.6</v>
      </c>
      <c r="G9" s="2">
        <f t="shared" si="0"/>
        <v>65</v>
      </c>
    </row>
    <row r="10" spans="1:7" x14ac:dyDescent="0.25">
      <c r="A10" t="s">
        <v>10</v>
      </c>
      <c r="B10" t="s">
        <v>12</v>
      </c>
      <c r="C10" t="s">
        <v>9</v>
      </c>
      <c r="D10" s="15">
        <v>30</v>
      </c>
      <c r="E10" s="2">
        <v>2</v>
      </c>
      <c r="F10" s="2">
        <v>1</v>
      </c>
      <c r="G10" s="2">
        <f t="shared" si="0"/>
        <v>60</v>
      </c>
    </row>
    <row r="11" spans="1:7" x14ac:dyDescent="0.25">
      <c r="A11" t="s">
        <v>11</v>
      </c>
      <c r="B11" t="s">
        <v>15</v>
      </c>
      <c r="C11" t="s">
        <v>7</v>
      </c>
      <c r="D11" s="15">
        <v>55</v>
      </c>
      <c r="E11" s="2">
        <v>1</v>
      </c>
      <c r="F11" s="2">
        <v>0.5</v>
      </c>
      <c r="G11" s="2">
        <f t="shared" si="0"/>
        <v>55</v>
      </c>
    </row>
    <row r="12" spans="1:7" x14ac:dyDescent="0.25">
      <c r="A12" t="s">
        <v>10</v>
      </c>
      <c r="B12" t="s">
        <v>12</v>
      </c>
      <c r="C12" t="s">
        <v>7</v>
      </c>
      <c r="D12" s="15">
        <v>20</v>
      </c>
      <c r="E12" s="2">
        <v>2</v>
      </c>
      <c r="F12" s="2">
        <v>1</v>
      </c>
      <c r="G12" s="2">
        <f t="shared" si="0"/>
        <v>40</v>
      </c>
    </row>
    <row r="13" spans="1:7" ht="15.75" x14ac:dyDescent="0.25">
      <c r="D13" s="18"/>
      <c r="E13" s="33" t="s">
        <v>21</v>
      </c>
      <c r="F13" s="33"/>
      <c r="G13" s="3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sortState ref="A2:G12">
    <sortCondition descending="1" ref="G2:G12"/>
    <sortCondition ref="B2:B12"/>
  </sortState>
  <dataConsolidate/>
  <mergeCells count="1">
    <mergeCell ref="E13:F13"/>
  </mergeCells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"/>
  <sheetViews>
    <sheetView workbookViewId="0">
      <selection activeCell="E12" sqref="E12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t="s">
        <v>11</v>
      </c>
      <c r="B2" t="s">
        <v>16</v>
      </c>
      <c r="C2" t="s">
        <v>9</v>
      </c>
      <c r="D2" s="15">
        <v>10</v>
      </c>
      <c r="E2" s="2">
        <v>75</v>
      </c>
      <c r="F2" s="2">
        <v>50</v>
      </c>
      <c r="G2" s="2">
        <f t="shared" ref="G2:G12" si="0">E2*D2</f>
        <v>750</v>
      </c>
    </row>
    <row r="3" spans="1:7" hidden="1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si="0"/>
        <v>750</v>
      </c>
    </row>
    <row r="4" spans="1:7" hidden="1" x14ac:dyDescent="0.25">
      <c r="A4" t="s">
        <v>13</v>
      </c>
      <c r="B4" t="s">
        <v>14</v>
      </c>
      <c r="C4" t="s">
        <v>8</v>
      </c>
      <c r="D4" s="15">
        <v>10</v>
      </c>
      <c r="E4" s="2">
        <v>50</v>
      </c>
      <c r="F4" s="2">
        <v>35</v>
      </c>
      <c r="G4" s="2">
        <f t="shared" si="0"/>
        <v>500</v>
      </c>
    </row>
    <row r="5" spans="1:7" hidden="1" x14ac:dyDescent="0.25">
      <c r="A5" t="s">
        <v>13</v>
      </c>
      <c r="B5" t="s">
        <v>14</v>
      </c>
      <c r="C5" t="s">
        <v>9</v>
      </c>
      <c r="D5" s="15">
        <v>8</v>
      </c>
      <c r="E5" s="2">
        <v>50</v>
      </c>
      <c r="F5" s="2">
        <v>30</v>
      </c>
      <c r="G5" s="2">
        <f t="shared" si="0"/>
        <v>400</v>
      </c>
    </row>
    <row r="6" spans="1:7" hidden="1" x14ac:dyDescent="0.25">
      <c r="A6" t="s">
        <v>10</v>
      </c>
      <c r="B6" t="s">
        <v>17</v>
      </c>
      <c r="C6" t="s">
        <v>9</v>
      </c>
      <c r="D6" s="15">
        <v>100</v>
      </c>
      <c r="E6" s="2">
        <v>3</v>
      </c>
      <c r="F6" s="2">
        <v>2</v>
      </c>
      <c r="G6" s="2">
        <f t="shared" si="0"/>
        <v>300</v>
      </c>
    </row>
    <row r="7" spans="1:7" hidden="1" x14ac:dyDescent="0.25">
      <c r="A7" t="s">
        <v>10</v>
      </c>
      <c r="B7" t="s">
        <v>12</v>
      </c>
      <c r="C7" t="s">
        <v>8</v>
      </c>
      <c r="D7" s="15">
        <v>80</v>
      </c>
      <c r="E7" s="2">
        <v>2.5</v>
      </c>
      <c r="F7" s="2">
        <v>1</v>
      </c>
      <c r="G7" s="14">
        <f t="shared" si="0"/>
        <v>200</v>
      </c>
    </row>
    <row r="8" spans="1:7" hidden="1" x14ac:dyDescent="0.25">
      <c r="A8" t="s">
        <v>11</v>
      </c>
      <c r="B8" t="s">
        <v>15</v>
      </c>
      <c r="C8" t="s">
        <v>9</v>
      </c>
      <c r="D8" s="15">
        <v>70</v>
      </c>
      <c r="E8" s="2">
        <v>1</v>
      </c>
      <c r="F8" s="2">
        <v>0.4</v>
      </c>
      <c r="G8" s="2">
        <f t="shared" si="0"/>
        <v>70</v>
      </c>
    </row>
    <row r="9" spans="1:7" hidden="1" x14ac:dyDescent="0.25">
      <c r="A9" t="s">
        <v>11</v>
      </c>
      <c r="B9" t="s">
        <v>15</v>
      </c>
      <c r="C9" t="s">
        <v>8</v>
      </c>
      <c r="D9" s="15">
        <v>65</v>
      </c>
      <c r="E9" s="2">
        <v>1</v>
      </c>
      <c r="F9" s="2">
        <v>0.6</v>
      </c>
      <c r="G9" s="2">
        <f t="shared" si="0"/>
        <v>65</v>
      </c>
    </row>
    <row r="10" spans="1:7" x14ac:dyDescent="0.25">
      <c r="A10" t="s">
        <v>10</v>
      </c>
      <c r="B10" t="s">
        <v>12</v>
      </c>
      <c r="C10" t="s">
        <v>9</v>
      </c>
      <c r="D10" s="15">
        <v>30</v>
      </c>
      <c r="E10" s="2">
        <v>2</v>
      </c>
      <c r="F10" s="2">
        <v>1</v>
      </c>
      <c r="G10" s="2">
        <f t="shared" si="0"/>
        <v>60</v>
      </c>
    </row>
    <row r="11" spans="1:7" hidden="1" x14ac:dyDescent="0.25">
      <c r="A11" t="s">
        <v>11</v>
      </c>
      <c r="B11" t="s">
        <v>15</v>
      </c>
      <c r="C11" t="s">
        <v>7</v>
      </c>
      <c r="D11" s="15">
        <v>55</v>
      </c>
      <c r="E11" s="2">
        <v>1</v>
      </c>
      <c r="F11" s="2">
        <v>0.5</v>
      </c>
      <c r="G11" s="2">
        <f t="shared" si="0"/>
        <v>55</v>
      </c>
    </row>
    <row r="12" spans="1:7" x14ac:dyDescent="0.25">
      <c r="A12" t="s">
        <v>10</v>
      </c>
      <c r="B12" t="s">
        <v>12</v>
      </c>
      <c r="C12" t="s">
        <v>7</v>
      </c>
      <c r="D12" s="15">
        <v>20</v>
      </c>
      <c r="E12" s="2">
        <v>2</v>
      </c>
      <c r="F12" s="2">
        <v>1</v>
      </c>
      <c r="G12" s="2">
        <f t="shared" si="0"/>
        <v>40</v>
      </c>
    </row>
    <row r="13" spans="1:7" ht="15.75" hidden="1" x14ac:dyDescent="0.25">
      <c r="D13" s="18"/>
      <c r="E13" s="33" t="s">
        <v>21</v>
      </c>
      <c r="F13" s="33"/>
      <c r="G13" s="3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autoFilter ref="A1:G13">
    <filterColumn colId="3">
      <customFilters>
        <customFilter operator="lessThan" val="50"/>
      </customFilters>
    </filterColumn>
    <filterColumn colId="6">
      <customFilters>
        <customFilter operator="lessThan" val="100"/>
      </customFilters>
    </filterColumn>
  </autoFilter>
  <dataConsolidate/>
  <mergeCells count="1">
    <mergeCell ref="E13:F13"/>
  </mergeCells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"/>
  <sheetViews>
    <sheetView workbookViewId="0">
      <selection activeCell="G3" sqref="G3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D1" t="s">
        <v>3</v>
      </c>
      <c r="G1" t="s">
        <v>6</v>
      </c>
    </row>
    <row r="2" spans="1:7" x14ac:dyDescent="0.25">
      <c r="D2" t="s">
        <v>49</v>
      </c>
    </row>
    <row r="3" spans="1:7" x14ac:dyDescent="0.25">
      <c r="G3" t="s">
        <v>50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t="s">
        <v>11</v>
      </c>
      <c r="B6" t="s">
        <v>16</v>
      </c>
      <c r="C6" t="s">
        <v>9</v>
      </c>
      <c r="D6" s="15">
        <v>10</v>
      </c>
      <c r="E6" s="2">
        <v>75</v>
      </c>
      <c r="F6" s="2">
        <v>50</v>
      </c>
      <c r="G6" s="2">
        <f t="shared" ref="G6:G16" si="0">E6*D6</f>
        <v>750</v>
      </c>
    </row>
    <row r="7" spans="1:7" x14ac:dyDescent="0.25">
      <c r="A7" t="s">
        <v>13</v>
      </c>
      <c r="B7" t="s">
        <v>14</v>
      </c>
      <c r="C7" t="s">
        <v>7</v>
      </c>
      <c r="D7" s="15">
        <v>15</v>
      </c>
      <c r="E7" s="2">
        <v>50</v>
      </c>
      <c r="F7" s="2">
        <v>35</v>
      </c>
      <c r="G7" s="2">
        <f t="shared" si="0"/>
        <v>750</v>
      </c>
    </row>
    <row r="8" spans="1:7" x14ac:dyDescent="0.25">
      <c r="A8" t="s">
        <v>13</v>
      </c>
      <c r="B8" t="s">
        <v>14</v>
      </c>
      <c r="C8" t="s">
        <v>8</v>
      </c>
      <c r="D8" s="15">
        <v>10</v>
      </c>
      <c r="E8" s="2">
        <v>50</v>
      </c>
      <c r="F8" s="2">
        <v>35</v>
      </c>
      <c r="G8" s="2">
        <f t="shared" si="0"/>
        <v>500</v>
      </c>
    </row>
    <row r="9" spans="1:7" x14ac:dyDescent="0.25">
      <c r="A9" t="s">
        <v>13</v>
      </c>
      <c r="B9" t="s">
        <v>14</v>
      </c>
      <c r="C9" t="s">
        <v>9</v>
      </c>
      <c r="D9" s="15">
        <v>8</v>
      </c>
      <c r="E9" s="2">
        <v>50</v>
      </c>
      <c r="F9" s="2">
        <v>30</v>
      </c>
      <c r="G9" s="2">
        <f t="shared" si="0"/>
        <v>400</v>
      </c>
    </row>
    <row r="10" spans="1:7" hidden="1" x14ac:dyDescent="0.25">
      <c r="A10" t="s">
        <v>10</v>
      </c>
      <c r="B10" t="s">
        <v>17</v>
      </c>
      <c r="C10" t="s">
        <v>9</v>
      </c>
      <c r="D10" s="15">
        <v>100</v>
      </c>
      <c r="E10" s="2">
        <v>3</v>
      </c>
      <c r="F10" s="2">
        <v>2</v>
      </c>
      <c r="G10" s="2">
        <f t="shared" si="0"/>
        <v>300</v>
      </c>
    </row>
    <row r="11" spans="1:7" hidden="1" x14ac:dyDescent="0.25">
      <c r="A11" t="s">
        <v>10</v>
      </c>
      <c r="B11" t="s">
        <v>12</v>
      </c>
      <c r="C11" t="s">
        <v>8</v>
      </c>
      <c r="D11" s="15">
        <v>80</v>
      </c>
      <c r="E11" s="2">
        <v>2.5</v>
      </c>
      <c r="F11" s="2">
        <v>1</v>
      </c>
      <c r="G11" s="14">
        <f t="shared" si="0"/>
        <v>200</v>
      </c>
    </row>
    <row r="12" spans="1:7" hidden="1" x14ac:dyDescent="0.25">
      <c r="A12" t="s">
        <v>11</v>
      </c>
      <c r="B12" t="s">
        <v>15</v>
      </c>
      <c r="C12" t="s">
        <v>9</v>
      </c>
      <c r="D12" s="15">
        <v>70</v>
      </c>
      <c r="E12" s="2">
        <v>1</v>
      </c>
      <c r="F12" s="2">
        <v>0.4</v>
      </c>
      <c r="G12" s="2">
        <f t="shared" si="0"/>
        <v>70</v>
      </c>
    </row>
    <row r="13" spans="1:7" hidden="1" x14ac:dyDescent="0.25">
      <c r="A13" t="s">
        <v>11</v>
      </c>
      <c r="B13" t="s">
        <v>15</v>
      </c>
      <c r="C13" t="s">
        <v>8</v>
      </c>
      <c r="D13" s="15">
        <v>65</v>
      </c>
      <c r="E13" s="2">
        <v>1</v>
      </c>
      <c r="F13" s="2">
        <v>0.6</v>
      </c>
      <c r="G13" s="2">
        <f t="shared" si="0"/>
        <v>65</v>
      </c>
    </row>
    <row r="14" spans="1:7" x14ac:dyDescent="0.25">
      <c r="A14" t="s">
        <v>10</v>
      </c>
      <c r="B14" t="s">
        <v>12</v>
      </c>
      <c r="C14" t="s">
        <v>9</v>
      </c>
      <c r="D14" s="15">
        <v>30</v>
      </c>
      <c r="E14" s="2">
        <v>2</v>
      </c>
      <c r="F14" s="2">
        <v>1</v>
      </c>
      <c r="G14" s="2">
        <f t="shared" si="0"/>
        <v>60</v>
      </c>
    </row>
    <row r="15" spans="1:7" x14ac:dyDescent="0.25">
      <c r="A15" t="s">
        <v>11</v>
      </c>
      <c r="B15" t="s">
        <v>15</v>
      </c>
      <c r="C15" t="s">
        <v>7</v>
      </c>
      <c r="D15" s="15">
        <v>55</v>
      </c>
      <c r="E15" s="2">
        <v>1</v>
      </c>
      <c r="F15" s="2">
        <v>0.5</v>
      </c>
      <c r="G15" s="2">
        <f t="shared" si="0"/>
        <v>55</v>
      </c>
    </row>
    <row r="16" spans="1:7" x14ac:dyDescent="0.25">
      <c r="A16" t="s">
        <v>10</v>
      </c>
      <c r="B16" t="s">
        <v>12</v>
      </c>
      <c r="C16" t="s">
        <v>7</v>
      </c>
      <c r="D16" s="15">
        <v>20</v>
      </c>
      <c r="E16" s="2">
        <v>2</v>
      </c>
      <c r="F16" s="2">
        <v>1</v>
      </c>
      <c r="G16" s="2">
        <f t="shared" si="0"/>
        <v>40</v>
      </c>
    </row>
    <row r="17" spans="4:7" ht="15.75" hidden="1" x14ac:dyDescent="0.25">
      <c r="D17" s="18"/>
      <c r="E17" s="33" t="s">
        <v>21</v>
      </c>
      <c r="F17" s="33"/>
      <c r="G17" s="3">
        <f>SUM(G6:G16)</f>
        <v>3190</v>
      </c>
    </row>
  </sheetData>
  <scenarios current="1" show="1">
    <scenario name="Cold Winter" count="1" user="Ramon Lawrence" comment="Created by Ramon Lawrence on 11/26/2015">
      <inputCells r="D7" val="50"/>
    </scenario>
    <scenario name="Normal" count="1" user="Ramon Lawrence" comment="Created by Ramon Lawrence on 11/26/2015">
      <inputCells r="D7" val="10"/>
    </scenario>
  </scenarios>
  <dataConsolidate/>
  <mergeCells count="1">
    <mergeCell ref="E17:F17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S18" sqref="S18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12</v>
      </c>
      <c r="C2" t="s">
        <v>7</v>
      </c>
      <c r="D2" s="15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ref="G3:G12" si="0">E3*D3</f>
        <v>750</v>
      </c>
    </row>
    <row r="4" spans="1:7" x14ac:dyDescent="0.25">
      <c r="A4" t="s">
        <v>11</v>
      </c>
      <c r="B4" t="s">
        <v>15</v>
      </c>
      <c r="C4" t="s">
        <v>7</v>
      </c>
      <c r="D4" s="15">
        <v>55</v>
      </c>
      <c r="E4" s="2">
        <v>1</v>
      </c>
      <c r="F4" s="2">
        <v>0.5</v>
      </c>
      <c r="G4" s="2">
        <f t="shared" si="0"/>
        <v>55</v>
      </c>
    </row>
    <row r="5" spans="1:7" x14ac:dyDescent="0.25">
      <c r="A5" t="s">
        <v>10</v>
      </c>
      <c r="B5" t="s">
        <v>12</v>
      </c>
      <c r="C5" t="s">
        <v>8</v>
      </c>
      <c r="D5" s="15">
        <v>80</v>
      </c>
      <c r="E5" s="2">
        <v>2.5</v>
      </c>
      <c r="F5" s="2">
        <v>1</v>
      </c>
      <c r="G5" s="14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 s="15">
        <v>10</v>
      </c>
      <c r="E6" s="2">
        <v>50</v>
      </c>
      <c r="F6" s="2">
        <v>35</v>
      </c>
      <c r="G6" s="2">
        <f t="shared" si="0"/>
        <v>500</v>
      </c>
    </row>
    <row r="7" spans="1:7" x14ac:dyDescent="0.25">
      <c r="A7" t="s">
        <v>11</v>
      </c>
      <c r="B7" t="s">
        <v>15</v>
      </c>
      <c r="C7" t="s">
        <v>8</v>
      </c>
      <c r="D7" s="15">
        <v>65</v>
      </c>
      <c r="E7" s="2">
        <v>1</v>
      </c>
      <c r="F7" s="2">
        <v>0.6</v>
      </c>
      <c r="G7" s="2">
        <f t="shared" si="0"/>
        <v>65</v>
      </c>
    </row>
    <row r="8" spans="1:7" x14ac:dyDescent="0.25">
      <c r="A8" t="s">
        <v>10</v>
      </c>
      <c r="B8" t="s">
        <v>12</v>
      </c>
      <c r="C8" t="s">
        <v>9</v>
      </c>
      <c r="D8" s="15">
        <v>30</v>
      </c>
      <c r="E8" s="2">
        <v>2</v>
      </c>
      <c r="F8" s="2">
        <v>1</v>
      </c>
      <c r="G8" s="2">
        <f t="shared" si="0"/>
        <v>60</v>
      </c>
    </row>
    <row r="9" spans="1:7" x14ac:dyDescent="0.25">
      <c r="A9" t="s">
        <v>11</v>
      </c>
      <c r="B9" t="s">
        <v>15</v>
      </c>
      <c r="C9" t="s">
        <v>9</v>
      </c>
      <c r="D9" s="15">
        <v>70</v>
      </c>
      <c r="E9" s="2">
        <v>1</v>
      </c>
      <c r="F9" s="2">
        <v>0.4</v>
      </c>
      <c r="G9" s="2">
        <f t="shared" si="0"/>
        <v>70</v>
      </c>
    </row>
    <row r="10" spans="1:7" x14ac:dyDescent="0.25">
      <c r="A10" t="s">
        <v>11</v>
      </c>
      <c r="B10" t="s">
        <v>16</v>
      </c>
      <c r="C10" t="s">
        <v>9</v>
      </c>
      <c r="D10" s="15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 s="15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 s="15">
        <v>100</v>
      </c>
      <c r="E12" s="2">
        <v>3</v>
      </c>
      <c r="F12" s="2">
        <v>2</v>
      </c>
      <c r="G12" s="2">
        <f t="shared" si="0"/>
        <v>300</v>
      </c>
    </row>
    <row r="13" spans="1:7" ht="15.75" x14ac:dyDescent="0.25">
      <c r="D13" s="18"/>
      <c r="E13" s="33" t="s">
        <v>21</v>
      </c>
      <c r="F13" s="33"/>
      <c r="G13" s="3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mergeCells count="1">
    <mergeCell ref="E13:F1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7" sqref="H7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12</v>
      </c>
      <c r="C2" t="s">
        <v>7</v>
      </c>
      <c r="D2" s="15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ref="G3:G12" si="0">E3*D3</f>
        <v>750</v>
      </c>
    </row>
    <row r="4" spans="1:7" x14ac:dyDescent="0.25">
      <c r="A4" t="s">
        <v>11</v>
      </c>
      <c r="B4" t="s">
        <v>15</v>
      </c>
      <c r="C4" t="s">
        <v>7</v>
      </c>
      <c r="D4" s="15">
        <v>55</v>
      </c>
      <c r="E4" s="2">
        <v>1</v>
      </c>
      <c r="F4" s="2">
        <v>0.5</v>
      </c>
      <c r="G4" s="2">
        <f t="shared" si="0"/>
        <v>55</v>
      </c>
    </row>
    <row r="5" spans="1:7" x14ac:dyDescent="0.25">
      <c r="A5" t="s">
        <v>10</v>
      </c>
      <c r="B5" t="s">
        <v>12</v>
      </c>
      <c r="C5" t="s">
        <v>8</v>
      </c>
      <c r="D5" s="15">
        <v>80</v>
      </c>
      <c r="E5" s="2">
        <v>2.5</v>
      </c>
      <c r="F5" s="2">
        <v>1</v>
      </c>
      <c r="G5" s="14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 s="15">
        <v>10</v>
      </c>
      <c r="E6" s="2">
        <v>50</v>
      </c>
      <c r="F6" s="2">
        <v>35</v>
      </c>
      <c r="G6" s="2">
        <f t="shared" si="0"/>
        <v>500</v>
      </c>
    </row>
    <row r="7" spans="1:7" x14ac:dyDescent="0.25">
      <c r="A7" t="s">
        <v>11</v>
      </c>
      <c r="B7" t="s">
        <v>15</v>
      </c>
      <c r="C7" t="s">
        <v>8</v>
      </c>
      <c r="D7" s="15">
        <v>65</v>
      </c>
      <c r="E7" s="2">
        <v>1</v>
      </c>
      <c r="F7" s="2">
        <v>0.6</v>
      </c>
      <c r="G7" s="2">
        <f t="shared" si="0"/>
        <v>65</v>
      </c>
    </row>
    <row r="8" spans="1:7" x14ac:dyDescent="0.25">
      <c r="A8" t="s">
        <v>10</v>
      </c>
      <c r="B8" t="s">
        <v>12</v>
      </c>
      <c r="C8" t="s">
        <v>9</v>
      </c>
      <c r="D8" s="15">
        <v>30</v>
      </c>
      <c r="E8" s="2">
        <v>2</v>
      </c>
      <c r="F8" s="2">
        <v>1</v>
      </c>
      <c r="G8" s="2">
        <f t="shared" si="0"/>
        <v>60</v>
      </c>
    </row>
    <row r="9" spans="1:7" x14ac:dyDescent="0.25">
      <c r="A9" t="s">
        <v>11</v>
      </c>
      <c r="B9" t="s">
        <v>15</v>
      </c>
      <c r="C9" t="s">
        <v>9</v>
      </c>
      <c r="D9" s="15">
        <v>70</v>
      </c>
      <c r="E9" s="2">
        <v>1</v>
      </c>
      <c r="F9" s="2">
        <v>0.4</v>
      </c>
      <c r="G9" s="2">
        <f t="shared" si="0"/>
        <v>70</v>
      </c>
    </row>
    <row r="10" spans="1:7" x14ac:dyDescent="0.25">
      <c r="A10" t="s">
        <v>11</v>
      </c>
      <c r="B10" t="s">
        <v>16</v>
      </c>
      <c r="C10" t="s">
        <v>9</v>
      </c>
      <c r="D10" s="15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 s="15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 s="15">
        <v>100</v>
      </c>
      <c r="E12" s="2">
        <v>3</v>
      </c>
      <c r="F12" s="2">
        <v>2</v>
      </c>
      <c r="G12" s="2">
        <f t="shared" si="0"/>
        <v>300</v>
      </c>
    </row>
    <row r="13" spans="1:7" ht="15.75" x14ac:dyDescent="0.25">
      <c r="D13" s="18"/>
      <c r="E13" s="33" t="s">
        <v>21</v>
      </c>
      <c r="F13" s="33"/>
      <c r="G13" s="3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mergeCells count="1">
    <mergeCell ref="E13:F1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4" sqref="D4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12</v>
      </c>
      <c r="C2" t="s">
        <v>7</v>
      </c>
      <c r="D2" s="15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ref="G3:G12" si="0">E3*D3</f>
        <v>750</v>
      </c>
    </row>
    <row r="4" spans="1:7" x14ac:dyDescent="0.25">
      <c r="A4" t="s">
        <v>11</v>
      </c>
      <c r="B4" t="s">
        <v>15</v>
      </c>
      <c r="C4" t="s">
        <v>7</v>
      </c>
      <c r="D4" s="15">
        <v>110</v>
      </c>
      <c r="E4" s="2">
        <v>1</v>
      </c>
      <c r="F4" s="2">
        <v>0.5</v>
      </c>
      <c r="G4" s="2">
        <f t="shared" si="0"/>
        <v>110</v>
      </c>
    </row>
    <row r="5" spans="1:7" x14ac:dyDescent="0.25">
      <c r="A5" t="s">
        <v>10</v>
      </c>
      <c r="B5" t="s">
        <v>12</v>
      </c>
      <c r="C5" t="s">
        <v>8</v>
      </c>
      <c r="D5" s="15">
        <v>80</v>
      </c>
      <c r="E5" s="2">
        <v>2.5</v>
      </c>
      <c r="F5" s="2">
        <v>1</v>
      </c>
      <c r="G5" s="14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 s="15">
        <v>10</v>
      </c>
      <c r="E6" s="2">
        <v>50</v>
      </c>
      <c r="F6" s="2">
        <v>35</v>
      </c>
      <c r="G6" s="2">
        <f t="shared" si="0"/>
        <v>500</v>
      </c>
    </row>
    <row r="7" spans="1:7" x14ac:dyDescent="0.25">
      <c r="A7" t="s">
        <v>11</v>
      </c>
      <c r="B7" t="s">
        <v>15</v>
      </c>
      <c r="C7" t="s">
        <v>8</v>
      </c>
      <c r="D7" s="15">
        <v>130</v>
      </c>
      <c r="E7" s="2">
        <v>1</v>
      </c>
      <c r="F7" s="2">
        <v>0.6</v>
      </c>
      <c r="G7" s="2">
        <f t="shared" si="0"/>
        <v>130</v>
      </c>
    </row>
    <row r="8" spans="1:7" x14ac:dyDescent="0.25">
      <c r="A8" t="s">
        <v>10</v>
      </c>
      <c r="B8" t="s">
        <v>12</v>
      </c>
      <c r="C8" t="s">
        <v>9</v>
      </c>
      <c r="D8" s="15">
        <v>30</v>
      </c>
      <c r="E8" s="2">
        <v>2</v>
      </c>
      <c r="F8" s="2">
        <v>1</v>
      </c>
      <c r="G8" s="2">
        <f t="shared" si="0"/>
        <v>60</v>
      </c>
    </row>
    <row r="9" spans="1:7" x14ac:dyDescent="0.25">
      <c r="A9" t="s">
        <v>11</v>
      </c>
      <c r="B9" t="s">
        <v>15</v>
      </c>
      <c r="C9" t="s">
        <v>9</v>
      </c>
      <c r="D9" s="15">
        <v>140</v>
      </c>
      <c r="E9" s="2">
        <v>1</v>
      </c>
      <c r="F9" s="2">
        <v>0.4</v>
      </c>
      <c r="G9" s="2">
        <f t="shared" si="0"/>
        <v>140</v>
      </c>
    </row>
    <row r="10" spans="1:7" x14ac:dyDescent="0.25">
      <c r="A10" t="s">
        <v>11</v>
      </c>
      <c r="B10" t="s">
        <v>16</v>
      </c>
      <c r="C10" t="s">
        <v>9</v>
      </c>
      <c r="D10" s="15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 s="15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 s="15">
        <v>100</v>
      </c>
      <c r="E12" s="2">
        <v>3</v>
      </c>
      <c r="F12" s="2">
        <v>2</v>
      </c>
      <c r="G12" s="2">
        <f t="shared" si="0"/>
        <v>300</v>
      </c>
    </row>
    <row r="13" spans="1:7" ht="15.75" x14ac:dyDescent="0.25">
      <c r="D13" s="18"/>
      <c r="E13" s="33" t="s">
        <v>21</v>
      </c>
      <c r="F13" s="33"/>
      <c r="G13" s="3">
        <f>SUM(G2:G12)</f>
        <v>3380</v>
      </c>
    </row>
  </sheetData>
  <scenarios current="2" show="1">
    <scenario name="Cold Winter" count="1" user="Ramon Lawrence">
      <inputCells r="D3" val="50"/>
    </scenario>
    <scenario name="Normal" count="1" user="Ramon Lawrence">
      <inputCells r="D3" val="15"/>
    </scenario>
    <scenario name="LotsOfBalls" locked="1" count="3" user="Ramon Lawrence" comment="_x000a_Modified by Ramon Lawrence on 12/3/2015">
      <inputCells r="D4" val="110" numFmtId="1"/>
      <inputCells r="D7" val="130" numFmtId="1"/>
      <inputCells r="D9" val="140" numFmtId="1"/>
    </scenario>
  </scenarios>
  <dataConsolidate/>
  <mergeCells count="1">
    <mergeCell ref="E13:F13"/>
  </mergeCells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K10" sqref="K10"/>
    </sheetView>
  </sheetViews>
  <sheetFormatPr defaultRowHeight="15" x14ac:dyDescent="0.25"/>
  <cols>
    <col min="2" max="2" width="9.85546875" bestFit="1" customWidth="1"/>
    <col min="3" max="3" width="7" bestFit="1" customWidth="1"/>
    <col min="9" max="9" width="10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4</v>
      </c>
      <c r="G1" s="1" t="s">
        <v>5</v>
      </c>
      <c r="H1" s="1" t="s">
        <v>53</v>
      </c>
      <c r="I1" s="1" t="s">
        <v>6</v>
      </c>
    </row>
    <row r="2" spans="1:12" x14ac:dyDescent="0.25">
      <c r="A2" t="s">
        <v>10</v>
      </c>
      <c r="B2" t="s">
        <v>12</v>
      </c>
      <c r="C2" t="s">
        <v>7</v>
      </c>
      <c r="D2" s="15">
        <v>20</v>
      </c>
      <c r="E2" s="15">
        <f>D2*(1+$L$3)</f>
        <v>16</v>
      </c>
      <c r="F2" s="2">
        <v>2</v>
      </c>
      <c r="G2" s="2">
        <v>1</v>
      </c>
      <c r="H2" s="2">
        <f>G2*(1+$L$2)</f>
        <v>1.1000000000000001</v>
      </c>
      <c r="I2" s="2">
        <f>E2*F2</f>
        <v>32</v>
      </c>
      <c r="K2" s="12" t="s">
        <v>51</v>
      </c>
      <c r="L2" s="22">
        <v>0.1</v>
      </c>
    </row>
    <row r="3" spans="1:12" x14ac:dyDescent="0.25">
      <c r="A3" t="s">
        <v>13</v>
      </c>
      <c r="B3" t="s">
        <v>14</v>
      </c>
      <c r="C3" t="s">
        <v>7</v>
      </c>
      <c r="D3" s="15">
        <v>15</v>
      </c>
      <c r="E3" s="15">
        <f t="shared" ref="E3:E12" si="0">D3*(1+$L$3)</f>
        <v>12</v>
      </c>
      <c r="F3" s="2">
        <v>50</v>
      </c>
      <c r="G3" s="2">
        <v>35</v>
      </c>
      <c r="H3" s="2">
        <f t="shared" ref="H3:H12" si="1">G3*(1+$L$2)</f>
        <v>38.5</v>
      </c>
      <c r="I3" s="2">
        <f t="shared" ref="I3:I12" si="2">E3*F3</f>
        <v>600</v>
      </c>
      <c r="K3" s="12" t="s">
        <v>3</v>
      </c>
      <c r="L3" s="22">
        <v>-0.2</v>
      </c>
    </row>
    <row r="4" spans="1:12" x14ac:dyDescent="0.25">
      <c r="A4" t="s">
        <v>11</v>
      </c>
      <c r="B4" t="s">
        <v>15</v>
      </c>
      <c r="C4" t="s">
        <v>7</v>
      </c>
      <c r="D4" s="15">
        <v>55</v>
      </c>
      <c r="E4" s="15">
        <f t="shared" si="0"/>
        <v>44</v>
      </c>
      <c r="F4" s="2">
        <v>1</v>
      </c>
      <c r="G4" s="2">
        <v>0.5</v>
      </c>
      <c r="H4" s="2">
        <f t="shared" si="1"/>
        <v>0.55000000000000004</v>
      </c>
      <c r="I4" s="2">
        <f t="shared" si="2"/>
        <v>44</v>
      </c>
    </row>
    <row r="5" spans="1:12" x14ac:dyDescent="0.25">
      <c r="A5" t="s">
        <v>10</v>
      </c>
      <c r="B5" t="s">
        <v>12</v>
      </c>
      <c r="C5" t="s">
        <v>8</v>
      </c>
      <c r="D5" s="15">
        <v>80</v>
      </c>
      <c r="E5" s="15">
        <f t="shared" si="0"/>
        <v>64</v>
      </c>
      <c r="F5" s="2">
        <v>2.5</v>
      </c>
      <c r="G5" s="2">
        <v>1</v>
      </c>
      <c r="H5" s="2">
        <f t="shared" si="1"/>
        <v>1.1000000000000001</v>
      </c>
      <c r="I5" s="2">
        <f t="shared" si="2"/>
        <v>160</v>
      </c>
    </row>
    <row r="6" spans="1:12" x14ac:dyDescent="0.25">
      <c r="A6" t="s">
        <v>13</v>
      </c>
      <c r="B6" t="s">
        <v>14</v>
      </c>
      <c r="C6" t="s">
        <v>8</v>
      </c>
      <c r="D6" s="15">
        <v>10</v>
      </c>
      <c r="E6" s="15">
        <f t="shared" si="0"/>
        <v>8</v>
      </c>
      <c r="F6" s="2">
        <v>50</v>
      </c>
      <c r="G6" s="2">
        <v>35</v>
      </c>
      <c r="H6" s="2">
        <f t="shared" si="1"/>
        <v>38.5</v>
      </c>
      <c r="I6" s="2">
        <f t="shared" si="2"/>
        <v>400</v>
      </c>
    </row>
    <row r="7" spans="1:12" x14ac:dyDescent="0.25">
      <c r="A7" t="s">
        <v>11</v>
      </c>
      <c r="B7" t="s">
        <v>15</v>
      </c>
      <c r="C7" t="s">
        <v>8</v>
      </c>
      <c r="D7" s="15">
        <v>65</v>
      </c>
      <c r="E7" s="15">
        <f t="shared" si="0"/>
        <v>52</v>
      </c>
      <c r="F7" s="2">
        <v>1</v>
      </c>
      <c r="G7" s="2">
        <v>0.6</v>
      </c>
      <c r="H7" s="2">
        <f t="shared" si="1"/>
        <v>0.66</v>
      </c>
      <c r="I7" s="2">
        <f t="shared" si="2"/>
        <v>52</v>
      </c>
    </row>
    <row r="8" spans="1:12" x14ac:dyDescent="0.25">
      <c r="A8" t="s">
        <v>10</v>
      </c>
      <c r="B8" t="s">
        <v>12</v>
      </c>
      <c r="C8" t="s">
        <v>9</v>
      </c>
      <c r="D8" s="15">
        <v>30</v>
      </c>
      <c r="E8" s="15">
        <f t="shared" si="0"/>
        <v>24</v>
      </c>
      <c r="F8" s="2">
        <v>2</v>
      </c>
      <c r="G8" s="2">
        <v>1</v>
      </c>
      <c r="H8" s="2">
        <f t="shared" si="1"/>
        <v>1.1000000000000001</v>
      </c>
      <c r="I8" s="2">
        <f t="shared" si="2"/>
        <v>48</v>
      </c>
    </row>
    <row r="9" spans="1:12" x14ac:dyDescent="0.25">
      <c r="A9" t="s">
        <v>11</v>
      </c>
      <c r="B9" t="s">
        <v>15</v>
      </c>
      <c r="C9" t="s">
        <v>9</v>
      </c>
      <c r="D9" s="15">
        <v>70</v>
      </c>
      <c r="E9" s="15">
        <f t="shared" si="0"/>
        <v>56</v>
      </c>
      <c r="F9" s="2">
        <v>1</v>
      </c>
      <c r="G9" s="2">
        <v>0.4</v>
      </c>
      <c r="H9" s="2">
        <f t="shared" si="1"/>
        <v>0.44000000000000006</v>
      </c>
      <c r="I9" s="2">
        <f t="shared" si="2"/>
        <v>56</v>
      </c>
    </row>
    <row r="10" spans="1:12" x14ac:dyDescent="0.25">
      <c r="A10" t="s">
        <v>11</v>
      </c>
      <c r="B10" t="s">
        <v>16</v>
      </c>
      <c r="C10" t="s">
        <v>9</v>
      </c>
      <c r="D10" s="15">
        <v>10</v>
      </c>
      <c r="E10" s="15">
        <f t="shared" si="0"/>
        <v>8</v>
      </c>
      <c r="F10" s="2">
        <v>75</v>
      </c>
      <c r="G10" s="2">
        <v>50</v>
      </c>
      <c r="H10" s="2">
        <f t="shared" si="1"/>
        <v>55.000000000000007</v>
      </c>
      <c r="I10" s="2">
        <f t="shared" si="2"/>
        <v>600</v>
      </c>
    </row>
    <row r="11" spans="1:12" x14ac:dyDescent="0.25">
      <c r="A11" t="s">
        <v>13</v>
      </c>
      <c r="B11" t="s">
        <v>14</v>
      </c>
      <c r="C11" t="s">
        <v>9</v>
      </c>
      <c r="D11" s="15">
        <v>8</v>
      </c>
      <c r="E11" s="15">
        <f t="shared" si="0"/>
        <v>6.4</v>
      </c>
      <c r="F11" s="2">
        <v>50</v>
      </c>
      <c r="G11" s="2">
        <v>30</v>
      </c>
      <c r="H11" s="2">
        <f t="shared" si="1"/>
        <v>33</v>
      </c>
      <c r="I11" s="2">
        <f t="shared" si="2"/>
        <v>320</v>
      </c>
    </row>
    <row r="12" spans="1:12" x14ac:dyDescent="0.25">
      <c r="A12" t="s">
        <v>10</v>
      </c>
      <c r="B12" t="s">
        <v>17</v>
      </c>
      <c r="C12" t="s">
        <v>9</v>
      </c>
      <c r="D12" s="15">
        <v>100</v>
      </c>
      <c r="E12" s="15">
        <f t="shared" si="0"/>
        <v>80</v>
      </c>
      <c r="F12" s="2">
        <v>3</v>
      </c>
      <c r="G12" s="2">
        <v>2</v>
      </c>
      <c r="H12" s="2">
        <f t="shared" si="1"/>
        <v>2.2000000000000002</v>
      </c>
      <c r="I12" s="2">
        <f t="shared" si="2"/>
        <v>240</v>
      </c>
    </row>
    <row r="13" spans="1:12" ht="15.75" x14ac:dyDescent="0.25">
      <c r="D13" s="18"/>
      <c r="E13" s="18"/>
      <c r="F13" s="33" t="s">
        <v>21</v>
      </c>
      <c r="G13" s="33"/>
      <c r="H13" s="13"/>
      <c r="I13" s="3">
        <f>SUM(I2:I12)</f>
        <v>2552</v>
      </c>
    </row>
  </sheetData>
  <scenarios current="1" show="1">
    <scenario name="Normal" locked="1" count="2" user="Ramon Lawrence" comment="Created by Ramon Lawrence on 12/3/2015">
      <inputCells r="L2" val="0" numFmtId="9"/>
      <inputCells r="L3" val="0" numFmtId="9"/>
    </scenario>
    <scenario name="BadCase" locked="1" count="2" user="Ramon Lawrence" comment="Created by Ramon Lawrence on 12/3/2015">
      <inputCells r="L2" val="0.1" numFmtId="9"/>
      <inputCells r="L3" val="-0.2" numFmtId="9"/>
    </scenario>
  </scenarios>
  <dataConsolidate/>
  <mergeCells count="1">
    <mergeCell ref="F13:G13"/>
  </mergeCells>
  <pageMargins left="0.7" right="0.7" top="0.75" bottom="0.75" header="0.3" footer="0.3"/>
  <pageSetup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24" sqref="K24"/>
    </sheetView>
  </sheetViews>
  <sheetFormatPr defaultRowHeight="15" x14ac:dyDescent="0.25"/>
  <cols>
    <col min="1" max="1" width="15.5703125" customWidth="1"/>
    <col min="2" max="2" width="16.28515625" customWidth="1"/>
    <col min="3" max="3" width="9" bestFit="1" customWidth="1"/>
    <col min="4" max="4" width="10.5703125" bestFit="1" customWidth="1"/>
    <col min="5" max="8" width="10.5703125" customWidth="1"/>
    <col min="9" max="9" width="10.5703125" bestFit="1" customWidth="1"/>
    <col min="10" max="12" width="10.5703125" customWidth="1"/>
    <col min="13" max="13" width="10.5703125" bestFit="1" customWidth="1"/>
    <col min="14" max="14" width="11.5703125" bestFit="1" customWidth="1"/>
  </cols>
  <sheetData>
    <row r="1" spans="1:14" ht="18.75" x14ac:dyDescent="0.3">
      <c r="A1" s="10" t="s">
        <v>24</v>
      </c>
    </row>
    <row r="3" spans="1:14" x14ac:dyDescent="0.25">
      <c r="A3" t="s">
        <v>20</v>
      </c>
      <c r="B3" t="s">
        <v>22</v>
      </c>
    </row>
    <row r="4" spans="1:14" x14ac:dyDescent="0.25">
      <c r="A4" t="s">
        <v>19</v>
      </c>
      <c r="B4" t="s">
        <v>7</v>
      </c>
      <c r="C4" t="s">
        <v>8</v>
      </c>
      <c r="D4" t="s">
        <v>9</v>
      </c>
      <c r="E4" t="s">
        <v>25</v>
      </c>
      <c r="F4" t="s">
        <v>26</v>
      </c>
      <c r="G4" t="s">
        <v>27</v>
      </c>
      <c r="H4" t="s">
        <v>28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18</v>
      </c>
    </row>
    <row r="5" spans="1:14" x14ac:dyDescent="0.25">
      <c r="A5" s="5" t="s">
        <v>13</v>
      </c>
      <c r="B5" s="11">
        <v>750</v>
      </c>
      <c r="C5" s="11">
        <v>500</v>
      </c>
      <c r="D5" s="11">
        <v>400</v>
      </c>
      <c r="E5" s="11">
        <v>250</v>
      </c>
      <c r="F5" s="11">
        <v>100</v>
      </c>
      <c r="G5" s="11">
        <v>800</v>
      </c>
      <c r="H5" s="11">
        <v>1800</v>
      </c>
      <c r="I5" s="11">
        <v>3000</v>
      </c>
      <c r="J5" s="11">
        <v>400</v>
      </c>
      <c r="K5" s="11">
        <v>500</v>
      </c>
      <c r="L5" s="11">
        <v>1500</v>
      </c>
      <c r="M5" s="11">
        <v>2500</v>
      </c>
      <c r="N5" s="11">
        <v>12500</v>
      </c>
    </row>
    <row r="6" spans="1:14" x14ac:dyDescent="0.25">
      <c r="A6" s="6" t="s">
        <v>14</v>
      </c>
      <c r="B6" s="11">
        <v>750</v>
      </c>
      <c r="C6" s="11">
        <v>500</v>
      </c>
      <c r="D6" s="11">
        <v>400</v>
      </c>
      <c r="E6" s="11">
        <v>250</v>
      </c>
      <c r="F6" s="11">
        <v>100</v>
      </c>
      <c r="G6" s="11"/>
      <c r="H6" s="11"/>
      <c r="I6" s="11"/>
      <c r="J6" s="11"/>
      <c r="K6" s="11">
        <v>500</v>
      </c>
      <c r="L6" s="11">
        <v>1500</v>
      </c>
      <c r="M6" s="11">
        <v>2500</v>
      </c>
      <c r="N6" s="11">
        <v>6500</v>
      </c>
    </row>
    <row r="7" spans="1:14" x14ac:dyDescent="0.25">
      <c r="A7" s="6" t="s">
        <v>29</v>
      </c>
      <c r="B7" s="11"/>
      <c r="C7" s="11"/>
      <c r="D7" s="11"/>
      <c r="E7" s="11"/>
      <c r="F7" s="11"/>
      <c r="G7" s="11">
        <v>800</v>
      </c>
      <c r="H7" s="11">
        <v>1800</v>
      </c>
      <c r="I7" s="11">
        <v>3000</v>
      </c>
      <c r="J7" s="11">
        <v>400</v>
      </c>
      <c r="K7" s="11"/>
      <c r="L7" s="11"/>
      <c r="M7" s="11"/>
      <c r="N7" s="11">
        <v>6000</v>
      </c>
    </row>
    <row r="8" spans="1:14" x14ac:dyDescent="0.25">
      <c r="A8" s="5" t="s">
        <v>10</v>
      </c>
      <c r="B8" s="11">
        <v>40</v>
      </c>
      <c r="C8" s="11">
        <v>200</v>
      </c>
      <c r="D8" s="11">
        <v>360</v>
      </c>
      <c r="E8" s="11">
        <v>520</v>
      </c>
      <c r="F8" s="11">
        <v>380</v>
      </c>
      <c r="G8" s="11">
        <v>520</v>
      </c>
      <c r="H8" s="11">
        <v>580</v>
      </c>
      <c r="I8" s="11">
        <v>510</v>
      </c>
      <c r="J8" s="11">
        <v>530</v>
      </c>
      <c r="K8" s="11">
        <v>820</v>
      </c>
      <c r="L8" s="11">
        <v>620</v>
      </c>
      <c r="M8" s="11">
        <v>650</v>
      </c>
      <c r="N8" s="11">
        <v>5730</v>
      </c>
    </row>
    <row r="9" spans="1:14" x14ac:dyDescent="0.25">
      <c r="A9" s="6" t="s">
        <v>17</v>
      </c>
      <c r="B9" s="11"/>
      <c r="C9" s="11"/>
      <c r="D9" s="11">
        <v>300</v>
      </c>
      <c r="E9" s="11">
        <v>360</v>
      </c>
      <c r="F9" s="11">
        <v>330</v>
      </c>
      <c r="G9" s="11">
        <v>420</v>
      </c>
      <c r="H9" s="11">
        <v>480</v>
      </c>
      <c r="I9" s="11">
        <v>390</v>
      </c>
      <c r="J9" s="11">
        <v>450</v>
      </c>
      <c r="K9" s="11">
        <v>420</v>
      </c>
      <c r="L9" s="11">
        <v>540</v>
      </c>
      <c r="M9" s="11">
        <v>450</v>
      </c>
      <c r="N9" s="11">
        <v>4140</v>
      </c>
    </row>
    <row r="10" spans="1:14" x14ac:dyDescent="0.25">
      <c r="A10" s="6" t="s">
        <v>12</v>
      </c>
      <c r="B10" s="11">
        <v>40</v>
      </c>
      <c r="C10" s="11">
        <v>200</v>
      </c>
      <c r="D10" s="11">
        <v>60</v>
      </c>
      <c r="E10" s="11">
        <v>160</v>
      </c>
      <c r="F10" s="11">
        <v>50</v>
      </c>
      <c r="G10" s="11">
        <v>100</v>
      </c>
      <c r="H10" s="11">
        <v>100</v>
      </c>
      <c r="I10" s="11">
        <v>120</v>
      </c>
      <c r="J10" s="11">
        <v>80</v>
      </c>
      <c r="K10" s="11">
        <v>400</v>
      </c>
      <c r="L10" s="11">
        <v>80</v>
      </c>
      <c r="M10" s="11">
        <v>200</v>
      </c>
      <c r="N10" s="11">
        <v>1590</v>
      </c>
    </row>
    <row r="11" spans="1:14" x14ac:dyDescent="0.25">
      <c r="A11" s="5" t="s">
        <v>11</v>
      </c>
      <c r="B11" s="11">
        <v>55</v>
      </c>
      <c r="C11" s="11">
        <v>65</v>
      </c>
      <c r="D11" s="11">
        <v>820</v>
      </c>
      <c r="E11" s="11">
        <v>840</v>
      </c>
      <c r="F11" s="11">
        <v>1600</v>
      </c>
      <c r="G11" s="11">
        <v>2370</v>
      </c>
      <c r="H11" s="11">
        <v>150</v>
      </c>
      <c r="I11" s="11">
        <v>180</v>
      </c>
      <c r="J11" s="11">
        <v>150</v>
      </c>
      <c r="K11" s="11">
        <v>100</v>
      </c>
      <c r="L11" s="11">
        <v>80</v>
      </c>
      <c r="M11" s="11">
        <v>200</v>
      </c>
      <c r="N11" s="11">
        <v>6610</v>
      </c>
    </row>
    <row r="12" spans="1:14" x14ac:dyDescent="0.25">
      <c r="A12" s="6" t="s">
        <v>15</v>
      </c>
      <c r="B12" s="11">
        <v>55</v>
      </c>
      <c r="C12" s="11">
        <v>65</v>
      </c>
      <c r="D12" s="11">
        <v>70</v>
      </c>
      <c r="E12" s="11">
        <v>90</v>
      </c>
      <c r="F12" s="11">
        <v>100</v>
      </c>
      <c r="G12" s="11">
        <v>120</v>
      </c>
      <c r="H12" s="11">
        <v>150</v>
      </c>
      <c r="I12" s="11">
        <v>180</v>
      </c>
      <c r="J12" s="11">
        <v>150</v>
      </c>
      <c r="K12" s="11">
        <v>100</v>
      </c>
      <c r="L12" s="11">
        <v>80</v>
      </c>
      <c r="M12" s="11">
        <v>200</v>
      </c>
      <c r="N12" s="11">
        <v>1360</v>
      </c>
    </row>
    <row r="13" spans="1:14" x14ac:dyDescent="0.25">
      <c r="A13" s="6" t="s">
        <v>16</v>
      </c>
      <c r="B13" s="11"/>
      <c r="C13" s="11"/>
      <c r="D13" s="11">
        <v>750</v>
      </c>
      <c r="E13" s="11">
        <v>750</v>
      </c>
      <c r="F13" s="11">
        <v>1500</v>
      </c>
      <c r="G13" s="11">
        <v>2250</v>
      </c>
      <c r="H13" s="11"/>
      <c r="I13" s="11"/>
      <c r="J13" s="11"/>
      <c r="K13" s="11"/>
      <c r="L13" s="11"/>
      <c r="M13" s="11"/>
      <c r="N13" s="11">
        <v>5250</v>
      </c>
    </row>
    <row r="14" spans="1:14" x14ac:dyDescent="0.25">
      <c r="A14" s="5" t="s">
        <v>18</v>
      </c>
      <c r="B14" s="11">
        <v>845</v>
      </c>
      <c r="C14" s="11">
        <v>765</v>
      </c>
      <c r="D14" s="11">
        <v>1580</v>
      </c>
      <c r="E14" s="11">
        <v>1610</v>
      </c>
      <c r="F14" s="11">
        <v>2080</v>
      </c>
      <c r="G14" s="11">
        <v>3690</v>
      </c>
      <c r="H14" s="11">
        <v>2530</v>
      </c>
      <c r="I14" s="11">
        <v>3690</v>
      </c>
      <c r="J14" s="11">
        <v>1080</v>
      </c>
      <c r="K14" s="11">
        <v>1420</v>
      </c>
      <c r="L14" s="11">
        <v>2200</v>
      </c>
      <c r="M14" s="11">
        <v>3350</v>
      </c>
      <c r="N14" s="11">
        <v>24840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opLeftCell="A13" workbookViewId="0">
      <selection activeCell="C9" sqref="C9"/>
    </sheetView>
  </sheetViews>
  <sheetFormatPr defaultRowHeight="15" x14ac:dyDescent="0.25"/>
  <cols>
    <col min="1" max="1" width="15.5703125" customWidth="1"/>
    <col min="2" max="2" width="16.28515625" customWidth="1"/>
    <col min="3" max="3" width="9" bestFit="1" customWidth="1"/>
    <col min="4" max="4" width="10.5703125" bestFit="1" customWidth="1"/>
    <col min="5" max="5" width="11.28515625" customWidth="1"/>
    <col min="6" max="6" width="7.28515625" customWidth="1"/>
    <col min="7" max="7" width="4.28515625" customWidth="1"/>
    <col min="8" max="8" width="4.5703125" customWidth="1"/>
    <col min="9" max="9" width="10.28515625" bestFit="1" customWidth="1"/>
    <col min="10" max="10" width="6.85546875" customWidth="1"/>
    <col min="11" max="11" width="4.28515625" customWidth="1"/>
    <col min="12" max="12" width="4.5703125" customWidth="1"/>
    <col min="13" max="13" width="9.85546875" bestFit="1" customWidth="1"/>
    <col min="14" max="14" width="11.28515625" bestFit="1" customWidth="1"/>
  </cols>
  <sheetData>
    <row r="2" spans="1:5" ht="18.75" x14ac:dyDescent="0.3">
      <c r="A2" s="10" t="s">
        <v>23</v>
      </c>
    </row>
    <row r="3" spans="1:5" x14ac:dyDescent="0.25">
      <c r="A3" s="4" t="s">
        <v>19</v>
      </c>
      <c r="B3" t="s">
        <v>20</v>
      </c>
    </row>
    <row r="4" spans="1:5" x14ac:dyDescent="0.25">
      <c r="A4" s="5" t="s">
        <v>7</v>
      </c>
      <c r="B4" s="11">
        <v>845</v>
      </c>
    </row>
    <row r="5" spans="1:5" x14ac:dyDescent="0.25">
      <c r="A5" s="5" t="s">
        <v>8</v>
      </c>
      <c r="B5" s="11">
        <v>765</v>
      </c>
    </row>
    <row r="6" spans="1:5" x14ac:dyDescent="0.25">
      <c r="A6" s="5" t="s">
        <v>9</v>
      </c>
      <c r="B6" s="11">
        <v>1580</v>
      </c>
    </row>
    <row r="7" spans="1:5" x14ac:dyDescent="0.25">
      <c r="A7" s="5" t="s">
        <v>18</v>
      </c>
      <c r="B7" s="11">
        <v>3190</v>
      </c>
    </row>
    <row r="13" spans="1:5" ht="18.75" x14ac:dyDescent="0.3">
      <c r="A13" s="10" t="s">
        <v>24</v>
      </c>
    </row>
    <row r="15" spans="1:5" x14ac:dyDescent="0.25">
      <c r="A15" s="4" t="s">
        <v>20</v>
      </c>
      <c r="B15" s="4" t="s">
        <v>22</v>
      </c>
    </row>
    <row r="16" spans="1:5" x14ac:dyDescent="0.25">
      <c r="A16" s="4" t="s">
        <v>19</v>
      </c>
      <c r="B16" t="s">
        <v>7</v>
      </c>
      <c r="C16" t="s">
        <v>8</v>
      </c>
      <c r="D16" t="s">
        <v>9</v>
      </c>
      <c r="E16" t="s">
        <v>18</v>
      </c>
    </row>
    <row r="17" spans="1:5" x14ac:dyDescent="0.25">
      <c r="A17" s="5" t="s">
        <v>13</v>
      </c>
      <c r="B17" s="11">
        <v>750</v>
      </c>
      <c r="C17" s="11">
        <v>500</v>
      </c>
      <c r="D17" s="11">
        <v>400</v>
      </c>
      <c r="E17" s="11">
        <v>1650</v>
      </c>
    </row>
    <row r="18" spans="1:5" x14ac:dyDescent="0.25">
      <c r="A18" s="6" t="s">
        <v>14</v>
      </c>
      <c r="B18" s="11">
        <v>750</v>
      </c>
      <c r="C18" s="11">
        <v>500</v>
      </c>
      <c r="D18" s="11">
        <v>400</v>
      </c>
      <c r="E18" s="11">
        <v>1650</v>
      </c>
    </row>
    <row r="19" spans="1:5" x14ac:dyDescent="0.25">
      <c r="A19" s="5" t="s">
        <v>10</v>
      </c>
      <c r="B19" s="11">
        <v>40</v>
      </c>
      <c r="C19" s="11">
        <v>200</v>
      </c>
      <c r="D19" s="11">
        <v>360</v>
      </c>
      <c r="E19" s="11">
        <v>600</v>
      </c>
    </row>
    <row r="20" spans="1:5" x14ac:dyDescent="0.25">
      <c r="A20" s="6" t="s">
        <v>17</v>
      </c>
      <c r="B20" s="11"/>
      <c r="C20" s="11"/>
      <c r="D20" s="11">
        <v>300</v>
      </c>
      <c r="E20" s="11">
        <v>300</v>
      </c>
    </row>
    <row r="21" spans="1:5" x14ac:dyDescent="0.25">
      <c r="A21" s="6" t="s">
        <v>12</v>
      </c>
      <c r="B21" s="11">
        <v>40</v>
      </c>
      <c r="C21" s="11">
        <v>200</v>
      </c>
      <c r="D21" s="11">
        <v>60</v>
      </c>
      <c r="E21" s="11">
        <v>300</v>
      </c>
    </row>
    <row r="22" spans="1:5" x14ac:dyDescent="0.25">
      <c r="A22" s="5" t="s">
        <v>11</v>
      </c>
      <c r="B22" s="11">
        <v>55</v>
      </c>
      <c r="C22" s="11">
        <v>65</v>
      </c>
      <c r="D22" s="11">
        <v>820</v>
      </c>
      <c r="E22" s="11">
        <v>940</v>
      </c>
    </row>
    <row r="23" spans="1:5" x14ac:dyDescent="0.25">
      <c r="A23" s="6" t="s">
        <v>15</v>
      </c>
      <c r="B23" s="11">
        <v>55</v>
      </c>
      <c r="C23" s="11">
        <v>65</v>
      </c>
      <c r="D23" s="11">
        <v>70</v>
      </c>
      <c r="E23" s="11">
        <v>190</v>
      </c>
    </row>
    <row r="24" spans="1:5" x14ac:dyDescent="0.25">
      <c r="A24" s="6" t="s">
        <v>16</v>
      </c>
      <c r="B24" s="11"/>
      <c r="C24" s="11"/>
      <c r="D24" s="11">
        <v>750</v>
      </c>
      <c r="E24" s="11">
        <v>750</v>
      </c>
    </row>
    <row r="25" spans="1:5" x14ac:dyDescent="0.25">
      <c r="A25" s="5" t="s">
        <v>18</v>
      </c>
      <c r="B25" s="11">
        <v>845</v>
      </c>
      <c r="C25" s="11">
        <v>765</v>
      </c>
      <c r="D25" s="11">
        <v>1580</v>
      </c>
      <c r="E25" s="11">
        <v>3190</v>
      </c>
    </row>
  </sheetData>
  <pageMargins left="0.7" right="0.7" top="0.75" bottom="0.75" header="0.3" footer="0.3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6" sqref="D6"/>
    </sheetView>
  </sheetViews>
  <sheetFormatPr defaultRowHeight="15" x14ac:dyDescent="0.25"/>
  <cols>
    <col min="1" max="1" width="11.140625" customWidth="1"/>
    <col min="2" max="2" width="14.5703125" bestFit="1" customWidth="1"/>
    <col min="3" max="4" width="13.42578125" customWidth="1"/>
    <col min="5" max="5" width="14.85546875" bestFit="1" customWidth="1"/>
    <col min="7" max="7" width="15.5703125" customWidth="1"/>
  </cols>
  <sheetData>
    <row r="1" spans="1:7" x14ac:dyDescent="0.25">
      <c r="A1" s="12" t="s">
        <v>72</v>
      </c>
      <c r="D1" s="12"/>
      <c r="G1" s="12"/>
    </row>
    <row r="2" spans="1:7" x14ac:dyDescent="0.25">
      <c r="A2">
        <v>4</v>
      </c>
      <c r="B2">
        <v>10</v>
      </c>
      <c r="C2">
        <v>15</v>
      </c>
      <c r="D2">
        <v>20</v>
      </c>
    </row>
    <row r="3" spans="1:7" x14ac:dyDescent="0.25">
      <c r="A3" s="12" t="s">
        <v>71</v>
      </c>
      <c r="C3" s="12" t="s">
        <v>70</v>
      </c>
    </row>
    <row r="4" spans="1:7" x14ac:dyDescent="0.25">
      <c r="A4">
        <f>IF(B2 &gt;=10, C2, D2)</f>
        <v>15</v>
      </c>
      <c r="C4">
        <f>IF(AND(B2&lt;15, C2&gt;20), B2*C2, IF(D2&lt;10, 1, 4))</f>
        <v>4</v>
      </c>
    </row>
    <row r="8" spans="1:7" x14ac:dyDescent="0.25">
      <c r="E8" s="2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100</v>
      </c>
    </row>
    <row r="2" spans="1:9" ht="15.75" thickBot="1" x14ac:dyDescent="0.3"/>
    <row r="3" spans="1:9" x14ac:dyDescent="0.25">
      <c r="A3" s="32" t="s">
        <v>101</v>
      </c>
      <c r="B3" s="32"/>
    </row>
    <row r="4" spans="1:9" x14ac:dyDescent="0.25">
      <c r="A4" s="29" t="s">
        <v>102</v>
      </c>
      <c r="B4" s="29">
        <v>0.9329944040890108</v>
      </c>
    </row>
    <row r="5" spans="1:9" x14ac:dyDescent="0.25">
      <c r="A5" s="29" t="s">
        <v>103</v>
      </c>
      <c r="B5" s="29">
        <v>0.87047855806140828</v>
      </c>
    </row>
    <row r="6" spans="1:9" x14ac:dyDescent="0.25">
      <c r="A6" s="29" t="s">
        <v>104</v>
      </c>
      <c r="B6" s="29">
        <v>0.87014645180002725</v>
      </c>
    </row>
    <row r="7" spans="1:9" x14ac:dyDescent="0.25">
      <c r="A7" s="29" t="s">
        <v>105</v>
      </c>
      <c r="B7" s="29">
        <v>306.0838928082477</v>
      </c>
    </row>
    <row r="8" spans="1:9" ht="15.75" thickBot="1" x14ac:dyDescent="0.3">
      <c r="A8" s="30" t="s">
        <v>106</v>
      </c>
      <c r="B8" s="30">
        <v>392</v>
      </c>
    </row>
    <row r="10" spans="1:9" ht="15.75" thickBot="1" x14ac:dyDescent="0.3">
      <c r="A10" t="s">
        <v>107</v>
      </c>
    </row>
    <row r="11" spans="1:9" x14ac:dyDescent="0.25">
      <c r="A11" s="31"/>
      <c r="B11" s="31" t="s">
        <v>112</v>
      </c>
      <c r="C11" s="31" t="s">
        <v>113</v>
      </c>
      <c r="D11" s="31" t="s">
        <v>114</v>
      </c>
      <c r="E11" s="31" t="s">
        <v>115</v>
      </c>
      <c r="F11" s="31" t="s">
        <v>116</v>
      </c>
    </row>
    <row r="12" spans="1:9" x14ac:dyDescent="0.25">
      <c r="A12" s="29" t="s">
        <v>108</v>
      </c>
      <c r="B12" s="29">
        <v>1</v>
      </c>
      <c r="C12" s="29">
        <v>245562454.94164503</v>
      </c>
      <c r="D12" s="29">
        <v>245562454.94164503</v>
      </c>
      <c r="E12" s="29">
        <v>2621.084451830804</v>
      </c>
      <c r="F12" s="29">
        <v>3.4890839462058561E-175</v>
      </c>
    </row>
    <row r="13" spans="1:9" x14ac:dyDescent="0.25">
      <c r="A13" s="29" t="s">
        <v>109</v>
      </c>
      <c r="B13" s="29">
        <v>390</v>
      </c>
      <c r="C13" s="29">
        <v>36538066.280293837</v>
      </c>
      <c r="D13" s="29">
        <v>93687.349436650868</v>
      </c>
      <c r="E13" s="29"/>
      <c r="F13" s="29"/>
    </row>
    <row r="14" spans="1:9" ht="15.75" thickBot="1" x14ac:dyDescent="0.3">
      <c r="A14" s="30" t="s">
        <v>110</v>
      </c>
      <c r="B14" s="30">
        <v>391</v>
      </c>
      <c r="C14" s="30">
        <v>282100521.22193885</v>
      </c>
      <c r="D14" s="30"/>
      <c r="E14" s="30"/>
      <c r="F14" s="30"/>
    </row>
    <row r="15" spans="1:9" ht="15.75" thickBot="1" x14ac:dyDescent="0.3"/>
    <row r="16" spans="1:9" x14ac:dyDescent="0.25">
      <c r="A16" s="31"/>
      <c r="B16" s="31" t="s">
        <v>117</v>
      </c>
      <c r="C16" s="31" t="s">
        <v>105</v>
      </c>
      <c r="D16" s="31" t="s">
        <v>118</v>
      </c>
      <c r="E16" s="31" t="s">
        <v>119</v>
      </c>
      <c r="F16" s="31" t="s">
        <v>120</v>
      </c>
      <c r="G16" s="31" t="s">
        <v>121</v>
      </c>
      <c r="H16" s="31" t="s">
        <v>122</v>
      </c>
      <c r="I16" s="31" t="s">
        <v>123</v>
      </c>
    </row>
    <row r="17" spans="1:9" x14ac:dyDescent="0.25">
      <c r="A17" s="29" t="s">
        <v>111</v>
      </c>
      <c r="B17" s="29">
        <v>1505.2672691617981</v>
      </c>
      <c r="C17" s="29">
        <v>32.650098919312995</v>
      </c>
      <c r="D17" s="29">
        <v>46.102992609048769</v>
      </c>
      <c r="E17" s="29">
        <v>6.0094892128682061E-160</v>
      </c>
      <c r="F17" s="29">
        <v>1441.0750416129852</v>
      </c>
      <c r="G17" s="29">
        <v>1569.4594967106111</v>
      </c>
      <c r="H17" s="29">
        <v>1441.0750416129852</v>
      </c>
      <c r="I17" s="29">
        <v>1569.4594967106111</v>
      </c>
    </row>
    <row r="18" spans="1:9" ht="15.75" thickBot="1" x14ac:dyDescent="0.3">
      <c r="A18" s="30" t="s">
        <v>124</v>
      </c>
      <c r="B18" s="30">
        <v>7.5731795968819515</v>
      </c>
      <c r="C18" s="30">
        <v>0.14792369585102383</v>
      </c>
      <c r="D18" s="30">
        <v>51.196527732169528</v>
      </c>
      <c r="E18" s="30">
        <v>3.4890839462058561E-175</v>
      </c>
      <c r="F18" s="30">
        <v>7.2823519467913247</v>
      </c>
      <c r="G18" s="30">
        <v>7.8640072469725784</v>
      </c>
      <c r="H18" s="30">
        <v>7.2823519467913247</v>
      </c>
      <c r="I18" s="30">
        <v>7.8640072469725784</v>
      </c>
    </row>
    <row r="22" spans="1:9" x14ac:dyDescent="0.25">
      <c r="A22" t="s">
        <v>125</v>
      </c>
    </row>
    <row r="23" spans="1:9" ht="15.75" thickBot="1" x14ac:dyDescent="0.3"/>
    <row r="24" spans="1:9" x14ac:dyDescent="0.25">
      <c r="A24" s="31" t="s">
        <v>126</v>
      </c>
      <c r="B24" s="31" t="s">
        <v>127</v>
      </c>
      <c r="C24" s="31" t="s">
        <v>128</v>
      </c>
      <c r="D24" s="31" t="s">
        <v>129</v>
      </c>
    </row>
    <row r="25" spans="1:9" x14ac:dyDescent="0.25">
      <c r="A25" s="29">
        <v>1</v>
      </c>
      <c r="B25" s="29">
        <v>3830.2334054045573</v>
      </c>
      <c r="C25" s="29">
        <v>-326.23340540455729</v>
      </c>
      <c r="D25" s="29">
        <v>-1.0671956064030959</v>
      </c>
    </row>
    <row r="26" spans="1:9" x14ac:dyDescent="0.25">
      <c r="A26" s="29">
        <v>2</v>
      </c>
      <c r="B26" s="29">
        <v>4155.8801280704811</v>
      </c>
      <c r="C26" s="29">
        <v>-462.88012807048108</v>
      </c>
      <c r="D26" s="29">
        <v>-1.5142031158812135</v>
      </c>
    </row>
    <row r="27" spans="1:9" x14ac:dyDescent="0.25">
      <c r="A27" s="29">
        <v>3</v>
      </c>
      <c r="B27" s="29">
        <v>3913.5383809702589</v>
      </c>
      <c r="C27" s="29">
        <v>-477.53838097025891</v>
      </c>
      <c r="D27" s="29">
        <v>-1.5621541314211131</v>
      </c>
    </row>
    <row r="28" spans="1:9" x14ac:dyDescent="0.25">
      <c r="A28" s="29">
        <v>4</v>
      </c>
      <c r="B28" s="29">
        <v>3807.5138666139114</v>
      </c>
      <c r="C28" s="29">
        <v>-374.51386661391143</v>
      </c>
      <c r="D28" s="29">
        <v>-1.2251337427930307</v>
      </c>
    </row>
    <row r="29" spans="1:9" x14ac:dyDescent="0.25">
      <c r="A29" s="29">
        <v>5</v>
      </c>
      <c r="B29" s="29">
        <v>3792.3675074201474</v>
      </c>
      <c r="C29" s="29">
        <v>-343.36750742014738</v>
      </c>
      <c r="D29" s="29">
        <v>-1.1232457781138214</v>
      </c>
    </row>
    <row r="30" spans="1:9" x14ac:dyDescent="0.25">
      <c r="A30" s="29">
        <v>6</v>
      </c>
      <c r="B30" s="29">
        <v>4754.1613162241556</v>
      </c>
      <c r="C30" s="29">
        <v>-413.1613162241556</v>
      </c>
      <c r="D30" s="29">
        <v>-1.351559754781567</v>
      </c>
    </row>
    <row r="31" spans="1:9" x14ac:dyDescent="0.25">
      <c r="A31" s="29">
        <v>7</v>
      </c>
      <c r="B31" s="29">
        <v>4943.4908061462047</v>
      </c>
      <c r="C31" s="29">
        <v>-589.4908061462047</v>
      </c>
      <c r="D31" s="29">
        <v>-1.9283800736289056</v>
      </c>
    </row>
    <row r="32" spans="1:9" x14ac:dyDescent="0.25">
      <c r="A32" s="29">
        <v>8</v>
      </c>
      <c r="B32" s="29">
        <v>4837.4662917898568</v>
      </c>
      <c r="C32" s="29">
        <v>-525.46629178985677</v>
      </c>
      <c r="D32" s="29">
        <v>-1.7189389824002022</v>
      </c>
    </row>
    <row r="33" spans="1:4" x14ac:dyDescent="0.25">
      <c r="A33" s="29">
        <v>9</v>
      </c>
      <c r="B33" s="29">
        <v>4951.0639857430861</v>
      </c>
      <c r="C33" s="29">
        <v>-526.06398574308605</v>
      </c>
      <c r="D33" s="29">
        <v>-1.7208941971338649</v>
      </c>
    </row>
    <row r="34" spans="1:4" x14ac:dyDescent="0.25">
      <c r="A34" s="29">
        <v>10</v>
      </c>
      <c r="B34" s="29">
        <v>4458.8073119457586</v>
      </c>
      <c r="C34" s="29">
        <v>-608.80731194575856</v>
      </c>
      <c r="D34" s="29">
        <v>-1.9915694643498836</v>
      </c>
    </row>
    <row r="35" spans="1:4" x14ac:dyDescent="0.25">
      <c r="A35" s="29">
        <v>11</v>
      </c>
      <c r="B35" s="29">
        <v>4405.7950547675855</v>
      </c>
      <c r="C35" s="29">
        <v>-842.7950547675855</v>
      </c>
      <c r="D35" s="29">
        <v>-2.757005152280029</v>
      </c>
    </row>
    <row r="36" spans="1:4" x14ac:dyDescent="0.25">
      <c r="A36" s="29">
        <v>12</v>
      </c>
      <c r="B36" s="29">
        <v>4080.1483321016617</v>
      </c>
      <c r="C36" s="29">
        <v>-471.14833210166171</v>
      </c>
      <c r="D36" s="29">
        <v>-1.5412505943697457</v>
      </c>
    </row>
    <row r="37" spans="1:4" x14ac:dyDescent="0.25">
      <c r="A37" s="29">
        <v>13</v>
      </c>
      <c r="B37" s="29">
        <v>4534.5391079145793</v>
      </c>
      <c r="C37" s="29">
        <v>-773.53910791457929</v>
      </c>
      <c r="D37" s="29">
        <v>-2.5304506640688653</v>
      </c>
    </row>
    <row r="38" spans="1:4" x14ac:dyDescent="0.25">
      <c r="A38" s="29">
        <v>14</v>
      </c>
      <c r="B38" s="29">
        <v>4951.0639857430861</v>
      </c>
      <c r="C38" s="29">
        <v>-1865.0639857430861</v>
      </c>
      <c r="D38" s="29">
        <v>-6.1011167411792684</v>
      </c>
    </row>
    <row r="39" spans="1:4" x14ac:dyDescent="0.25">
      <c r="A39" s="29">
        <v>15</v>
      </c>
      <c r="B39" s="29">
        <v>2361.0365636094584</v>
      </c>
      <c r="C39" s="29">
        <v>10.963436390541574</v>
      </c>
      <c r="D39" s="29">
        <v>3.5864295174053748E-2</v>
      </c>
    </row>
    <row r="40" spans="1:4" x14ac:dyDescent="0.25">
      <c r="A40" s="29">
        <v>16</v>
      </c>
      <c r="B40" s="29">
        <v>3004.7568293444247</v>
      </c>
      <c r="C40" s="29">
        <v>-171.75682934442466</v>
      </c>
      <c r="D40" s="29">
        <v>-0.56186193875146229</v>
      </c>
    </row>
    <row r="41" spans="1:4" x14ac:dyDescent="0.25">
      <c r="A41" s="29">
        <v>17</v>
      </c>
      <c r="B41" s="29">
        <v>3012.3300089413065</v>
      </c>
      <c r="C41" s="29">
        <v>-238.33000894130646</v>
      </c>
      <c r="D41" s="29">
        <v>-0.77964038692102555</v>
      </c>
    </row>
    <row r="42" spans="1:4" x14ac:dyDescent="0.25">
      <c r="A42" s="29">
        <v>18</v>
      </c>
      <c r="B42" s="29">
        <v>3019.9031885381883</v>
      </c>
      <c r="C42" s="29">
        <v>-432.90318853818826</v>
      </c>
      <c r="D42" s="29">
        <v>-1.416140631683428</v>
      </c>
    </row>
    <row r="43" spans="1:4" x14ac:dyDescent="0.25">
      <c r="A43" s="29">
        <v>19</v>
      </c>
      <c r="B43" s="29">
        <v>2239.8656900593473</v>
      </c>
      <c r="C43" s="29">
        <v>-109.86569005934734</v>
      </c>
      <c r="D43" s="29">
        <v>-0.35939968066845274</v>
      </c>
    </row>
    <row r="44" spans="1:4" x14ac:dyDescent="0.25">
      <c r="A44" s="29">
        <v>20</v>
      </c>
      <c r="B44" s="29">
        <v>2239.8656900593473</v>
      </c>
      <c r="C44" s="29">
        <v>-404.86569005934734</v>
      </c>
      <c r="D44" s="29">
        <v>-1.3244225712535118</v>
      </c>
    </row>
    <row r="45" spans="1:4" x14ac:dyDescent="0.25">
      <c r="A45" s="29">
        <v>21</v>
      </c>
      <c r="B45" s="29">
        <v>2338.3170248188126</v>
      </c>
      <c r="C45" s="29">
        <v>333.68297518118743</v>
      </c>
      <c r="D45" s="29">
        <v>1.0915651160961763</v>
      </c>
    </row>
    <row r="46" spans="1:4" x14ac:dyDescent="0.25">
      <c r="A46" s="29">
        <v>22</v>
      </c>
      <c r="B46" s="29">
        <v>2315.5974860281667</v>
      </c>
      <c r="C46" s="29">
        <v>114.40251397183329</v>
      </c>
      <c r="D46" s="29">
        <v>0.37424082957049548</v>
      </c>
    </row>
    <row r="47" spans="1:4" x14ac:dyDescent="0.25">
      <c r="A47" s="29">
        <v>23</v>
      </c>
      <c r="B47" s="29">
        <v>2292.8779472375209</v>
      </c>
      <c r="C47" s="29">
        <v>82.122052762479143</v>
      </c>
      <c r="D47" s="29">
        <v>0.26864291775466559</v>
      </c>
    </row>
    <row r="48" spans="1:4" x14ac:dyDescent="0.25">
      <c r="A48" s="29">
        <v>24</v>
      </c>
      <c r="B48" s="29">
        <v>2421.6220003845142</v>
      </c>
      <c r="C48" s="29">
        <v>-187.62200038451419</v>
      </c>
      <c r="D48" s="29">
        <v>-0.61376110219801672</v>
      </c>
    </row>
    <row r="49" spans="1:4" x14ac:dyDescent="0.25">
      <c r="A49" s="29">
        <v>25</v>
      </c>
      <c r="B49" s="29">
        <v>3012.3300089413065</v>
      </c>
      <c r="C49" s="29">
        <v>-364.33000894130646</v>
      </c>
      <c r="D49" s="29">
        <v>-1.1918196554421017</v>
      </c>
    </row>
    <row r="50" spans="1:4" x14ac:dyDescent="0.25">
      <c r="A50" s="29">
        <v>26</v>
      </c>
      <c r="B50" s="29">
        <v>4231.6119240393009</v>
      </c>
      <c r="C50" s="29">
        <v>383.3880759606991</v>
      </c>
      <c r="D50" s="29">
        <v>1.254163624676061</v>
      </c>
    </row>
    <row r="51" spans="1:4" x14ac:dyDescent="0.25">
      <c r="A51" s="29">
        <v>27</v>
      </c>
      <c r="B51" s="29">
        <v>3830.2334054045573</v>
      </c>
      <c r="C51" s="29">
        <v>545.76659459544271</v>
      </c>
      <c r="D51" s="29">
        <v>1.7853466328856209</v>
      </c>
    </row>
    <row r="52" spans="1:4" x14ac:dyDescent="0.25">
      <c r="A52" s="29">
        <v>28</v>
      </c>
      <c r="B52" s="29">
        <v>3913.5383809702589</v>
      </c>
      <c r="C52" s="29">
        <v>468.46161902974109</v>
      </c>
      <c r="D52" s="29">
        <v>1.5324616465228387</v>
      </c>
    </row>
    <row r="53" spans="1:4" x14ac:dyDescent="0.25">
      <c r="A53" s="29">
        <v>29</v>
      </c>
      <c r="B53" s="29">
        <v>3807.5138666139114</v>
      </c>
      <c r="C53" s="29">
        <v>924.48613338608857</v>
      </c>
      <c r="D53" s="29">
        <v>3.0242382398171106</v>
      </c>
    </row>
    <row r="54" spans="1:4" x14ac:dyDescent="0.25">
      <c r="A54" s="29">
        <v>30</v>
      </c>
      <c r="B54" s="29">
        <v>2239.8656900593473</v>
      </c>
      <c r="C54" s="29">
        <v>-109.86569005934734</v>
      </c>
      <c r="D54" s="29">
        <v>-0.35939968066845274</v>
      </c>
    </row>
    <row r="55" spans="1:4" x14ac:dyDescent="0.25">
      <c r="A55" s="29">
        <v>31</v>
      </c>
      <c r="B55" s="29">
        <v>2565.5124127252711</v>
      </c>
      <c r="C55" s="29">
        <v>-301.51241272527113</v>
      </c>
      <c r="D55" s="29">
        <v>-0.98632671212005585</v>
      </c>
    </row>
    <row r="56" spans="1:4" x14ac:dyDescent="0.25">
      <c r="A56" s="29">
        <v>32</v>
      </c>
      <c r="B56" s="29">
        <v>2361.0365636094584</v>
      </c>
      <c r="C56" s="29">
        <v>-133.03656360945843</v>
      </c>
      <c r="D56" s="29">
        <v>-0.43519772599289031</v>
      </c>
    </row>
    <row r="57" spans="1:4" x14ac:dyDescent="0.25">
      <c r="A57" s="29">
        <v>33</v>
      </c>
      <c r="B57" s="29">
        <v>3262.2449356384109</v>
      </c>
      <c r="C57" s="29">
        <v>-628.24493563841088</v>
      </c>
      <c r="D57" s="29">
        <v>-2.0551550636786562</v>
      </c>
    </row>
    <row r="58" spans="1:4" x14ac:dyDescent="0.25">
      <c r="A58" s="29">
        <v>34</v>
      </c>
      <c r="B58" s="29">
        <v>3209.2326784602374</v>
      </c>
      <c r="C58" s="29">
        <v>229.76732153976263</v>
      </c>
      <c r="D58" s="29">
        <v>0.75162957557385912</v>
      </c>
    </row>
    <row r="59" spans="1:4" x14ac:dyDescent="0.25">
      <c r="A59" s="29">
        <v>35</v>
      </c>
      <c r="B59" s="29">
        <v>3398.562168382286</v>
      </c>
      <c r="C59" s="29">
        <v>-69.562168382286018</v>
      </c>
      <c r="D59" s="29">
        <v>-0.22755621968690934</v>
      </c>
    </row>
    <row r="60" spans="1:4" x14ac:dyDescent="0.25">
      <c r="A60" s="29">
        <v>36</v>
      </c>
      <c r="B60" s="29">
        <v>3398.562168382286</v>
      </c>
      <c r="C60" s="29">
        <v>-96.562168382286018</v>
      </c>
      <c r="D60" s="29">
        <v>-0.31588034865571135</v>
      </c>
    </row>
    <row r="61" spans="1:4" x14ac:dyDescent="0.25">
      <c r="A61" s="29">
        <v>37</v>
      </c>
      <c r="B61" s="29">
        <v>3262.2449356384109</v>
      </c>
      <c r="C61" s="29">
        <v>25.75506436158912</v>
      </c>
      <c r="D61" s="29">
        <v>8.4251615787881262E-2</v>
      </c>
    </row>
    <row r="62" spans="1:4" x14ac:dyDescent="0.25">
      <c r="A62" s="29">
        <v>38</v>
      </c>
      <c r="B62" s="29">
        <v>4155.8801280704811</v>
      </c>
      <c r="C62" s="29">
        <v>53.119871929518922</v>
      </c>
      <c r="D62" s="29">
        <v>0.17376912663366945</v>
      </c>
    </row>
    <row r="63" spans="1:4" x14ac:dyDescent="0.25">
      <c r="A63" s="29">
        <v>39</v>
      </c>
      <c r="B63" s="29">
        <v>4534.5391079145793</v>
      </c>
      <c r="C63" s="29">
        <v>-70.53910791457929</v>
      </c>
      <c r="D63" s="29">
        <v>-0.23075204684413125</v>
      </c>
    </row>
    <row r="64" spans="1:4" x14ac:dyDescent="0.25">
      <c r="A64" s="29">
        <v>40</v>
      </c>
      <c r="B64" s="29">
        <v>4163.4533076673633</v>
      </c>
      <c r="C64" s="29">
        <v>-9.4533076673633332</v>
      </c>
      <c r="D64" s="29">
        <v>-3.0924265392369036E-2</v>
      </c>
    </row>
    <row r="65" spans="1:4" x14ac:dyDescent="0.25">
      <c r="A65" s="29">
        <v>41</v>
      </c>
      <c r="B65" s="29">
        <v>3913.5383809702589</v>
      </c>
      <c r="C65" s="29">
        <v>182.46161902974109</v>
      </c>
      <c r="D65" s="29">
        <v>0.59688013226071379</v>
      </c>
    </row>
    <row r="66" spans="1:4" x14ac:dyDescent="0.25">
      <c r="A66" s="29">
        <v>42</v>
      </c>
      <c r="B66" s="29">
        <v>4405.7950547675855</v>
      </c>
      <c r="C66" s="29">
        <v>549.2049452324145</v>
      </c>
      <c r="D66" s="29">
        <v>1.7965943856670972</v>
      </c>
    </row>
    <row r="67" spans="1:4" x14ac:dyDescent="0.25">
      <c r="A67" s="29">
        <v>43</v>
      </c>
      <c r="B67" s="29">
        <v>4534.5391079145793</v>
      </c>
      <c r="C67" s="29">
        <v>211.46089208542071</v>
      </c>
      <c r="D67" s="29">
        <v>0.69174441127446751</v>
      </c>
    </row>
    <row r="68" spans="1:4" x14ac:dyDescent="0.25">
      <c r="A68" s="29">
        <v>44</v>
      </c>
      <c r="B68" s="29">
        <v>4534.5391079145793</v>
      </c>
      <c r="C68" s="29">
        <v>605.46089208542071</v>
      </c>
      <c r="D68" s="29">
        <v>1.9806224414118005</v>
      </c>
    </row>
    <row r="69" spans="1:4" x14ac:dyDescent="0.25">
      <c r="A69" s="29">
        <v>45</v>
      </c>
      <c r="B69" s="29">
        <v>3459.1476051573418</v>
      </c>
      <c r="C69" s="29">
        <v>-497.14760515734179</v>
      </c>
      <c r="D69" s="29">
        <v>-1.6263010812758563</v>
      </c>
    </row>
    <row r="70" spans="1:4" x14ac:dyDescent="0.25">
      <c r="A70" s="29">
        <v>46</v>
      </c>
      <c r="B70" s="29">
        <v>2565.5124127252711</v>
      </c>
      <c r="C70" s="29">
        <v>-157.51241272527113</v>
      </c>
      <c r="D70" s="29">
        <v>-0.51526469095311178</v>
      </c>
    </row>
    <row r="71" spans="1:4" x14ac:dyDescent="0.25">
      <c r="A71" s="29">
        <v>47</v>
      </c>
      <c r="B71" s="29">
        <v>3398.562168382286</v>
      </c>
      <c r="C71" s="29">
        <v>-116.56216838228602</v>
      </c>
      <c r="D71" s="29">
        <v>-0.38130562937334245</v>
      </c>
    </row>
    <row r="72" spans="1:4" x14ac:dyDescent="0.25">
      <c r="A72" s="29">
        <v>48</v>
      </c>
      <c r="B72" s="29">
        <v>3398.562168382286</v>
      </c>
      <c r="C72" s="29">
        <v>-259.56216838228602</v>
      </c>
      <c r="D72" s="29">
        <v>-0.849096386504405</v>
      </c>
    </row>
    <row r="73" spans="1:4" x14ac:dyDescent="0.25">
      <c r="A73" s="29">
        <v>49</v>
      </c>
      <c r="B73" s="29">
        <v>2429.195179981396</v>
      </c>
      <c r="C73" s="29">
        <v>-209.195179981396</v>
      </c>
      <c r="D73" s="29">
        <v>-0.68433266875290999</v>
      </c>
    </row>
    <row r="74" spans="1:4" x14ac:dyDescent="0.25">
      <c r="A74" s="29">
        <v>50</v>
      </c>
      <c r="B74" s="29">
        <v>2383.7561024001043</v>
      </c>
      <c r="C74" s="29">
        <v>-260.75610240010428</v>
      </c>
      <c r="D74" s="29">
        <v>-0.8530020599181094</v>
      </c>
    </row>
    <row r="75" spans="1:4" x14ac:dyDescent="0.25">
      <c r="A75" s="29">
        <v>51</v>
      </c>
      <c r="B75" s="29">
        <v>2103.5484573154722</v>
      </c>
      <c r="C75" s="29">
        <v>-29.548457315472206</v>
      </c>
      <c r="D75" s="29">
        <v>-9.6660805731885499E-2</v>
      </c>
    </row>
    <row r="76" spans="1:4" x14ac:dyDescent="0.25">
      <c r="A76" s="29">
        <v>52</v>
      </c>
      <c r="B76" s="29">
        <v>2171.7070736874098</v>
      </c>
      <c r="C76" s="29">
        <v>-106.70707368740977</v>
      </c>
      <c r="D76" s="29">
        <v>-0.34906701252778671</v>
      </c>
    </row>
    <row r="77" spans="1:4" x14ac:dyDescent="0.25">
      <c r="A77" s="29">
        <v>53</v>
      </c>
      <c r="B77" s="29">
        <v>2042.9630205404167</v>
      </c>
      <c r="C77" s="29">
        <v>-269.96302054041666</v>
      </c>
      <c r="D77" s="29">
        <v>-0.88312032011181885</v>
      </c>
    </row>
    <row r="78" spans="1:4" x14ac:dyDescent="0.25">
      <c r="A78" s="29">
        <v>54</v>
      </c>
      <c r="B78" s="29">
        <v>2050.5362001372987</v>
      </c>
      <c r="C78" s="29">
        <v>-437.53620013729869</v>
      </c>
      <c r="D78" s="29">
        <v>-1.4312964359054199</v>
      </c>
    </row>
    <row r="79" spans="1:4" x14ac:dyDescent="0.25">
      <c r="A79" s="29">
        <v>55</v>
      </c>
      <c r="B79" s="29">
        <v>2239.8656900593473</v>
      </c>
      <c r="C79" s="29">
        <v>-405.86569005934734</v>
      </c>
      <c r="D79" s="29">
        <v>-1.3276938352893932</v>
      </c>
    </row>
    <row r="80" spans="1:4" x14ac:dyDescent="0.25">
      <c r="A80" s="29">
        <v>56</v>
      </c>
      <c r="B80" s="29">
        <v>2194.4266124780556</v>
      </c>
      <c r="C80" s="29">
        <v>-239.42661247805563</v>
      </c>
      <c r="D80" s="29">
        <v>-0.78322766663241361</v>
      </c>
    </row>
    <row r="81" spans="1:4" x14ac:dyDescent="0.25">
      <c r="A81" s="29">
        <v>57</v>
      </c>
      <c r="B81" s="29">
        <v>2361.0365636094584</v>
      </c>
      <c r="C81" s="29">
        <v>-83.036563609458426</v>
      </c>
      <c r="D81" s="29">
        <v>-0.27163452419881251</v>
      </c>
    </row>
    <row r="82" spans="1:4" x14ac:dyDescent="0.25">
      <c r="A82" s="29">
        <v>58</v>
      </c>
      <c r="B82" s="29">
        <v>2243.6522798577885</v>
      </c>
      <c r="C82" s="29">
        <v>-117.65227985778847</v>
      </c>
      <c r="D82" s="29">
        <v>-0.38487167183825544</v>
      </c>
    </row>
    <row r="83" spans="1:4" x14ac:dyDescent="0.25">
      <c r="A83" s="29">
        <v>59</v>
      </c>
      <c r="B83" s="29">
        <v>2239.8656900593473</v>
      </c>
      <c r="C83" s="29">
        <v>14.134309940652656</v>
      </c>
      <c r="D83" s="29">
        <v>4.6237059780860207E-2</v>
      </c>
    </row>
    <row r="84" spans="1:4" x14ac:dyDescent="0.25">
      <c r="A84" s="29">
        <v>60</v>
      </c>
      <c r="B84" s="29">
        <v>2565.5124127252711</v>
      </c>
      <c r="C84" s="29">
        <v>-157.51241272527113</v>
      </c>
      <c r="D84" s="29">
        <v>-0.51526469095311178</v>
      </c>
    </row>
    <row r="85" spans="1:4" x14ac:dyDescent="0.25">
      <c r="A85" s="29">
        <v>61</v>
      </c>
      <c r="B85" s="29">
        <v>2429.195179981396</v>
      </c>
      <c r="C85" s="29">
        <v>-203.195179981396</v>
      </c>
      <c r="D85" s="29">
        <v>-0.66470508453762067</v>
      </c>
    </row>
    <row r="86" spans="1:4" x14ac:dyDescent="0.25">
      <c r="A86" s="29">
        <v>62</v>
      </c>
      <c r="B86" s="29">
        <v>4155.8801280704811</v>
      </c>
      <c r="C86" s="29">
        <v>118.11987192951892</v>
      </c>
      <c r="D86" s="29">
        <v>0.38640128896597059</v>
      </c>
    </row>
    <row r="87" spans="1:4" x14ac:dyDescent="0.25">
      <c r="A87" s="29">
        <v>63</v>
      </c>
      <c r="B87" s="29">
        <v>4534.5391079145793</v>
      </c>
      <c r="C87" s="29">
        <v>-149.53910791457929</v>
      </c>
      <c r="D87" s="29">
        <v>-0.48918190567877418</v>
      </c>
    </row>
    <row r="88" spans="1:4" x14ac:dyDescent="0.25">
      <c r="A88" s="29">
        <v>64</v>
      </c>
      <c r="B88" s="29">
        <v>3913.5383809702589</v>
      </c>
      <c r="C88" s="29">
        <v>221.46161902974109</v>
      </c>
      <c r="D88" s="29">
        <v>0.72445942966009447</v>
      </c>
    </row>
    <row r="89" spans="1:4" x14ac:dyDescent="0.25">
      <c r="A89" s="29">
        <v>65</v>
      </c>
      <c r="B89" s="29">
        <v>4163.4533076673633</v>
      </c>
      <c r="C89" s="29">
        <v>-34.453307667363333</v>
      </c>
      <c r="D89" s="29">
        <v>-0.11270586628940793</v>
      </c>
    </row>
    <row r="90" spans="1:4" x14ac:dyDescent="0.25">
      <c r="A90" s="29">
        <v>66</v>
      </c>
      <c r="B90" s="29">
        <v>3807.5138666139114</v>
      </c>
      <c r="C90" s="29">
        <v>-135.51386661391143</v>
      </c>
      <c r="D90" s="29">
        <v>-0.44330163821733876</v>
      </c>
    </row>
    <row r="91" spans="1:4" x14ac:dyDescent="0.25">
      <c r="A91" s="29">
        <v>67</v>
      </c>
      <c r="B91" s="29">
        <v>4754.1613162241556</v>
      </c>
      <c r="C91" s="29">
        <v>-121.1613162241556</v>
      </c>
      <c r="D91" s="29">
        <v>-0.39635065630415267</v>
      </c>
    </row>
    <row r="92" spans="1:4" x14ac:dyDescent="0.25">
      <c r="A92" s="29">
        <v>68</v>
      </c>
      <c r="B92" s="29">
        <v>4155.8801280704811</v>
      </c>
      <c r="C92" s="29">
        <v>346.11987192951892</v>
      </c>
      <c r="D92" s="29">
        <v>1.1322494891469654</v>
      </c>
    </row>
    <row r="93" spans="1:4" x14ac:dyDescent="0.25">
      <c r="A93" s="29">
        <v>69</v>
      </c>
      <c r="B93" s="29">
        <v>4155.8801280704811</v>
      </c>
      <c r="C93" s="29">
        <v>300.11987192951892</v>
      </c>
      <c r="D93" s="29">
        <v>0.98177134349641382</v>
      </c>
    </row>
    <row r="94" spans="1:4" x14ac:dyDescent="0.25">
      <c r="A94" s="29">
        <v>70</v>
      </c>
      <c r="B94" s="29">
        <v>4534.5391079145793</v>
      </c>
      <c r="C94" s="29">
        <v>-112.53910791457929</v>
      </c>
      <c r="D94" s="29">
        <v>-0.36814513635115659</v>
      </c>
    </row>
    <row r="95" spans="1:4" x14ac:dyDescent="0.25">
      <c r="A95" s="29">
        <v>71</v>
      </c>
      <c r="B95" s="29">
        <v>2035.3898409435346</v>
      </c>
      <c r="C95" s="29">
        <v>294.61015905646536</v>
      </c>
      <c r="D95" s="29">
        <v>0.96374761792676</v>
      </c>
    </row>
    <row r="96" spans="1:4" x14ac:dyDescent="0.25">
      <c r="A96" s="29">
        <v>72</v>
      </c>
      <c r="B96" s="29">
        <v>3807.5138666139114</v>
      </c>
      <c r="C96" s="29">
        <v>84.486133386088568</v>
      </c>
      <c r="D96" s="29">
        <v>0.27637644967660357</v>
      </c>
    </row>
    <row r="97" spans="1:4" x14ac:dyDescent="0.25">
      <c r="A97" s="29">
        <v>73</v>
      </c>
      <c r="B97" s="29">
        <v>3830.2334054045573</v>
      </c>
      <c r="C97" s="29">
        <v>267.76659459544271</v>
      </c>
      <c r="D97" s="29">
        <v>0.87593523091054837</v>
      </c>
    </row>
    <row r="98" spans="1:4" x14ac:dyDescent="0.25">
      <c r="A98" s="29">
        <v>74</v>
      </c>
      <c r="B98" s="29">
        <v>3792.3675074201474</v>
      </c>
      <c r="C98" s="29">
        <v>501.63249257985262</v>
      </c>
      <c r="D98" s="29">
        <v>1.6409723322060934</v>
      </c>
    </row>
    <row r="99" spans="1:4" x14ac:dyDescent="0.25">
      <c r="A99" s="29">
        <v>75</v>
      </c>
      <c r="B99" s="29">
        <v>3913.5383809702589</v>
      </c>
      <c r="C99" s="29">
        <v>163.46161902974109</v>
      </c>
      <c r="D99" s="29">
        <v>0.53472611557896421</v>
      </c>
    </row>
    <row r="100" spans="1:4" x14ac:dyDescent="0.25">
      <c r="A100" s="29">
        <v>76</v>
      </c>
      <c r="B100" s="29">
        <v>2421.6220003845142</v>
      </c>
      <c r="C100" s="29">
        <v>511.37799961548581</v>
      </c>
      <c r="D100" s="29">
        <v>1.672852458883191</v>
      </c>
    </row>
    <row r="101" spans="1:4" x14ac:dyDescent="0.25">
      <c r="A101" s="29">
        <v>77</v>
      </c>
      <c r="B101" s="29">
        <v>2421.6220003845142</v>
      </c>
      <c r="C101" s="29">
        <v>89.377999615485805</v>
      </c>
      <c r="D101" s="29">
        <v>0.29237903574117424</v>
      </c>
    </row>
    <row r="102" spans="1:4" x14ac:dyDescent="0.25">
      <c r="A102" s="29">
        <v>78</v>
      </c>
      <c r="B102" s="29">
        <v>2414.0488207876324</v>
      </c>
      <c r="C102" s="29">
        <v>564.95117921236761</v>
      </c>
      <c r="D102" s="29">
        <v>1.8481044745862938</v>
      </c>
    </row>
    <row r="103" spans="1:4" x14ac:dyDescent="0.25">
      <c r="A103" s="29">
        <v>79</v>
      </c>
      <c r="B103" s="29">
        <v>2232.2925104624655</v>
      </c>
      <c r="C103" s="29">
        <v>-43.292510462465543</v>
      </c>
      <c r="D103" s="29">
        <v>-0.14162123249888953</v>
      </c>
    </row>
    <row r="104" spans="1:4" x14ac:dyDescent="0.25">
      <c r="A104" s="29">
        <v>80</v>
      </c>
      <c r="B104" s="29">
        <v>2429.195179981396</v>
      </c>
      <c r="C104" s="29">
        <v>-34.195179981395995</v>
      </c>
      <c r="D104" s="29">
        <v>-0.11186146247363765</v>
      </c>
    </row>
    <row r="105" spans="1:4" x14ac:dyDescent="0.25">
      <c r="A105" s="29">
        <v>81</v>
      </c>
      <c r="B105" s="29">
        <v>2239.8656900593473</v>
      </c>
      <c r="C105" s="29">
        <v>48.134309940652656</v>
      </c>
      <c r="D105" s="29">
        <v>0.15746003700083311</v>
      </c>
    </row>
    <row r="106" spans="1:4" x14ac:dyDescent="0.25">
      <c r="A106" s="29">
        <v>82</v>
      </c>
      <c r="B106" s="29">
        <v>2414.0488207876324</v>
      </c>
      <c r="C106" s="29">
        <v>91.951179212367606</v>
      </c>
      <c r="D106" s="29">
        <v>0.30079658561431788</v>
      </c>
    </row>
    <row r="107" spans="1:4" x14ac:dyDescent="0.25">
      <c r="A107" s="29">
        <v>83</v>
      </c>
      <c r="B107" s="29">
        <v>2247.4388696562291</v>
      </c>
      <c r="C107" s="29">
        <v>-83.438869656229144</v>
      </c>
      <c r="D107" s="29">
        <v>-0.27295057350103125</v>
      </c>
    </row>
    <row r="108" spans="1:4" x14ac:dyDescent="0.25">
      <c r="A108" s="29">
        <v>84</v>
      </c>
      <c r="B108" s="29">
        <v>2239.8656900593473</v>
      </c>
      <c r="C108" s="29">
        <v>-139.86569005934734</v>
      </c>
      <c r="D108" s="29">
        <v>-0.45753760174489944</v>
      </c>
    </row>
    <row r="109" spans="1:4" x14ac:dyDescent="0.25">
      <c r="A109" s="29">
        <v>85</v>
      </c>
      <c r="B109" s="29">
        <v>4155.8801280704811</v>
      </c>
      <c r="C109" s="29">
        <v>-55.880128070481078</v>
      </c>
      <c r="D109" s="29">
        <v>-0.18279865327742015</v>
      </c>
    </row>
    <row r="110" spans="1:4" x14ac:dyDescent="0.25">
      <c r="A110" s="29">
        <v>86</v>
      </c>
      <c r="B110" s="29">
        <v>3807.5138666139114</v>
      </c>
      <c r="C110" s="29">
        <v>-135.51386661391143</v>
      </c>
      <c r="D110" s="29">
        <v>-0.44330163821733876</v>
      </c>
    </row>
    <row r="111" spans="1:4" x14ac:dyDescent="0.25">
      <c r="A111" s="29">
        <v>87</v>
      </c>
      <c r="B111" s="29">
        <v>4155.8801280704811</v>
      </c>
      <c r="C111" s="29">
        <v>-167.88012807048108</v>
      </c>
      <c r="D111" s="29">
        <v>-0.5491802252961544</v>
      </c>
    </row>
    <row r="112" spans="1:4" x14ac:dyDescent="0.25">
      <c r="A112" s="29">
        <v>88</v>
      </c>
      <c r="B112" s="29">
        <v>3792.3675074201474</v>
      </c>
      <c r="C112" s="29">
        <v>249.63249257985262</v>
      </c>
      <c r="D112" s="29">
        <v>0.81661379516394128</v>
      </c>
    </row>
    <row r="113" spans="1:4" x14ac:dyDescent="0.25">
      <c r="A113" s="29">
        <v>89</v>
      </c>
      <c r="B113" s="29">
        <v>3913.5383809702589</v>
      </c>
      <c r="C113" s="29">
        <v>-136.53838097025891</v>
      </c>
      <c r="D113" s="29">
        <v>-0.44665309518550261</v>
      </c>
    </row>
    <row r="114" spans="1:4" x14ac:dyDescent="0.25">
      <c r="A114" s="29">
        <v>90</v>
      </c>
      <c r="B114" s="29">
        <v>4754.1613162241556</v>
      </c>
      <c r="C114" s="29">
        <v>197.8386837758444</v>
      </c>
      <c r="D114" s="29">
        <v>0.64718257114206368</v>
      </c>
    </row>
    <row r="115" spans="1:4" x14ac:dyDescent="0.25">
      <c r="A115" s="29">
        <v>91</v>
      </c>
      <c r="B115" s="29">
        <v>4534.5391079145793</v>
      </c>
      <c r="C115" s="29">
        <v>-70.53910791457929</v>
      </c>
      <c r="D115" s="29">
        <v>-0.23075204684413125</v>
      </c>
    </row>
    <row r="116" spans="1:4" x14ac:dyDescent="0.25">
      <c r="A116" s="29">
        <v>92</v>
      </c>
      <c r="B116" s="29">
        <v>4163.4533076673633</v>
      </c>
      <c r="C116" s="29">
        <v>199.54669233263667</v>
      </c>
      <c r="D116" s="29">
        <v>0.65276991810687612</v>
      </c>
    </row>
    <row r="117" spans="1:4" x14ac:dyDescent="0.25">
      <c r="A117" s="29">
        <v>93</v>
      </c>
      <c r="B117" s="29">
        <v>3913.5383809702589</v>
      </c>
      <c r="C117" s="29">
        <v>323.46161902974109</v>
      </c>
      <c r="D117" s="29">
        <v>1.0581283613200132</v>
      </c>
    </row>
    <row r="118" spans="1:4" x14ac:dyDescent="0.25">
      <c r="A118" s="29">
        <v>94</v>
      </c>
      <c r="B118" s="29">
        <v>4837.4662917898568</v>
      </c>
      <c r="C118" s="29">
        <v>-102.46629178985677</v>
      </c>
      <c r="D118" s="29">
        <v>-0.33519429522230398</v>
      </c>
    </row>
    <row r="119" spans="1:4" x14ac:dyDescent="0.25">
      <c r="A119" s="29">
        <v>95</v>
      </c>
      <c r="B119" s="29">
        <v>4951.0639857430861</v>
      </c>
      <c r="C119" s="29">
        <v>-6.3985743086050206E-2</v>
      </c>
      <c r="D119" s="29">
        <v>-2.0931426016655296E-4</v>
      </c>
    </row>
    <row r="120" spans="1:4" x14ac:dyDescent="0.25">
      <c r="A120" s="29">
        <v>96</v>
      </c>
      <c r="B120" s="29">
        <v>4231.6119240393009</v>
      </c>
      <c r="C120" s="29">
        <v>-410.6119240393009</v>
      </c>
      <c r="D120" s="29">
        <v>-1.3432200198138944</v>
      </c>
    </row>
    <row r="121" spans="1:4" x14ac:dyDescent="0.25">
      <c r="A121" s="29">
        <v>97</v>
      </c>
      <c r="B121" s="29">
        <v>3209.2326784602374</v>
      </c>
      <c r="C121" s="29">
        <v>-88.232678460237366</v>
      </c>
      <c r="D121" s="29">
        <v>-0.28863238783647571</v>
      </c>
    </row>
    <row r="122" spans="1:4" x14ac:dyDescent="0.25">
      <c r="A122" s="29">
        <v>98</v>
      </c>
      <c r="B122" s="29">
        <v>3398.562168382286</v>
      </c>
      <c r="C122" s="29">
        <v>-120.56216838228602</v>
      </c>
      <c r="D122" s="29">
        <v>-0.39439068551686868</v>
      </c>
    </row>
    <row r="123" spans="1:4" x14ac:dyDescent="0.25">
      <c r="A123" s="29">
        <v>99</v>
      </c>
      <c r="B123" s="29">
        <v>3262.2449356384109</v>
      </c>
      <c r="C123" s="29">
        <v>-317.24493563841088</v>
      </c>
      <c r="D123" s="29">
        <v>-1.0377919485194924</v>
      </c>
    </row>
    <row r="124" spans="1:4" x14ac:dyDescent="0.25">
      <c r="A124" s="29">
        <v>100</v>
      </c>
      <c r="B124" s="29">
        <v>3398.562168382286</v>
      </c>
      <c r="C124" s="29">
        <v>-377.56216838228602</v>
      </c>
      <c r="D124" s="29">
        <v>-1.2351055427384285</v>
      </c>
    </row>
    <row r="125" spans="1:4" x14ac:dyDescent="0.25">
      <c r="A125" s="29">
        <v>101</v>
      </c>
      <c r="B125" s="29">
        <v>3004.7568293444247</v>
      </c>
      <c r="C125" s="29">
        <v>-100.75682934442466</v>
      </c>
      <c r="D125" s="29">
        <v>-0.32960219220387182</v>
      </c>
    </row>
    <row r="126" spans="1:4" x14ac:dyDescent="0.25">
      <c r="A126" s="29">
        <v>102</v>
      </c>
      <c r="B126" s="29">
        <v>2239.8656900593473</v>
      </c>
      <c r="C126" s="29">
        <v>-289.86569005934734</v>
      </c>
      <c r="D126" s="29">
        <v>-0.94822720712713282</v>
      </c>
    </row>
    <row r="127" spans="1:4" x14ac:dyDescent="0.25">
      <c r="A127" s="29">
        <v>103</v>
      </c>
      <c r="B127" s="29">
        <v>4534.5391079145793</v>
      </c>
      <c r="C127" s="29">
        <v>462.46089208542071</v>
      </c>
      <c r="D127" s="29">
        <v>1.5128316842807381</v>
      </c>
    </row>
    <row r="128" spans="1:4" x14ac:dyDescent="0.25">
      <c r="A128" s="29">
        <v>104</v>
      </c>
      <c r="B128" s="29">
        <v>4534.5391079145793</v>
      </c>
      <c r="C128" s="29">
        <v>371.46089208542071</v>
      </c>
      <c r="D128" s="29">
        <v>1.2151466570155165</v>
      </c>
    </row>
    <row r="129" spans="1:4" x14ac:dyDescent="0.25">
      <c r="A129" s="29">
        <v>105</v>
      </c>
      <c r="B129" s="29">
        <v>4231.6119240393009</v>
      </c>
      <c r="C129" s="29">
        <v>422.3880759606991</v>
      </c>
      <c r="D129" s="29">
        <v>1.3817429220754418</v>
      </c>
    </row>
    <row r="130" spans="1:4" x14ac:dyDescent="0.25">
      <c r="A130" s="29">
        <v>106</v>
      </c>
      <c r="B130" s="29">
        <v>4155.8801280704811</v>
      </c>
      <c r="C130" s="29">
        <v>343.11987192951892</v>
      </c>
      <c r="D130" s="29">
        <v>1.1224356970393208</v>
      </c>
    </row>
    <row r="131" spans="1:4" x14ac:dyDescent="0.25">
      <c r="A131" s="29">
        <v>107</v>
      </c>
      <c r="B131" s="29">
        <v>3262.2449356384109</v>
      </c>
      <c r="C131" s="29">
        <v>-473.24493563841088</v>
      </c>
      <c r="D131" s="29">
        <v>-1.5481091381170151</v>
      </c>
    </row>
    <row r="132" spans="1:4" x14ac:dyDescent="0.25">
      <c r="A132" s="29">
        <v>108</v>
      </c>
      <c r="B132" s="29">
        <v>2239.8656900593473</v>
      </c>
      <c r="C132" s="29">
        <v>39.134309940652656</v>
      </c>
      <c r="D132" s="29">
        <v>0.1280186606778991</v>
      </c>
    </row>
    <row r="133" spans="1:4" x14ac:dyDescent="0.25">
      <c r="A133" s="29">
        <v>109</v>
      </c>
      <c r="B133" s="29">
        <v>2565.5124127252711</v>
      </c>
      <c r="C133" s="29">
        <v>-164.51241272527113</v>
      </c>
      <c r="D133" s="29">
        <v>-0.53816353920428273</v>
      </c>
    </row>
    <row r="134" spans="1:4" x14ac:dyDescent="0.25">
      <c r="A134" s="29">
        <v>110</v>
      </c>
      <c r="B134" s="29">
        <v>2323.170665625049</v>
      </c>
      <c r="C134" s="29">
        <v>55.829334374951031</v>
      </c>
      <c r="D134" s="29">
        <v>0.18263249368798321</v>
      </c>
    </row>
    <row r="135" spans="1:4" x14ac:dyDescent="0.25">
      <c r="A135" s="29">
        <v>111</v>
      </c>
      <c r="B135" s="29">
        <v>2035.3898409435346</v>
      </c>
      <c r="C135" s="29">
        <v>88.610159056465363</v>
      </c>
      <c r="D135" s="29">
        <v>0.28986722653515951</v>
      </c>
    </row>
    <row r="136" spans="1:4" x14ac:dyDescent="0.25">
      <c r="A136" s="29">
        <v>112</v>
      </c>
      <c r="B136" s="29">
        <v>2429.195179981396</v>
      </c>
      <c r="C136" s="29">
        <v>-119.195179981396</v>
      </c>
      <c r="D136" s="29">
        <v>-0.38991890552356989</v>
      </c>
    </row>
    <row r="137" spans="1:4" x14ac:dyDescent="0.25">
      <c r="A137" s="29">
        <v>113</v>
      </c>
      <c r="B137" s="29">
        <v>2679.1101066785004</v>
      </c>
      <c r="C137" s="29">
        <v>-207.11010667850042</v>
      </c>
      <c r="D137" s="29">
        <v>-0.67751184344497084</v>
      </c>
    </row>
    <row r="138" spans="1:4" x14ac:dyDescent="0.25">
      <c r="A138" s="29">
        <v>114</v>
      </c>
      <c r="B138" s="29">
        <v>2247.4388696562291</v>
      </c>
      <c r="C138" s="29">
        <v>17.561130343770856</v>
      </c>
      <c r="D138" s="29">
        <v>5.7447094123005908E-2</v>
      </c>
    </row>
    <row r="139" spans="1:4" x14ac:dyDescent="0.25">
      <c r="A139" s="29">
        <v>115</v>
      </c>
      <c r="B139" s="29">
        <v>4155.8801280704811</v>
      </c>
      <c r="C139" s="29">
        <v>-73.880128070481078</v>
      </c>
      <c r="D139" s="29">
        <v>-0.24168140592328816</v>
      </c>
    </row>
    <row r="140" spans="1:4" x14ac:dyDescent="0.25">
      <c r="A140" s="29">
        <v>116</v>
      </c>
      <c r="B140" s="29">
        <v>4534.5391079145793</v>
      </c>
      <c r="C140" s="29">
        <v>-256.53910791457929</v>
      </c>
      <c r="D140" s="29">
        <v>-0.83920715751810071</v>
      </c>
    </row>
    <row r="141" spans="1:4" x14ac:dyDescent="0.25">
      <c r="A141" s="29">
        <v>117</v>
      </c>
      <c r="B141" s="29">
        <v>2020.2434817497708</v>
      </c>
      <c r="C141" s="29">
        <v>-153.24348174977081</v>
      </c>
      <c r="D141" s="29">
        <v>-0.50129989058129687</v>
      </c>
    </row>
    <row r="142" spans="1:4" x14ac:dyDescent="0.25">
      <c r="A142" s="29">
        <v>118</v>
      </c>
      <c r="B142" s="29">
        <v>2383.7561024001043</v>
      </c>
      <c r="C142" s="29">
        <v>-225.75610240010428</v>
      </c>
      <c r="D142" s="29">
        <v>-0.73850781866225501</v>
      </c>
    </row>
    <row r="143" spans="1:4" x14ac:dyDescent="0.25">
      <c r="A143" s="29">
        <v>119</v>
      </c>
      <c r="B143" s="29">
        <v>2368.6097432063407</v>
      </c>
      <c r="C143" s="29">
        <v>213.39025679365932</v>
      </c>
      <c r="D143" s="29">
        <v>0.69805587265662761</v>
      </c>
    </row>
    <row r="144" spans="1:4" x14ac:dyDescent="0.25">
      <c r="A144" s="29">
        <v>120</v>
      </c>
      <c r="B144" s="29">
        <v>2421.6220003845142</v>
      </c>
      <c r="C144" s="29">
        <v>446.37799961548581</v>
      </c>
      <c r="D144" s="29">
        <v>1.4602202965508897</v>
      </c>
    </row>
    <row r="145" spans="1:4" x14ac:dyDescent="0.25">
      <c r="A145" s="29">
        <v>121</v>
      </c>
      <c r="B145" s="29">
        <v>3913.5383809702589</v>
      </c>
      <c r="C145" s="29">
        <v>-514.53838097025891</v>
      </c>
      <c r="D145" s="29">
        <v>-1.6831909007487309</v>
      </c>
    </row>
    <row r="146" spans="1:4" x14ac:dyDescent="0.25">
      <c r="A146" s="29">
        <v>122</v>
      </c>
      <c r="B146" s="29">
        <v>2421.6220003845142</v>
      </c>
      <c r="C146" s="29">
        <v>238.37799961548581</v>
      </c>
      <c r="D146" s="29">
        <v>0.77979737708752606</v>
      </c>
    </row>
    <row r="147" spans="1:4" x14ac:dyDescent="0.25">
      <c r="A147" s="29">
        <v>123</v>
      </c>
      <c r="B147" s="29">
        <v>2686.6832862753827</v>
      </c>
      <c r="C147" s="29">
        <v>120.31671372461733</v>
      </c>
      <c r="D147" s="29">
        <v>0.39358773852279749</v>
      </c>
    </row>
    <row r="148" spans="1:4" x14ac:dyDescent="0.25">
      <c r="A148" s="29">
        <v>124</v>
      </c>
      <c r="B148" s="29">
        <v>4155.8801280704811</v>
      </c>
      <c r="C148" s="29">
        <v>-491.88012807048108</v>
      </c>
      <c r="D148" s="29">
        <v>-1.6090697729217787</v>
      </c>
    </row>
    <row r="149" spans="1:4" x14ac:dyDescent="0.25">
      <c r="A149" s="29">
        <v>125</v>
      </c>
      <c r="B149" s="29">
        <v>3004.7568293444247</v>
      </c>
      <c r="C149" s="29">
        <v>97.243170655575341</v>
      </c>
      <c r="D149" s="29">
        <v>0.31810808690067627</v>
      </c>
    </row>
    <row r="150" spans="1:4" x14ac:dyDescent="0.25">
      <c r="A150" s="29">
        <v>126</v>
      </c>
      <c r="B150" s="29">
        <v>3262.2449356384109</v>
      </c>
      <c r="C150" s="29">
        <v>-361.24493563841088</v>
      </c>
      <c r="D150" s="29">
        <v>-1.1817275660982809</v>
      </c>
    </row>
    <row r="151" spans="1:4" x14ac:dyDescent="0.25">
      <c r="A151" s="29">
        <v>127</v>
      </c>
      <c r="B151" s="29">
        <v>3398.562168382286</v>
      </c>
      <c r="C151" s="29">
        <v>-62.562168382286018</v>
      </c>
      <c r="D151" s="29">
        <v>-0.20465737143573845</v>
      </c>
    </row>
    <row r="152" spans="1:4" x14ac:dyDescent="0.25">
      <c r="A152" s="29">
        <v>128</v>
      </c>
      <c r="B152" s="29">
        <v>2103.5484573154722</v>
      </c>
      <c r="C152" s="29">
        <v>-153.54845731547221</v>
      </c>
      <c r="D152" s="29">
        <v>-0.50229754618119848</v>
      </c>
    </row>
    <row r="153" spans="1:4" x14ac:dyDescent="0.25">
      <c r="A153" s="29">
        <v>129</v>
      </c>
      <c r="B153" s="29">
        <v>2429.195179981396</v>
      </c>
      <c r="C153" s="29">
        <v>21.804820018604005</v>
      </c>
      <c r="D153" s="29">
        <v>7.1329323535729489E-2</v>
      </c>
    </row>
    <row r="154" spans="1:4" x14ac:dyDescent="0.25">
      <c r="A154" s="29">
        <v>130</v>
      </c>
      <c r="B154" s="29">
        <v>2042.9630205404167</v>
      </c>
      <c r="C154" s="29">
        <v>-206.96302054041666</v>
      </c>
      <c r="D154" s="29">
        <v>-0.67703068585128079</v>
      </c>
    </row>
    <row r="155" spans="1:4" x14ac:dyDescent="0.25">
      <c r="A155" s="29">
        <v>131</v>
      </c>
      <c r="B155" s="29">
        <v>2565.5124127252711</v>
      </c>
      <c r="C155" s="29">
        <v>-23.512412725271133</v>
      </c>
      <c r="D155" s="29">
        <v>-7.6915310144983304E-2</v>
      </c>
    </row>
    <row r="156" spans="1:4" x14ac:dyDescent="0.25">
      <c r="A156" s="29">
        <v>132</v>
      </c>
      <c r="B156" s="29">
        <v>3398.562168382286</v>
      </c>
      <c r="C156" s="29">
        <v>382.43783161771398</v>
      </c>
      <c r="D156" s="29">
        <v>1.251055124531554</v>
      </c>
    </row>
    <row r="157" spans="1:4" x14ac:dyDescent="0.25">
      <c r="A157" s="29">
        <v>133</v>
      </c>
      <c r="B157" s="29">
        <v>3459.1476051573418</v>
      </c>
      <c r="C157" s="29">
        <v>172.85239484265821</v>
      </c>
      <c r="D157" s="29">
        <v>0.56544582276478639</v>
      </c>
    </row>
    <row r="158" spans="1:4" x14ac:dyDescent="0.25">
      <c r="A158" s="29">
        <v>134</v>
      </c>
      <c r="B158" s="29">
        <v>3209.2326784602374</v>
      </c>
      <c r="C158" s="29">
        <v>403.76732153976263</v>
      </c>
      <c r="D158" s="29">
        <v>1.3208295178172498</v>
      </c>
    </row>
    <row r="159" spans="1:4" x14ac:dyDescent="0.25">
      <c r="A159" s="29">
        <v>135</v>
      </c>
      <c r="B159" s="29">
        <v>3792.3675074201474</v>
      </c>
      <c r="C159" s="29">
        <v>348.63249257985262</v>
      </c>
      <c r="D159" s="29">
        <v>1.1404689347162154</v>
      </c>
    </row>
    <row r="160" spans="1:4" x14ac:dyDescent="0.25">
      <c r="A160" s="29">
        <v>136</v>
      </c>
      <c r="B160" s="29">
        <v>4155.8801280704811</v>
      </c>
      <c r="C160" s="29">
        <v>543.11987192951892</v>
      </c>
      <c r="D160" s="29">
        <v>1.776688504215632</v>
      </c>
    </row>
    <row r="161" spans="1:4" x14ac:dyDescent="0.25">
      <c r="A161" s="29">
        <v>137</v>
      </c>
      <c r="B161" s="29">
        <v>3913.5383809702589</v>
      </c>
      <c r="C161" s="29">
        <v>543.46161902974109</v>
      </c>
      <c r="D161" s="29">
        <v>1.7778064492139556</v>
      </c>
    </row>
    <row r="162" spans="1:4" x14ac:dyDescent="0.25">
      <c r="A162" s="29">
        <v>138</v>
      </c>
      <c r="B162" s="29">
        <v>3792.3675074201474</v>
      </c>
      <c r="C162" s="29">
        <v>845.63249257985262</v>
      </c>
      <c r="D162" s="29">
        <v>2.7662871605493486</v>
      </c>
    </row>
    <row r="163" spans="1:4" x14ac:dyDescent="0.25">
      <c r="A163" s="29">
        <v>139</v>
      </c>
      <c r="B163" s="29">
        <v>3807.5138666139114</v>
      </c>
      <c r="C163" s="29">
        <v>449.48613338608857</v>
      </c>
      <c r="D163" s="29">
        <v>1.4703878227733715</v>
      </c>
    </row>
    <row r="164" spans="1:4" x14ac:dyDescent="0.25">
      <c r="A164" s="29">
        <v>140</v>
      </c>
      <c r="B164" s="29">
        <v>2247.4388696562291</v>
      </c>
      <c r="C164" s="29">
        <v>-28.438869656229144</v>
      </c>
      <c r="D164" s="29">
        <v>-9.3031051527545677E-2</v>
      </c>
    </row>
    <row r="165" spans="1:4" x14ac:dyDescent="0.25">
      <c r="A165" s="29">
        <v>141</v>
      </c>
      <c r="B165" s="29">
        <v>2103.5484573154722</v>
      </c>
      <c r="C165" s="29">
        <v>-140.54845731547221</v>
      </c>
      <c r="D165" s="29">
        <v>-0.45977111371473822</v>
      </c>
    </row>
    <row r="166" spans="1:4" x14ac:dyDescent="0.25">
      <c r="A166" s="29">
        <v>142</v>
      </c>
      <c r="B166" s="29">
        <v>2239.8656900593473</v>
      </c>
      <c r="C166" s="29">
        <v>60.134309940652656</v>
      </c>
      <c r="D166" s="29">
        <v>0.19671520543141177</v>
      </c>
    </row>
    <row r="167" spans="1:4" x14ac:dyDescent="0.25">
      <c r="A167" s="29">
        <v>143</v>
      </c>
      <c r="B167" s="29">
        <v>2080.8289185248263</v>
      </c>
      <c r="C167" s="29">
        <v>-431.82891852482635</v>
      </c>
      <c r="D167" s="29">
        <v>-1.4126264108238911</v>
      </c>
    </row>
    <row r="168" spans="1:4" x14ac:dyDescent="0.25">
      <c r="A168" s="29">
        <v>144</v>
      </c>
      <c r="B168" s="29">
        <v>2133.8411757029999</v>
      </c>
      <c r="C168" s="29">
        <v>-130.84117570299986</v>
      </c>
      <c r="D168" s="29">
        <v>-0.42801603248968312</v>
      </c>
    </row>
    <row r="169" spans="1:4" x14ac:dyDescent="0.25">
      <c r="A169" s="29">
        <v>145</v>
      </c>
      <c r="B169" s="29">
        <v>2186.8534328811738</v>
      </c>
      <c r="C169" s="29">
        <v>-61.853432881173831</v>
      </c>
      <c r="D169" s="29">
        <v>-0.20233891047999764</v>
      </c>
    </row>
    <row r="170" spans="1:4" x14ac:dyDescent="0.25">
      <c r="A170" s="29">
        <v>146</v>
      </c>
      <c r="B170" s="29">
        <v>2186.8534328811738</v>
      </c>
      <c r="C170" s="29">
        <v>-78.853432881173831</v>
      </c>
      <c r="D170" s="29">
        <v>-0.25795039908998407</v>
      </c>
    </row>
    <row r="171" spans="1:4" x14ac:dyDescent="0.25">
      <c r="A171" s="29">
        <v>147</v>
      </c>
      <c r="B171" s="29">
        <v>2383.7561024001043</v>
      </c>
      <c r="C171" s="29">
        <v>-137.75610240010428</v>
      </c>
      <c r="D171" s="29">
        <v>-0.45063658350467806</v>
      </c>
    </row>
    <row r="172" spans="1:4" x14ac:dyDescent="0.25">
      <c r="A172" s="29">
        <v>148</v>
      </c>
      <c r="B172" s="29">
        <v>2414.0488207876324</v>
      </c>
      <c r="C172" s="29">
        <v>74.951179212367606</v>
      </c>
      <c r="D172" s="29">
        <v>0.24518509700433144</v>
      </c>
    </row>
    <row r="173" spans="1:4" x14ac:dyDescent="0.25">
      <c r="A173" s="29">
        <v>149</v>
      </c>
      <c r="B173" s="29">
        <v>2323.170665625049</v>
      </c>
      <c r="C173" s="29">
        <v>67.829334374951031</v>
      </c>
      <c r="D173" s="29">
        <v>0.22188766211856187</v>
      </c>
    </row>
    <row r="174" spans="1:4" x14ac:dyDescent="0.25">
      <c r="A174" s="29">
        <v>150</v>
      </c>
      <c r="B174" s="29">
        <v>2103.5484573154722</v>
      </c>
      <c r="C174" s="29">
        <v>-103.54845731547221</v>
      </c>
      <c r="D174" s="29">
        <v>-0.33873434438712063</v>
      </c>
    </row>
    <row r="175" spans="1:4" x14ac:dyDescent="0.25">
      <c r="A175" s="29">
        <v>151</v>
      </c>
      <c r="B175" s="29">
        <v>3209.2326784602374</v>
      </c>
      <c r="C175" s="29">
        <v>54.767321539762634</v>
      </c>
      <c r="D175" s="29">
        <v>0.17915836929458678</v>
      </c>
    </row>
    <row r="176" spans="1:4" x14ac:dyDescent="0.25">
      <c r="A176" s="29">
        <v>152</v>
      </c>
      <c r="B176" s="29">
        <v>3398.562168382286</v>
      </c>
      <c r="C176" s="29">
        <v>60.437831617713982</v>
      </c>
      <c r="D176" s="29">
        <v>0.19770810497769295</v>
      </c>
    </row>
    <row r="177" spans="1:4" x14ac:dyDescent="0.25">
      <c r="A177" s="29">
        <v>153</v>
      </c>
      <c r="B177" s="29">
        <v>3398.562168382286</v>
      </c>
      <c r="C177" s="29">
        <v>33.437831617713982</v>
      </c>
      <c r="D177" s="29">
        <v>0.10938397600889094</v>
      </c>
    </row>
    <row r="178" spans="1:4" x14ac:dyDescent="0.25">
      <c r="A178" s="29">
        <v>154</v>
      </c>
      <c r="B178" s="29">
        <v>3398.562168382286</v>
      </c>
      <c r="C178" s="29">
        <v>-240.56216838228602</v>
      </c>
      <c r="D178" s="29">
        <v>-0.78694236982265542</v>
      </c>
    </row>
    <row r="179" spans="1:4" x14ac:dyDescent="0.25">
      <c r="A179" s="29">
        <v>155</v>
      </c>
      <c r="B179" s="29">
        <v>4534.5391079145793</v>
      </c>
      <c r="C179" s="29">
        <v>133.46089208542071</v>
      </c>
      <c r="D179" s="29">
        <v>0.43658581647570616</v>
      </c>
    </row>
    <row r="180" spans="1:4" x14ac:dyDescent="0.25">
      <c r="A180" s="29">
        <v>156</v>
      </c>
      <c r="B180" s="29">
        <v>4155.8801280704811</v>
      </c>
      <c r="C180" s="29">
        <v>284.11987192951892</v>
      </c>
      <c r="D180" s="29">
        <v>0.9294311189223089</v>
      </c>
    </row>
    <row r="181" spans="1:4" x14ac:dyDescent="0.25">
      <c r="A181" s="29">
        <v>157</v>
      </c>
      <c r="B181" s="29">
        <v>3913.5383809702589</v>
      </c>
      <c r="C181" s="29">
        <v>584.46161902974109</v>
      </c>
      <c r="D181" s="29">
        <v>1.9119282746850992</v>
      </c>
    </row>
    <row r="182" spans="1:4" x14ac:dyDescent="0.25">
      <c r="A182" s="29">
        <v>158</v>
      </c>
      <c r="B182" s="29">
        <v>4163.4533076673633</v>
      </c>
      <c r="C182" s="29">
        <v>493.54669233263667</v>
      </c>
      <c r="D182" s="29">
        <v>1.6145215446560537</v>
      </c>
    </row>
    <row r="183" spans="1:4" x14ac:dyDescent="0.25">
      <c r="A183" s="29">
        <v>159</v>
      </c>
      <c r="B183" s="29">
        <v>3254.6717560415291</v>
      </c>
      <c r="C183" s="29">
        <v>652.32824395847092</v>
      </c>
      <c r="D183" s="29">
        <v>2.133937924051116</v>
      </c>
    </row>
    <row r="184" spans="1:4" x14ac:dyDescent="0.25">
      <c r="A184" s="29">
        <v>160</v>
      </c>
      <c r="B184" s="29">
        <v>3398.562168382286</v>
      </c>
      <c r="C184" s="29">
        <v>498.43783161771398</v>
      </c>
      <c r="D184" s="29">
        <v>1.6305217526938145</v>
      </c>
    </row>
    <row r="185" spans="1:4" x14ac:dyDescent="0.25">
      <c r="A185" s="29">
        <v>161</v>
      </c>
      <c r="B185" s="29">
        <v>3459.1476051573418</v>
      </c>
      <c r="C185" s="29">
        <v>270.85239484265821</v>
      </c>
      <c r="D185" s="29">
        <v>0.88602969828117883</v>
      </c>
    </row>
    <row r="186" spans="1:4" x14ac:dyDescent="0.25">
      <c r="A186" s="29">
        <v>162</v>
      </c>
      <c r="B186" s="29">
        <v>3209.2326784602374</v>
      </c>
      <c r="C186" s="29">
        <v>575.76732153976263</v>
      </c>
      <c r="D186" s="29">
        <v>1.8834869319888774</v>
      </c>
    </row>
    <row r="187" spans="1:4" x14ac:dyDescent="0.25">
      <c r="A187" s="29">
        <v>163</v>
      </c>
      <c r="B187" s="29">
        <v>3254.6717560415291</v>
      </c>
      <c r="C187" s="29">
        <v>-215.67175604152908</v>
      </c>
      <c r="D187" s="29">
        <v>-0.70551925909407476</v>
      </c>
    </row>
    <row r="188" spans="1:4" x14ac:dyDescent="0.25">
      <c r="A188" s="29">
        <v>164</v>
      </c>
      <c r="B188" s="29">
        <v>3489.4403235448694</v>
      </c>
      <c r="C188" s="29">
        <v>-268.44032354486944</v>
      </c>
      <c r="D188" s="29">
        <v>-0.87813917619274029</v>
      </c>
    </row>
    <row r="189" spans="1:4" x14ac:dyDescent="0.25">
      <c r="A189" s="29">
        <v>165</v>
      </c>
      <c r="B189" s="29">
        <v>3792.3675074201474</v>
      </c>
      <c r="C189" s="29">
        <v>-623.36750742014738</v>
      </c>
      <c r="D189" s="29">
        <v>-2.0391997081606572</v>
      </c>
    </row>
    <row r="190" spans="1:4" x14ac:dyDescent="0.25">
      <c r="A190" s="29">
        <v>166</v>
      </c>
      <c r="B190" s="29">
        <v>2239.8656900593473</v>
      </c>
      <c r="C190" s="29">
        <v>-68.865690059347344</v>
      </c>
      <c r="D190" s="29">
        <v>-0.22527785519730895</v>
      </c>
    </row>
    <row r="191" spans="1:4" x14ac:dyDescent="0.25">
      <c r="A191" s="29">
        <v>167</v>
      </c>
      <c r="B191" s="29">
        <v>2565.5124127252711</v>
      </c>
      <c r="C191" s="29">
        <v>73.487587274728867</v>
      </c>
      <c r="D191" s="29">
        <v>0.24039730133552764</v>
      </c>
    </row>
    <row r="192" spans="1:4" x14ac:dyDescent="0.25">
      <c r="A192" s="29">
        <v>168</v>
      </c>
      <c r="B192" s="29">
        <v>3262.2449356384109</v>
      </c>
      <c r="C192" s="29">
        <v>-348.24493563841088</v>
      </c>
      <c r="D192" s="29">
        <v>-1.1392011336318206</v>
      </c>
    </row>
    <row r="193" spans="1:4" x14ac:dyDescent="0.25">
      <c r="A193" s="29">
        <v>169</v>
      </c>
      <c r="B193" s="29">
        <v>2565.5124127252711</v>
      </c>
      <c r="C193" s="29">
        <v>26.487587274728867</v>
      </c>
      <c r="D193" s="29">
        <v>8.6647891649094505E-2</v>
      </c>
    </row>
    <row r="194" spans="1:4" x14ac:dyDescent="0.25">
      <c r="A194" s="29">
        <v>170</v>
      </c>
      <c r="B194" s="29">
        <v>2520.0733351439794</v>
      </c>
      <c r="C194" s="29">
        <v>181.92666485602058</v>
      </c>
      <c r="D194" s="29">
        <v>0.59513015591137708</v>
      </c>
    </row>
    <row r="195" spans="1:4" x14ac:dyDescent="0.25">
      <c r="A195" s="29">
        <v>171</v>
      </c>
      <c r="B195" s="29">
        <v>2186.8534328811738</v>
      </c>
      <c r="C195" s="29">
        <v>36.146567118826169</v>
      </c>
      <c r="D195" s="29">
        <v>0.11824496503639484</v>
      </c>
    </row>
    <row r="196" spans="1:4" x14ac:dyDescent="0.25">
      <c r="A196" s="29">
        <v>172</v>
      </c>
      <c r="B196" s="29">
        <v>2406.4756411907501</v>
      </c>
      <c r="C196" s="29">
        <v>138.52435880924986</v>
      </c>
      <c r="D196" s="29">
        <v>0.45314975306625149</v>
      </c>
    </row>
    <row r="197" spans="1:4" x14ac:dyDescent="0.25">
      <c r="A197" s="29">
        <v>173</v>
      </c>
      <c r="B197" s="29">
        <v>2800.280980228612</v>
      </c>
      <c r="C197" s="29">
        <v>183.71901977138805</v>
      </c>
      <c r="D197" s="29">
        <v>0.60099342208555429</v>
      </c>
    </row>
    <row r="198" spans="1:4" x14ac:dyDescent="0.25">
      <c r="A198" s="29">
        <v>174</v>
      </c>
      <c r="B198" s="29">
        <v>2186.8534328811738</v>
      </c>
      <c r="C198" s="29">
        <v>-249.85343288117383</v>
      </c>
      <c r="D198" s="29">
        <v>-0.81733654922573018</v>
      </c>
    </row>
    <row r="199" spans="1:4" x14ac:dyDescent="0.25">
      <c r="A199" s="29">
        <v>175</v>
      </c>
      <c r="B199" s="29">
        <v>3262.2449356384109</v>
      </c>
      <c r="C199" s="29">
        <v>-51.24493563841088</v>
      </c>
      <c r="D199" s="29">
        <v>-0.16763571497499855</v>
      </c>
    </row>
    <row r="200" spans="1:4" x14ac:dyDescent="0.25">
      <c r="A200" s="29">
        <v>176</v>
      </c>
      <c r="B200" s="29">
        <v>2376.1829228032225</v>
      </c>
      <c r="C200" s="29">
        <v>317.81707719677752</v>
      </c>
      <c r="D200" s="29">
        <v>1.0396635746228104</v>
      </c>
    </row>
    <row r="201" spans="1:4" x14ac:dyDescent="0.25">
      <c r="A201" s="29">
        <v>177</v>
      </c>
      <c r="B201" s="29">
        <v>2414.0488207876324</v>
      </c>
      <c r="C201" s="29">
        <v>542.95117921236761</v>
      </c>
      <c r="D201" s="29">
        <v>1.7761366657968998</v>
      </c>
    </row>
    <row r="202" spans="1:4" x14ac:dyDescent="0.25">
      <c r="A202" s="29">
        <v>178</v>
      </c>
      <c r="B202" s="29">
        <v>2421.6220003845142</v>
      </c>
      <c r="C202" s="29">
        <v>523.37799961548581</v>
      </c>
      <c r="D202" s="29">
        <v>1.7121076273137696</v>
      </c>
    </row>
    <row r="203" spans="1:4" x14ac:dyDescent="0.25">
      <c r="A203" s="29">
        <v>179</v>
      </c>
      <c r="B203" s="29">
        <v>2421.6220003845142</v>
      </c>
      <c r="C203" s="29">
        <v>249.37799961548581</v>
      </c>
      <c r="D203" s="29">
        <v>0.81578128148222318</v>
      </c>
    </row>
    <row r="204" spans="1:4" x14ac:dyDescent="0.25">
      <c r="A204" s="29">
        <v>180</v>
      </c>
      <c r="B204" s="29">
        <v>2194.4266124780556</v>
      </c>
      <c r="C204" s="29">
        <v>-399.42661247805563</v>
      </c>
      <c r="D204" s="29">
        <v>-1.3066299123734626</v>
      </c>
    </row>
    <row r="205" spans="1:4" x14ac:dyDescent="0.25">
      <c r="A205" s="29">
        <v>181</v>
      </c>
      <c r="B205" s="29">
        <v>2315.5974860281667</v>
      </c>
      <c r="C205" s="29">
        <v>148.40251397183329</v>
      </c>
      <c r="D205" s="29">
        <v>0.48546380679046836</v>
      </c>
    </row>
    <row r="206" spans="1:4" x14ac:dyDescent="0.25">
      <c r="A206" s="29">
        <v>182</v>
      </c>
      <c r="B206" s="29">
        <v>2383.7561024001043</v>
      </c>
      <c r="C206" s="29">
        <v>-163.75610240010428</v>
      </c>
      <c r="D206" s="29">
        <v>-0.53568944843759847</v>
      </c>
    </row>
    <row r="207" spans="1:4" x14ac:dyDescent="0.25">
      <c r="A207" s="29">
        <v>183</v>
      </c>
      <c r="B207" s="29">
        <v>2565.5124127252711</v>
      </c>
      <c r="C207" s="29">
        <v>6.4875872747288668</v>
      </c>
      <c r="D207" s="29">
        <v>2.1222610931463378E-2</v>
      </c>
    </row>
    <row r="208" spans="1:4" x14ac:dyDescent="0.25">
      <c r="A208" s="29">
        <v>184</v>
      </c>
      <c r="B208" s="29">
        <v>2247.4388696562291</v>
      </c>
      <c r="C208" s="29">
        <v>7.5611303437708557</v>
      </c>
      <c r="D208" s="29">
        <v>2.4734453764190346E-2</v>
      </c>
    </row>
    <row r="209" spans="1:4" x14ac:dyDescent="0.25">
      <c r="A209" s="29">
        <v>185</v>
      </c>
      <c r="B209" s="29">
        <v>2270.158408446875</v>
      </c>
      <c r="C209" s="29">
        <v>-68.158408446875001</v>
      </c>
      <c r="D209" s="29">
        <v>-0.22296415029518785</v>
      </c>
    </row>
    <row r="210" spans="1:4" x14ac:dyDescent="0.25">
      <c r="A210" s="29">
        <v>186</v>
      </c>
      <c r="B210" s="29">
        <v>3815.0870462107932</v>
      </c>
      <c r="C210" s="29">
        <v>399.91295378920677</v>
      </c>
      <c r="D210" s="29">
        <v>1.3082208632137948</v>
      </c>
    </row>
    <row r="211" spans="1:4" x14ac:dyDescent="0.25">
      <c r="A211" s="29">
        <v>187</v>
      </c>
      <c r="B211" s="29">
        <v>3913.5383809702589</v>
      </c>
      <c r="C211" s="29">
        <v>276.46161902974109</v>
      </c>
      <c r="D211" s="29">
        <v>0.90437895163358006</v>
      </c>
    </row>
    <row r="212" spans="1:4" x14ac:dyDescent="0.25">
      <c r="A212" s="29">
        <v>188</v>
      </c>
      <c r="B212" s="29">
        <v>3807.5138666139114</v>
      </c>
      <c r="C212" s="29">
        <v>154.48613338608857</v>
      </c>
      <c r="D212" s="29">
        <v>0.50536493218831247</v>
      </c>
    </row>
    <row r="213" spans="1:4" x14ac:dyDescent="0.25">
      <c r="A213" s="29">
        <v>189</v>
      </c>
      <c r="B213" s="29">
        <v>4163.4533076673633</v>
      </c>
      <c r="C213" s="29">
        <v>51.546692332636667</v>
      </c>
      <c r="D213" s="29">
        <v>0.16862284079640588</v>
      </c>
    </row>
    <row r="214" spans="1:4" x14ac:dyDescent="0.25">
      <c r="A214" s="29">
        <v>190</v>
      </c>
      <c r="B214" s="29">
        <v>3209.2326784602374</v>
      </c>
      <c r="C214" s="29">
        <v>23.767321539762634</v>
      </c>
      <c r="D214" s="29">
        <v>7.7749184182258554E-2</v>
      </c>
    </row>
    <row r="215" spans="1:4" x14ac:dyDescent="0.25">
      <c r="A215" s="29">
        <v>191</v>
      </c>
      <c r="B215" s="29">
        <v>3398.562168382286</v>
      </c>
      <c r="C215" s="29">
        <v>-45.562168382286018</v>
      </c>
      <c r="D215" s="29">
        <v>-0.14904588282575199</v>
      </c>
    </row>
    <row r="216" spans="1:4" x14ac:dyDescent="0.25">
      <c r="A216" s="29">
        <v>192</v>
      </c>
      <c r="B216" s="29">
        <v>3019.9031885381883</v>
      </c>
      <c r="C216" s="29">
        <v>-7.9031885381882603</v>
      </c>
      <c r="D216" s="29">
        <v>-2.5853416433766582E-2</v>
      </c>
    </row>
    <row r="217" spans="1:4" x14ac:dyDescent="0.25">
      <c r="A217" s="29">
        <v>193</v>
      </c>
      <c r="B217" s="29">
        <v>3262.2449356384109</v>
      </c>
      <c r="C217" s="29">
        <v>-177.24493563841088</v>
      </c>
      <c r="D217" s="29">
        <v>-0.57981498349607463</v>
      </c>
    </row>
    <row r="218" spans="1:4" x14ac:dyDescent="0.25">
      <c r="A218" s="29">
        <v>194</v>
      </c>
      <c r="B218" s="29">
        <v>2148.9875348967639</v>
      </c>
      <c r="C218" s="29">
        <v>-113.98753489676392</v>
      </c>
      <c r="D218" s="29">
        <v>-0.37288332344657765</v>
      </c>
    </row>
    <row r="219" spans="1:4" x14ac:dyDescent="0.25">
      <c r="A219" s="29">
        <v>195</v>
      </c>
      <c r="B219" s="29">
        <v>2247.4388696562291</v>
      </c>
      <c r="C219" s="29">
        <v>-83.438869656229144</v>
      </c>
      <c r="D219" s="29">
        <v>-0.27295057350103125</v>
      </c>
    </row>
    <row r="220" spans="1:4" x14ac:dyDescent="0.25">
      <c r="A220" s="29">
        <v>196</v>
      </c>
      <c r="B220" s="29">
        <v>2186.8534328811738</v>
      </c>
      <c r="C220" s="29">
        <v>-249.85343288117383</v>
      </c>
      <c r="D220" s="29">
        <v>-0.81733654922573018</v>
      </c>
    </row>
    <row r="221" spans="1:4" x14ac:dyDescent="0.25">
      <c r="A221" s="29">
        <v>197</v>
      </c>
      <c r="B221" s="29">
        <v>2194.4266124780556</v>
      </c>
      <c r="C221" s="29">
        <v>-399.42661247805563</v>
      </c>
      <c r="D221" s="29">
        <v>-1.3066299123734626</v>
      </c>
    </row>
    <row r="222" spans="1:4" x14ac:dyDescent="0.25">
      <c r="A222" s="29">
        <v>198</v>
      </c>
      <c r="B222" s="29">
        <v>3209.2326784602374</v>
      </c>
      <c r="C222" s="29">
        <v>441.76732153976263</v>
      </c>
      <c r="D222" s="29">
        <v>1.4451375511807489</v>
      </c>
    </row>
    <row r="223" spans="1:4" x14ac:dyDescent="0.25">
      <c r="A223" s="29">
        <v>199</v>
      </c>
      <c r="B223" s="29">
        <v>3398.562168382286</v>
      </c>
      <c r="C223" s="29">
        <v>175.43783161771398</v>
      </c>
      <c r="D223" s="29">
        <v>0.57390346910407186</v>
      </c>
    </row>
    <row r="224" spans="1:4" x14ac:dyDescent="0.25">
      <c r="A224" s="29">
        <v>200</v>
      </c>
      <c r="B224" s="29">
        <v>3398.562168382286</v>
      </c>
      <c r="C224" s="29">
        <v>246.43783161771398</v>
      </c>
      <c r="D224" s="29">
        <v>0.80616321565166238</v>
      </c>
    </row>
    <row r="225" spans="1:4" x14ac:dyDescent="0.25">
      <c r="A225" s="29">
        <v>201</v>
      </c>
      <c r="B225" s="29">
        <v>3459.1476051573418</v>
      </c>
      <c r="C225" s="29">
        <v>-266.14760515734179</v>
      </c>
      <c r="D225" s="29">
        <v>-0.87063908898721676</v>
      </c>
    </row>
    <row r="226" spans="1:4" x14ac:dyDescent="0.25">
      <c r="A226" s="29">
        <v>202</v>
      </c>
      <c r="B226" s="29">
        <v>2239.8656900593473</v>
      </c>
      <c r="C226" s="29">
        <v>-414.86569005934734</v>
      </c>
      <c r="D226" s="29">
        <v>-1.3571352116123274</v>
      </c>
    </row>
    <row r="227" spans="1:4" x14ac:dyDescent="0.25">
      <c r="A227" s="29">
        <v>203</v>
      </c>
      <c r="B227" s="29">
        <v>2148.9875348967639</v>
      </c>
      <c r="C227" s="29">
        <v>-158.98753489676392</v>
      </c>
      <c r="D227" s="29">
        <v>-0.5200902050612477</v>
      </c>
    </row>
    <row r="228" spans="1:4" x14ac:dyDescent="0.25">
      <c r="A228" s="29">
        <v>204</v>
      </c>
      <c r="B228" s="29">
        <v>2239.8656900593473</v>
      </c>
      <c r="C228" s="29">
        <v>-84.865690059347344</v>
      </c>
      <c r="D228" s="29">
        <v>-0.27761807977141384</v>
      </c>
    </row>
    <row r="229" spans="1:4" x14ac:dyDescent="0.25">
      <c r="A229" s="29">
        <v>205</v>
      </c>
      <c r="B229" s="29">
        <v>2565.5124127252711</v>
      </c>
      <c r="C229" s="29">
        <v>-0.51241272527113324</v>
      </c>
      <c r="D229" s="29">
        <v>-1.6762373197075143E-3</v>
      </c>
    </row>
    <row r="230" spans="1:4" x14ac:dyDescent="0.25">
      <c r="A230" s="29">
        <v>206</v>
      </c>
      <c r="B230" s="29">
        <v>2489.7806167564518</v>
      </c>
      <c r="C230" s="29">
        <v>660.21938324354824</v>
      </c>
      <c r="D230" s="29">
        <v>2.1597519241965215</v>
      </c>
    </row>
    <row r="231" spans="1:4" x14ac:dyDescent="0.25">
      <c r="A231" s="29">
        <v>207</v>
      </c>
      <c r="B231" s="29">
        <v>3913.5383809702589</v>
      </c>
      <c r="C231" s="29">
        <v>26.461619029741087</v>
      </c>
      <c r="D231" s="29">
        <v>8.6562942663191006E-2</v>
      </c>
    </row>
    <row r="232" spans="1:4" x14ac:dyDescent="0.25">
      <c r="A232" s="29">
        <v>208</v>
      </c>
      <c r="B232" s="29">
        <v>2414.0488207876324</v>
      </c>
      <c r="C232" s="29">
        <v>855.95117921236761</v>
      </c>
      <c r="D232" s="29">
        <v>2.8000423090278268</v>
      </c>
    </row>
    <row r="233" spans="1:4" x14ac:dyDescent="0.25">
      <c r="A233" s="29">
        <v>209</v>
      </c>
      <c r="B233" s="29">
        <v>2686.6832862753827</v>
      </c>
      <c r="C233" s="29">
        <v>243.31671372461733</v>
      </c>
      <c r="D233" s="29">
        <v>0.79595321493622884</v>
      </c>
    </row>
    <row r="234" spans="1:4" x14ac:dyDescent="0.25">
      <c r="A234" s="29">
        <v>210</v>
      </c>
      <c r="B234" s="29">
        <v>2777.5614414379661</v>
      </c>
      <c r="C234" s="29">
        <v>1042.4385585620339</v>
      </c>
      <c r="D234" s="29">
        <v>3.4100917662401908</v>
      </c>
    </row>
    <row r="235" spans="1:4" x14ac:dyDescent="0.25">
      <c r="A235" s="29">
        <v>211</v>
      </c>
      <c r="B235" s="29">
        <v>4155.8801280704811</v>
      </c>
      <c r="C235" s="29">
        <v>224.11987192951892</v>
      </c>
      <c r="D235" s="29">
        <v>0.7331552767694155</v>
      </c>
    </row>
    <row r="236" spans="1:4" x14ac:dyDescent="0.25">
      <c r="A236" s="29">
        <v>212</v>
      </c>
      <c r="B236" s="29">
        <v>4155.8801280704811</v>
      </c>
      <c r="C236" s="29">
        <v>-100.88012807048108</v>
      </c>
      <c r="D236" s="29">
        <v>-0.33000553489209017</v>
      </c>
    </row>
    <row r="237" spans="1:4" x14ac:dyDescent="0.25">
      <c r="A237" s="29">
        <v>213</v>
      </c>
      <c r="B237" s="29">
        <v>3792.3675074201474</v>
      </c>
      <c r="C237" s="29">
        <v>77.632492579852624</v>
      </c>
      <c r="D237" s="29">
        <v>0.25395638099231366</v>
      </c>
    </row>
    <row r="238" spans="1:4" x14ac:dyDescent="0.25">
      <c r="A238" s="29">
        <v>214</v>
      </c>
      <c r="B238" s="29">
        <v>3913.5383809702589</v>
      </c>
      <c r="C238" s="29">
        <v>-158.53838097025891</v>
      </c>
      <c r="D238" s="29">
        <v>-0.51862090397489691</v>
      </c>
    </row>
    <row r="239" spans="1:4" x14ac:dyDescent="0.25">
      <c r="A239" s="29">
        <v>215</v>
      </c>
      <c r="B239" s="29">
        <v>2247.4388696562291</v>
      </c>
      <c r="C239" s="29">
        <v>-202.43886965622914</v>
      </c>
      <c r="D239" s="29">
        <v>-0.66223099377093642</v>
      </c>
    </row>
    <row r="240" spans="1:4" x14ac:dyDescent="0.25">
      <c r="A240" s="29">
        <v>216</v>
      </c>
      <c r="B240" s="29">
        <v>2345.8902044156948</v>
      </c>
      <c r="C240" s="29">
        <v>-190.89020441569483</v>
      </c>
      <c r="D240" s="29">
        <v>-0.62445226050714109</v>
      </c>
    </row>
    <row r="241" spans="1:4" x14ac:dyDescent="0.25">
      <c r="A241" s="29">
        <v>217</v>
      </c>
      <c r="B241" s="29">
        <v>2103.5484573154722</v>
      </c>
      <c r="C241" s="29">
        <v>-278.54845731547221</v>
      </c>
      <c r="D241" s="29">
        <v>-0.91120555066639297</v>
      </c>
    </row>
    <row r="242" spans="1:4" x14ac:dyDescent="0.25">
      <c r="A242" s="29">
        <v>218</v>
      </c>
      <c r="B242" s="29">
        <v>2429.195179981396</v>
      </c>
      <c r="C242" s="29">
        <v>-129.195179981396</v>
      </c>
      <c r="D242" s="29">
        <v>-0.4226315458823855</v>
      </c>
    </row>
    <row r="243" spans="1:4" x14ac:dyDescent="0.25">
      <c r="A243" s="29">
        <v>219</v>
      </c>
      <c r="B243" s="29">
        <v>2148.9875348967639</v>
      </c>
      <c r="C243" s="29">
        <v>-203.98753489676392</v>
      </c>
      <c r="D243" s="29">
        <v>-0.66729708667591769</v>
      </c>
    </row>
    <row r="244" spans="1:4" x14ac:dyDescent="0.25">
      <c r="A244" s="29">
        <v>220</v>
      </c>
      <c r="B244" s="29">
        <v>3815.0870462107932</v>
      </c>
      <c r="C244" s="29">
        <v>64.912953789206767</v>
      </c>
      <c r="D244" s="29">
        <v>0.21234741119347347</v>
      </c>
    </row>
    <row r="245" spans="1:4" x14ac:dyDescent="0.25">
      <c r="A245" s="29">
        <v>221</v>
      </c>
      <c r="B245" s="29">
        <v>3474.2939643511054</v>
      </c>
      <c r="C245" s="29">
        <v>585.70603564889461</v>
      </c>
      <c r="D245" s="29">
        <v>1.9159990900169894</v>
      </c>
    </row>
    <row r="246" spans="1:4" x14ac:dyDescent="0.25">
      <c r="A246" s="29">
        <v>222</v>
      </c>
      <c r="B246" s="29">
        <v>3913.5383809702589</v>
      </c>
      <c r="C246" s="29">
        <v>226.46161902974109</v>
      </c>
      <c r="D246" s="29">
        <v>0.74081574983950227</v>
      </c>
    </row>
    <row r="247" spans="1:4" x14ac:dyDescent="0.25">
      <c r="A247" s="29">
        <v>223</v>
      </c>
      <c r="B247" s="29">
        <v>3792.3675074201474</v>
      </c>
      <c r="C247" s="29">
        <v>502.63249257985262</v>
      </c>
      <c r="D247" s="29">
        <v>1.644243596241975</v>
      </c>
    </row>
    <row r="248" spans="1:4" x14ac:dyDescent="0.25">
      <c r="A248" s="29">
        <v>224</v>
      </c>
      <c r="B248" s="29">
        <v>3398.562168382286</v>
      </c>
      <c r="C248" s="29">
        <v>121.43783161771398</v>
      </c>
      <c r="D248" s="29">
        <v>0.39725521116646789</v>
      </c>
    </row>
    <row r="249" spans="1:4" x14ac:dyDescent="0.25">
      <c r="A249" s="29">
        <v>225</v>
      </c>
      <c r="B249" s="29">
        <v>3254.6717560415291</v>
      </c>
      <c r="C249" s="29">
        <v>170.32824395847092</v>
      </c>
      <c r="D249" s="29">
        <v>0.55718865875620582</v>
      </c>
    </row>
    <row r="250" spans="1:4" x14ac:dyDescent="0.25">
      <c r="A250" s="29">
        <v>226</v>
      </c>
      <c r="B250" s="29">
        <v>3209.2326784602374</v>
      </c>
      <c r="C250" s="29">
        <v>420.76732153976263</v>
      </c>
      <c r="D250" s="29">
        <v>1.3764410064272363</v>
      </c>
    </row>
    <row r="251" spans="1:4" x14ac:dyDescent="0.25">
      <c r="A251" s="29">
        <v>227</v>
      </c>
      <c r="B251" s="29">
        <v>3398.562168382286</v>
      </c>
      <c r="C251" s="29">
        <v>126.43783161771398</v>
      </c>
      <c r="D251" s="29">
        <v>0.41361153134587564</v>
      </c>
    </row>
    <row r="252" spans="1:4" x14ac:dyDescent="0.25">
      <c r="A252" s="29">
        <v>228</v>
      </c>
      <c r="B252" s="29">
        <v>4534.5391079145793</v>
      </c>
      <c r="C252" s="29">
        <v>-314.53910791457929</v>
      </c>
      <c r="D252" s="29">
        <v>-1.028940471599231</v>
      </c>
    </row>
    <row r="253" spans="1:4" x14ac:dyDescent="0.25">
      <c r="A253" s="29">
        <v>229</v>
      </c>
      <c r="B253" s="29">
        <v>4155.8801280704811</v>
      </c>
      <c r="C253" s="29">
        <v>9.1198719295189221</v>
      </c>
      <c r="D253" s="29">
        <v>2.9833509054880983E-2</v>
      </c>
    </row>
    <row r="254" spans="1:4" x14ac:dyDescent="0.25">
      <c r="A254" s="29">
        <v>230</v>
      </c>
      <c r="B254" s="29">
        <v>4534.5391079145793</v>
      </c>
      <c r="C254" s="29">
        <v>-209.53910791457929</v>
      </c>
      <c r="D254" s="29">
        <v>-0.68545774783166757</v>
      </c>
    </row>
    <row r="255" spans="1:4" x14ac:dyDescent="0.25">
      <c r="A255" s="29">
        <v>231</v>
      </c>
      <c r="B255" s="29">
        <v>4163.4533076673633</v>
      </c>
      <c r="C255" s="29">
        <v>171.54669233263667</v>
      </c>
      <c r="D255" s="29">
        <v>0.56117452510219257</v>
      </c>
    </row>
    <row r="256" spans="1:4" x14ac:dyDescent="0.25">
      <c r="A256" s="29">
        <v>232</v>
      </c>
      <c r="B256" s="29">
        <v>2239.8656900593473</v>
      </c>
      <c r="C256" s="29">
        <v>-299.86569005934734</v>
      </c>
      <c r="D256" s="29">
        <v>-0.98093984748594842</v>
      </c>
    </row>
    <row r="257" spans="1:4" x14ac:dyDescent="0.25">
      <c r="A257" s="29">
        <v>233</v>
      </c>
      <c r="B257" s="29">
        <v>2648.8173882909728</v>
      </c>
      <c r="C257" s="29">
        <v>91.182611709027242</v>
      </c>
      <c r="D257" s="29">
        <v>0.29828239838149329</v>
      </c>
    </row>
    <row r="258" spans="1:4" x14ac:dyDescent="0.25">
      <c r="A258" s="29">
        <v>234</v>
      </c>
      <c r="B258" s="29">
        <v>2239.8656900593473</v>
      </c>
      <c r="C258" s="29">
        <v>25.134309940652656</v>
      </c>
      <c r="D258" s="29">
        <v>8.2220964175557326E-2</v>
      </c>
    </row>
    <row r="259" spans="1:4" x14ac:dyDescent="0.25">
      <c r="A259" s="29">
        <v>235</v>
      </c>
      <c r="B259" s="29">
        <v>2565.5124127252711</v>
      </c>
      <c r="C259" s="29">
        <v>189.48758727472887</v>
      </c>
      <c r="D259" s="29">
        <v>0.61986392949778812</v>
      </c>
    </row>
    <row r="260" spans="1:4" x14ac:dyDescent="0.25">
      <c r="A260" s="29">
        <v>236</v>
      </c>
      <c r="B260" s="29">
        <v>2247.4388696562291</v>
      </c>
      <c r="C260" s="29">
        <v>-196.43886965622914</v>
      </c>
      <c r="D260" s="29">
        <v>-0.6426034095556471</v>
      </c>
    </row>
    <row r="261" spans="1:4" x14ac:dyDescent="0.25">
      <c r="A261" s="29">
        <v>237</v>
      </c>
      <c r="B261" s="29">
        <v>2247.4388696562291</v>
      </c>
      <c r="C261" s="29">
        <v>-172.43886965622914</v>
      </c>
      <c r="D261" s="29">
        <v>-0.56409307269448972</v>
      </c>
    </row>
    <row r="262" spans="1:4" x14ac:dyDescent="0.25">
      <c r="A262" s="29">
        <v>238</v>
      </c>
      <c r="B262" s="29">
        <v>2239.8656900593473</v>
      </c>
      <c r="C262" s="29">
        <v>-254.86569005934734</v>
      </c>
      <c r="D262" s="29">
        <v>-0.83373296587127832</v>
      </c>
    </row>
    <row r="263" spans="1:4" x14ac:dyDescent="0.25">
      <c r="A263" s="29">
        <v>239</v>
      </c>
      <c r="B263" s="29">
        <v>2239.8656900593473</v>
      </c>
      <c r="C263" s="29">
        <v>-49.865690059347344</v>
      </c>
      <c r="D263" s="29">
        <v>-0.16312383851555939</v>
      </c>
    </row>
    <row r="264" spans="1:4" x14ac:dyDescent="0.25">
      <c r="A264" s="29">
        <v>240</v>
      </c>
      <c r="B264" s="29">
        <v>2610.9514903065628</v>
      </c>
      <c r="C264" s="29">
        <v>204.04850969343715</v>
      </c>
      <c r="D264" s="29">
        <v>0.66749655133537</v>
      </c>
    </row>
    <row r="265" spans="1:4" x14ac:dyDescent="0.25">
      <c r="A265" s="29">
        <v>241</v>
      </c>
      <c r="B265" s="29">
        <v>2421.6220003845142</v>
      </c>
      <c r="C265" s="29">
        <v>178.37799961548581</v>
      </c>
      <c r="D265" s="29">
        <v>0.58352153493463277</v>
      </c>
    </row>
    <row r="266" spans="1:4" x14ac:dyDescent="0.25">
      <c r="A266" s="29">
        <v>242</v>
      </c>
      <c r="B266" s="29">
        <v>2111.121636912354</v>
      </c>
      <c r="C266" s="29">
        <v>608.87836308764599</v>
      </c>
      <c r="D266" s="29">
        <v>1.9918018913950484</v>
      </c>
    </row>
    <row r="267" spans="1:4" x14ac:dyDescent="0.25">
      <c r="A267" s="29">
        <v>243</v>
      </c>
      <c r="B267" s="29">
        <v>2186.8534328811738</v>
      </c>
      <c r="C267" s="29">
        <v>-201.85343288117383</v>
      </c>
      <c r="D267" s="29">
        <v>-0.66031587550341553</v>
      </c>
    </row>
    <row r="268" spans="1:4" x14ac:dyDescent="0.25">
      <c r="A268" s="29">
        <v>244</v>
      </c>
      <c r="B268" s="29">
        <v>2247.4388696562291</v>
      </c>
      <c r="C268" s="29">
        <v>-447.43886965622914</v>
      </c>
      <c r="D268" s="29">
        <v>-1.4636906825619176</v>
      </c>
    </row>
    <row r="269" spans="1:4" x14ac:dyDescent="0.25">
      <c r="A269" s="29">
        <v>245</v>
      </c>
      <c r="B269" s="29">
        <v>2095.9752777185904</v>
      </c>
      <c r="C269" s="29">
        <v>-110.97527771859041</v>
      </c>
      <c r="D269" s="29">
        <v>-0.36302943487279254</v>
      </c>
    </row>
    <row r="270" spans="1:4" x14ac:dyDescent="0.25">
      <c r="A270" s="29">
        <v>246</v>
      </c>
      <c r="B270" s="29">
        <v>2148.9875348967639</v>
      </c>
      <c r="C270" s="29">
        <v>-78.987534896763918</v>
      </c>
      <c r="D270" s="29">
        <v>-0.25838908219072321</v>
      </c>
    </row>
    <row r="271" spans="1:4" x14ac:dyDescent="0.25">
      <c r="A271" s="29">
        <v>247</v>
      </c>
      <c r="B271" s="29">
        <v>2194.4266124780556</v>
      </c>
      <c r="C271" s="29">
        <v>-394.42661247805563</v>
      </c>
      <c r="D271" s="29">
        <v>-1.2902735921940547</v>
      </c>
    </row>
    <row r="272" spans="1:4" x14ac:dyDescent="0.25">
      <c r="A272" s="29">
        <v>248</v>
      </c>
      <c r="B272" s="29">
        <v>3474.2939643511054</v>
      </c>
      <c r="C272" s="29">
        <v>-109.29396435110539</v>
      </c>
      <c r="D272" s="29">
        <v>-0.3575294149206919</v>
      </c>
    </row>
    <row r="273" spans="1:4" x14ac:dyDescent="0.25">
      <c r="A273" s="29">
        <v>249</v>
      </c>
      <c r="B273" s="29">
        <v>3913.5383809702589</v>
      </c>
      <c r="C273" s="29">
        <v>-178.53838097025891</v>
      </c>
      <c r="D273" s="29">
        <v>-0.584046184692528</v>
      </c>
    </row>
    <row r="274" spans="1:4" x14ac:dyDescent="0.25">
      <c r="A274" s="29">
        <v>250</v>
      </c>
      <c r="B274" s="29">
        <v>3792.3675074201474</v>
      </c>
      <c r="C274" s="29">
        <v>-222.36750742014738</v>
      </c>
      <c r="D274" s="29">
        <v>-0.72742282977215311</v>
      </c>
    </row>
    <row r="275" spans="1:4" x14ac:dyDescent="0.25">
      <c r="A275" s="29">
        <v>251</v>
      </c>
      <c r="B275" s="29">
        <v>3254.6717560415291</v>
      </c>
      <c r="C275" s="29">
        <v>280.32824395847092</v>
      </c>
      <c r="D275" s="29">
        <v>0.91702770270317702</v>
      </c>
    </row>
    <row r="276" spans="1:4" x14ac:dyDescent="0.25">
      <c r="A276" s="29">
        <v>252</v>
      </c>
      <c r="B276" s="29">
        <v>3019.9031885381883</v>
      </c>
      <c r="C276" s="29">
        <v>135.09681146181174</v>
      </c>
      <c r="D276" s="29">
        <v>0.44193734069729596</v>
      </c>
    </row>
    <row r="277" spans="1:4" x14ac:dyDescent="0.25">
      <c r="A277" s="29">
        <v>253</v>
      </c>
      <c r="B277" s="29">
        <v>3019.9031885381883</v>
      </c>
      <c r="C277" s="29">
        <v>-54.90318853818826</v>
      </c>
      <c r="D277" s="29">
        <v>-0.1796028261201997</v>
      </c>
    </row>
    <row r="278" spans="1:4" x14ac:dyDescent="0.25">
      <c r="A278" s="29">
        <v>254</v>
      </c>
      <c r="B278" s="29">
        <v>2565.5124127252711</v>
      </c>
      <c r="C278" s="29">
        <v>154.48758727472887</v>
      </c>
      <c r="D278" s="29">
        <v>0.50536968824193362</v>
      </c>
    </row>
    <row r="279" spans="1:4" x14ac:dyDescent="0.25">
      <c r="A279" s="29">
        <v>255</v>
      </c>
      <c r="B279" s="29">
        <v>3209.2326784602374</v>
      </c>
      <c r="C279" s="29">
        <v>220.76732153976263</v>
      </c>
      <c r="D279" s="29">
        <v>0.72218819925092503</v>
      </c>
    </row>
    <row r="280" spans="1:4" x14ac:dyDescent="0.25">
      <c r="A280" s="29">
        <v>256</v>
      </c>
      <c r="B280" s="29">
        <v>3262.2449356384109</v>
      </c>
      <c r="C280" s="29">
        <v>-52.24493563841088</v>
      </c>
      <c r="D280" s="29">
        <v>-0.17090697901088012</v>
      </c>
    </row>
    <row r="281" spans="1:4" x14ac:dyDescent="0.25">
      <c r="A281" s="29">
        <v>257</v>
      </c>
      <c r="B281" s="29">
        <v>3254.6717560415291</v>
      </c>
      <c r="C281" s="29">
        <v>125.32824395847092</v>
      </c>
      <c r="D281" s="29">
        <v>0.40998177714153583</v>
      </c>
    </row>
    <row r="282" spans="1:4" x14ac:dyDescent="0.25">
      <c r="A282" s="29">
        <v>258</v>
      </c>
      <c r="B282" s="29">
        <v>3019.9031885381883</v>
      </c>
      <c r="C282" s="29">
        <v>50.09681146181174</v>
      </c>
      <c r="D282" s="29">
        <v>0.16387989764736366</v>
      </c>
    </row>
    <row r="283" spans="1:4" x14ac:dyDescent="0.25">
      <c r="A283" s="29">
        <v>259</v>
      </c>
      <c r="B283" s="29">
        <v>3209.2326784602374</v>
      </c>
      <c r="C283" s="29">
        <v>410.76732153976263</v>
      </c>
      <c r="D283" s="29">
        <v>1.3437283660684207</v>
      </c>
    </row>
    <row r="284" spans="1:4" x14ac:dyDescent="0.25">
      <c r="A284" s="29">
        <v>260</v>
      </c>
      <c r="B284" s="29">
        <v>3459.1476051573418</v>
      </c>
      <c r="C284" s="29">
        <v>-49.147605157341786</v>
      </c>
      <c r="D284" s="29">
        <v>-0.16077479320091906</v>
      </c>
    </row>
    <row r="285" spans="1:4" x14ac:dyDescent="0.25">
      <c r="A285" s="29">
        <v>261</v>
      </c>
      <c r="B285" s="29">
        <v>3815.0870462107932</v>
      </c>
      <c r="C285" s="29">
        <v>-390.08704621079323</v>
      </c>
      <c r="D285" s="29">
        <v>-1.2760777251326345</v>
      </c>
    </row>
    <row r="286" spans="1:4" x14ac:dyDescent="0.25">
      <c r="A286" s="29">
        <v>262</v>
      </c>
      <c r="B286" s="29">
        <v>3254.6717560415291</v>
      </c>
      <c r="C286" s="29">
        <v>190.32824395847092</v>
      </c>
      <c r="D286" s="29">
        <v>0.62261393947383692</v>
      </c>
    </row>
    <row r="287" spans="1:4" x14ac:dyDescent="0.25">
      <c r="A287" s="29">
        <v>263</v>
      </c>
      <c r="B287" s="29">
        <v>3792.3675074201474</v>
      </c>
      <c r="C287" s="29">
        <v>-587.36750742014738</v>
      </c>
      <c r="D287" s="29">
        <v>-1.9214342028689211</v>
      </c>
    </row>
    <row r="288" spans="1:4" x14ac:dyDescent="0.25">
      <c r="A288" s="29">
        <v>264</v>
      </c>
      <c r="B288" s="29">
        <v>3913.5383809702589</v>
      </c>
      <c r="C288" s="29">
        <v>166.46161902974109</v>
      </c>
      <c r="D288" s="29">
        <v>0.54453990768660887</v>
      </c>
    </row>
    <row r="289" spans="1:4" x14ac:dyDescent="0.25">
      <c r="A289" s="29">
        <v>265</v>
      </c>
      <c r="B289" s="29">
        <v>2247.4388696562291</v>
      </c>
      <c r="C289" s="29">
        <v>-92.438869656229144</v>
      </c>
      <c r="D289" s="29">
        <v>-0.30239194982396528</v>
      </c>
    </row>
    <row r="290" spans="1:4" x14ac:dyDescent="0.25">
      <c r="A290" s="29">
        <v>266</v>
      </c>
      <c r="B290" s="29">
        <v>2520.0733351439794</v>
      </c>
      <c r="C290" s="29">
        <v>39.926664856020579</v>
      </c>
      <c r="D290" s="29">
        <v>0.13061066281619615</v>
      </c>
    </row>
    <row r="291" spans="1:4" x14ac:dyDescent="0.25">
      <c r="A291" s="29">
        <v>267</v>
      </c>
      <c r="B291" s="29">
        <v>2406.4756411907501</v>
      </c>
      <c r="C291" s="29">
        <v>-106.47564119075014</v>
      </c>
      <c r="D291" s="29">
        <v>-0.34830993572472974</v>
      </c>
    </row>
    <row r="292" spans="1:4" x14ac:dyDescent="0.25">
      <c r="A292" s="29">
        <v>268</v>
      </c>
      <c r="B292" s="29">
        <v>2300.4511268344031</v>
      </c>
      <c r="C292" s="29">
        <v>-70.451126834403112</v>
      </c>
      <c r="D292" s="29">
        <v>-0.2304642375007129</v>
      </c>
    </row>
    <row r="293" spans="1:4" x14ac:dyDescent="0.25">
      <c r="A293" s="29">
        <v>269</v>
      </c>
      <c r="B293" s="29">
        <v>2520.0733351439794</v>
      </c>
      <c r="C293" s="29">
        <v>-5.0733351439794205</v>
      </c>
      <c r="D293" s="29">
        <v>-1.6596218798473856E-2</v>
      </c>
    </row>
    <row r="294" spans="1:4" x14ac:dyDescent="0.25">
      <c r="A294" s="29">
        <v>270</v>
      </c>
      <c r="B294" s="29">
        <v>2686.6832862753827</v>
      </c>
      <c r="C294" s="29">
        <v>58.31671372461733</v>
      </c>
      <c r="D294" s="29">
        <v>0.19076936829814101</v>
      </c>
    </row>
    <row r="295" spans="1:4" x14ac:dyDescent="0.25">
      <c r="A295" s="29">
        <v>271</v>
      </c>
      <c r="B295" s="29">
        <v>2648.8173882909728</v>
      </c>
      <c r="C295" s="29">
        <v>206.18261170902724</v>
      </c>
      <c r="D295" s="29">
        <v>0.67447776250787228</v>
      </c>
    </row>
    <row r="296" spans="1:4" x14ac:dyDescent="0.25">
      <c r="A296" s="29">
        <v>272</v>
      </c>
      <c r="B296" s="29">
        <v>2406.4756411907501</v>
      </c>
      <c r="C296" s="29">
        <v>-1.4756411907501388</v>
      </c>
      <c r="D296" s="29">
        <v>-4.8272119571663641E-3</v>
      </c>
    </row>
    <row r="297" spans="1:4" x14ac:dyDescent="0.25">
      <c r="A297" s="29">
        <v>273</v>
      </c>
      <c r="B297" s="29">
        <v>2497.3537963533336</v>
      </c>
      <c r="C297" s="29">
        <v>332.64620364666644</v>
      </c>
      <c r="D297" s="29">
        <v>1.088173562661872</v>
      </c>
    </row>
    <row r="298" spans="1:4" x14ac:dyDescent="0.25">
      <c r="A298" s="29">
        <v>274</v>
      </c>
      <c r="B298" s="29">
        <v>2739.6955434535562</v>
      </c>
      <c r="C298" s="29">
        <v>400.30445654644382</v>
      </c>
      <c r="D298" s="29">
        <v>1.3095015721034928</v>
      </c>
    </row>
    <row r="299" spans="1:4" x14ac:dyDescent="0.25">
      <c r="A299" s="29">
        <v>275</v>
      </c>
      <c r="B299" s="29">
        <v>2421.6220003845142</v>
      </c>
      <c r="C299" s="29">
        <v>373.37799961548581</v>
      </c>
      <c r="D299" s="29">
        <v>1.2214180219315363</v>
      </c>
    </row>
    <row r="300" spans="1:4" x14ac:dyDescent="0.25">
      <c r="A300" s="29">
        <v>276</v>
      </c>
      <c r="B300" s="29">
        <v>2739.6955434535562</v>
      </c>
      <c r="C300" s="29">
        <v>670.30445654644382</v>
      </c>
      <c r="D300" s="29">
        <v>2.1927428617915128</v>
      </c>
    </row>
    <row r="301" spans="1:4" x14ac:dyDescent="0.25">
      <c r="A301" s="29">
        <v>277</v>
      </c>
      <c r="B301" s="29">
        <v>2179.2802532842916</v>
      </c>
      <c r="C301" s="29">
        <v>-189.28025328429158</v>
      </c>
      <c r="D301" s="29">
        <v>-0.61918568527145479</v>
      </c>
    </row>
    <row r="302" spans="1:4" x14ac:dyDescent="0.25">
      <c r="A302" s="29">
        <v>278</v>
      </c>
      <c r="B302" s="29">
        <v>2247.4388696562291</v>
      </c>
      <c r="C302" s="29">
        <v>-112.43886965622914</v>
      </c>
      <c r="D302" s="29">
        <v>-0.36781723054159637</v>
      </c>
    </row>
    <row r="303" spans="1:4" x14ac:dyDescent="0.25">
      <c r="A303" s="29">
        <v>279</v>
      </c>
      <c r="B303" s="29">
        <v>3254.6717560415291</v>
      </c>
      <c r="C303" s="29">
        <v>-9.6717560415290791</v>
      </c>
      <c r="D303" s="29">
        <v>-3.163886770247424E-2</v>
      </c>
    </row>
    <row r="304" spans="1:4" x14ac:dyDescent="0.25">
      <c r="A304" s="29">
        <v>280</v>
      </c>
      <c r="B304" s="29">
        <v>3019.9031885381883</v>
      </c>
      <c r="C304" s="29">
        <v>-29.90318853818826</v>
      </c>
      <c r="D304" s="29">
        <v>-9.7821225223160821E-2</v>
      </c>
    </row>
    <row r="305" spans="1:4" x14ac:dyDescent="0.25">
      <c r="A305" s="29">
        <v>281</v>
      </c>
      <c r="B305" s="29">
        <v>2565.5124127252711</v>
      </c>
      <c r="C305" s="29">
        <v>324.48758727472887</v>
      </c>
      <c r="D305" s="29">
        <v>1.0614845743417982</v>
      </c>
    </row>
    <row r="306" spans="1:4" x14ac:dyDescent="0.25">
      <c r="A306" s="29">
        <v>282</v>
      </c>
      <c r="B306" s="29">
        <v>3262.2449356384109</v>
      </c>
      <c r="C306" s="29">
        <v>2.7550643615891204</v>
      </c>
      <c r="D306" s="29">
        <v>9.0125429626054677E-3</v>
      </c>
    </row>
    <row r="307" spans="1:4" x14ac:dyDescent="0.25">
      <c r="A307" s="29">
        <v>283</v>
      </c>
      <c r="B307" s="29">
        <v>3209.2326784602374</v>
      </c>
      <c r="C307" s="29">
        <v>150.76732153976263</v>
      </c>
      <c r="D307" s="29">
        <v>0.49319971673921614</v>
      </c>
    </row>
    <row r="308" spans="1:4" x14ac:dyDescent="0.25">
      <c r="A308" s="29">
        <v>284</v>
      </c>
      <c r="B308" s="29">
        <v>3815.0870462107932</v>
      </c>
      <c r="C308" s="29">
        <v>24.912953789206767</v>
      </c>
      <c r="D308" s="29">
        <v>8.149684975821124E-2</v>
      </c>
    </row>
    <row r="309" spans="1:4" x14ac:dyDescent="0.25">
      <c r="A309" s="29">
        <v>285</v>
      </c>
      <c r="B309" s="29">
        <v>3792.3675074201474</v>
      </c>
      <c r="C309" s="29">
        <v>-67.367507420147376</v>
      </c>
      <c r="D309" s="29">
        <v>-0.22037690421051198</v>
      </c>
    </row>
    <row r="310" spans="1:4" x14ac:dyDescent="0.25">
      <c r="A310" s="29">
        <v>286</v>
      </c>
      <c r="B310" s="29">
        <v>4163.4533076673633</v>
      </c>
      <c r="C310" s="29">
        <v>-208.45330766736333</v>
      </c>
      <c r="D310" s="29">
        <v>-0.6819058085327987</v>
      </c>
    </row>
    <row r="311" spans="1:4" x14ac:dyDescent="0.25">
      <c r="A311" s="29">
        <v>287</v>
      </c>
      <c r="B311" s="29">
        <v>3913.5383809702589</v>
      </c>
      <c r="C311" s="29">
        <v>-83.538380970258913</v>
      </c>
      <c r="D311" s="29">
        <v>-0.27327610128378016</v>
      </c>
    </row>
    <row r="312" spans="1:4" x14ac:dyDescent="0.25">
      <c r="A312" s="29">
        <v>288</v>
      </c>
      <c r="B312" s="29">
        <v>4155.8801280704811</v>
      </c>
      <c r="C312" s="29">
        <v>204.11987192951892</v>
      </c>
      <c r="D312" s="29">
        <v>0.6677299960517844</v>
      </c>
    </row>
    <row r="313" spans="1:4" x14ac:dyDescent="0.25">
      <c r="A313" s="29">
        <v>289</v>
      </c>
      <c r="B313" s="29">
        <v>4163.4533076673633</v>
      </c>
      <c r="C313" s="29">
        <v>-109.45330766736333</v>
      </c>
      <c r="D313" s="29">
        <v>-0.35805066898052462</v>
      </c>
    </row>
    <row r="314" spans="1:4" x14ac:dyDescent="0.25">
      <c r="A314" s="29">
        <v>290</v>
      </c>
      <c r="B314" s="29">
        <v>3527.3062215292794</v>
      </c>
      <c r="C314" s="29">
        <v>77.693778470720645</v>
      </c>
      <c r="D314" s="29">
        <v>0.25415686332301718</v>
      </c>
    </row>
    <row r="315" spans="1:4" x14ac:dyDescent="0.25">
      <c r="A315" s="29">
        <v>291</v>
      </c>
      <c r="B315" s="29">
        <v>4231.6119240393009</v>
      </c>
      <c r="C315" s="29">
        <v>-291.6119240393009</v>
      </c>
      <c r="D315" s="29">
        <v>-0.95393959954398921</v>
      </c>
    </row>
    <row r="316" spans="1:4" x14ac:dyDescent="0.25">
      <c r="A316" s="29">
        <v>292</v>
      </c>
      <c r="B316" s="29">
        <v>2179.2802532842916</v>
      </c>
      <c r="C316" s="29">
        <v>-254.28025328429158</v>
      </c>
      <c r="D316" s="29">
        <v>-0.83181784760375599</v>
      </c>
    </row>
    <row r="317" spans="1:4" x14ac:dyDescent="0.25">
      <c r="A317" s="29">
        <v>293</v>
      </c>
      <c r="B317" s="29">
        <v>2156.5607144936457</v>
      </c>
      <c r="C317" s="29">
        <v>-181.56071449364572</v>
      </c>
      <c r="D317" s="29">
        <v>-0.59393303565202238</v>
      </c>
    </row>
    <row r="318" spans="1:4" x14ac:dyDescent="0.25">
      <c r="A318" s="29">
        <v>294</v>
      </c>
      <c r="B318" s="29">
        <v>2247.4388696562291</v>
      </c>
      <c r="C318" s="29">
        <v>-332.43886965622914</v>
      </c>
      <c r="D318" s="29">
        <v>-1.0874953184355387</v>
      </c>
    </row>
    <row r="319" spans="1:4" x14ac:dyDescent="0.25">
      <c r="A319" s="29">
        <v>295</v>
      </c>
      <c r="B319" s="29">
        <v>2421.6220003845142</v>
      </c>
      <c r="C319" s="29">
        <v>248.37799961548581</v>
      </c>
      <c r="D319" s="29">
        <v>0.81251001744634166</v>
      </c>
    </row>
    <row r="320" spans="1:4" x14ac:dyDescent="0.25">
      <c r="A320" s="29">
        <v>296</v>
      </c>
      <c r="B320" s="29">
        <v>2891.1591353911954</v>
      </c>
      <c r="C320" s="29">
        <v>638.84086460880462</v>
      </c>
      <c r="D320" s="29">
        <v>2.0898171450462608</v>
      </c>
    </row>
    <row r="321" spans="1:4" x14ac:dyDescent="0.25">
      <c r="A321" s="29">
        <v>297</v>
      </c>
      <c r="B321" s="29">
        <v>4155.8801280704811</v>
      </c>
      <c r="C321" s="29">
        <v>-255.88012807048108</v>
      </c>
      <c r="D321" s="29">
        <v>-0.83705146045373136</v>
      </c>
    </row>
    <row r="322" spans="1:4" x14ac:dyDescent="0.25">
      <c r="A322" s="29">
        <v>298</v>
      </c>
      <c r="B322" s="29">
        <v>2573.0855923221534</v>
      </c>
      <c r="C322" s="29">
        <v>616.91440767784661</v>
      </c>
      <c r="D322" s="29">
        <v>2.0180899150537122</v>
      </c>
    </row>
    <row r="323" spans="1:4" x14ac:dyDescent="0.25">
      <c r="A323" s="29">
        <v>299</v>
      </c>
      <c r="B323" s="29">
        <v>3474.2939643511054</v>
      </c>
      <c r="C323" s="29">
        <v>-54.293964351105387</v>
      </c>
      <c r="D323" s="29">
        <v>-0.17760989294720633</v>
      </c>
    </row>
    <row r="324" spans="1:4" x14ac:dyDescent="0.25">
      <c r="A324" s="29">
        <v>300</v>
      </c>
      <c r="B324" s="29">
        <v>2300.4511268344031</v>
      </c>
      <c r="C324" s="29">
        <v>-100.45112683440311</v>
      </c>
      <c r="D324" s="29">
        <v>-0.32860215857715958</v>
      </c>
    </row>
    <row r="325" spans="1:4" x14ac:dyDescent="0.25">
      <c r="A325" s="29">
        <v>301</v>
      </c>
      <c r="B325" s="29">
        <v>2300.4511268344031</v>
      </c>
      <c r="C325" s="29">
        <v>-150.45112683440311</v>
      </c>
      <c r="D325" s="29">
        <v>-0.49216536037123743</v>
      </c>
    </row>
    <row r="326" spans="1:4" x14ac:dyDescent="0.25">
      <c r="A326" s="29">
        <v>302</v>
      </c>
      <c r="B326" s="29">
        <v>2148.9875348967639</v>
      </c>
      <c r="C326" s="29">
        <v>-128.98753489676392</v>
      </c>
      <c r="D326" s="29">
        <v>-0.421952283984801</v>
      </c>
    </row>
    <row r="327" spans="1:4" x14ac:dyDescent="0.25">
      <c r="A327" s="29">
        <v>303</v>
      </c>
      <c r="B327" s="29">
        <v>2194.4266124780556</v>
      </c>
      <c r="C327" s="29">
        <v>-64.426612478055631</v>
      </c>
      <c r="D327" s="29">
        <v>-0.21075646035314127</v>
      </c>
    </row>
    <row r="328" spans="1:4" x14ac:dyDescent="0.25">
      <c r="A328" s="29">
        <v>304</v>
      </c>
      <c r="B328" s="29">
        <v>2648.8173882909728</v>
      </c>
      <c r="C328" s="29">
        <v>21.182611709027242</v>
      </c>
      <c r="D328" s="29">
        <v>6.9293915869784367E-2</v>
      </c>
    </row>
    <row r="329" spans="1:4" x14ac:dyDescent="0.25">
      <c r="A329" s="29">
        <v>305</v>
      </c>
      <c r="B329" s="29">
        <v>2815.4273394223756</v>
      </c>
      <c r="C329" s="29">
        <v>-220.42733942237555</v>
      </c>
      <c r="D329" s="29">
        <v>-0.72107602797747383</v>
      </c>
    </row>
    <row r="330" spans="1:4" x14ac:dyDescent="0.25">
      <c r="A330" s="29">
        <v>306</v>
      </c>
      <c r="B330" s="29">
        <v>2815.4273394223756</v>
      </c>
      <c r="C330" s="29">
        <v>-115.42733942237555</v>
      </c>
      <c r="D330" s="29">
        <v>-0.3775933042099105</v>
      </c>
    </row>
    <row r="331" spans="1:4" x14ac:dyDescent="0.25">
      <c r="A331" s="29">
        <v>307</v>
      </c>
      <c r="B331" s="29">
        <v>2648.8173882909728</v>
      </c>
      <c r="C331" s="29">
        <v>-92.817388290972758</v>
      </c>
      <c r="D331" s="29">
        <v>-0.30363018422071303</v>
      </c>
    </row>
    <row r="332" spans="1:4" x14ac:dyDescent="0.25">
      <c r="A332" s="29">
        <v>308</v>
      </c>
      <c r="B332" s="29">
        <v>2247.4388696562291</v>
      </c>
      <c r="C332" s="29">
        <v>-103.43886965622914</v>
      </c>
      <c r="D332" s="29">
        <v>-0.3383758542186624</v>
      </c>
    </row>
    <row r="333" spans="1:4" x14ac:dyDescent="0.25">
      <c r="A333" s="29">
        <v>309</v>
      </c>
      <c r="B333" s="29">
        <v>2179.2802532842916</v>
      </c>
      <c r="C333" s="29">
        <v>-211.28025328429158</v>
      </c>
      <c r="D333" s="29">
        <v>-0.69115349406084903</v>
      </c>
    </row>
    <row r="334" spans="1:4" x14ac:dyDescent="0.25">
      <c r="A334" s="29">
        <v>310</v>
      </c>
      <c r="B334" s="29">
        <v>2247.4388696562291</v>
      </c>
      <c r="C334" s="29">
        <v>-127.43886965622914</v>
      </c>
      <c r="D334" s="29">
        <v>-0.41688619107981972</v>
      </c>
    </row>
    <row r="335" spans="1:4" x14ac:dyDescent="0.25">
      <c r="A335" s="29">
        <v>311</v>
      </c>
      <c r="B335" s="29">
        <v>2156.5607144936457</v>
      </c>
      <c r="C335" s="29">
        <v>-137.56071449364572</v>
      </c>
      <c r="D335" s="29">
        <v>-0.44999741807323396</v>
      </c>
    </row>
    <row r="336" spans="1:4" x14ac:dyDescent="0.25">
      <c r="A336" s="29">
        <v>312</v>
      </c>
      <c r="B336" s="29">
        <v>2648.8173882909728</v>
      </c>
      <c r="C336" s="29">
        <v>29.182611709027242</v>
      </c>
      <c r="D336" s="29">
        <v>9.5464028156836814E-2</v>
      </c>
    </row>
    <row r="337" spans="1:4" x14ac:dyDescent="0.25">
      <c r="A337" s="29">
        <v>313</v>
      </c>
      <c r="B337" s="29">
        <v>2565.5124127252711</v>
      </c>
      <c r="C337" s="29">
        <v>304.48758727472887</v>
      </c>
      <c r="D337" s="29">
        <v>0.99605929362416712</v>
      </c>
    </row>
    <row r="338" spans="1:4" x14ac:dyDescent="0.25">
      <c r="A338" s="29">
        <v>314</v>
      </c>
      <c r="B338" s="29">
        <v>2648.8173882909728</v>
      </c>
      <c r="C338" s="29">
        <v>354.18261170902724</v>
      </c>
      <c r="D338" s="29">
        <v>1.1586248398183425</v>
      </c>
    </row>
    <row r="339" spans="1:4" x14ac:dyDescent="0.25">
      <c r="A339" s="29">
        <v>315</v>
      </c>
      <c r="B339" s="29">
        <v>3209.2326784602374</v>
      </c>
      <c r="C339" s="29">
        <v>171.76732153976263</v>
      </c>
      <c r="D339" s="29">
        <v>0.56189626149272887</v>
      </c>
    </row>
    <row r="340" spans="1:4" x14ac:dyDescent="0.25">
      <c r="A340" s="29">
        <v>316</v>
      </c>
      <c r="B340" s="29">
        <v>2239.8656900593473</v>
      </c>
      <c r="C340" s="29">
        <v>-51.865690059347344</v>
      </c>
      <c r="D340" s="29">
        <v>-0.16966636658732248</v>
      </c>
    </row>
    <row r="341" spans="1:4" x14ac:dyDescent="0.25">
      <c r="A341" s="29">
        <v>317</v>
      </c>
      <c r="B341" s="29">
        <v>2520.0733351439794</v>
      </c>
      <c r="C341" s="29">
        <v>190.92666485602058</v>
      </c>
      <c r="D341" s="29">
        <v>0.62457153223431117</v>
      </c>
    </row>
    <row r="342" spans="1:4" x14ac:dyDescent="0.25">
      <c r="A342" s="29">
        <v>318</v>
      </c>
      <c r="B342" s="29">
        <v>2414.0488207876324</v>
      </c>
      <c r="C342" s="29">
        <v>127.95117921236761</v>
      </c>
      <c r="D342" s="29">
        <v>0.4185620909060539</v>
      </c>
    </row>
    <row r="343" spans="1:4" x14ac:dyDescent="0.25">
      <c r="A343" s="29">
        <v>319</v>
      </c>
      <c r="B343" s="29">
        <v>2406.4756411907501</v>
      </c>
      <c r="C343" s="29">
        <v>27.524358809249861</v>
      </c>
      <c r="D343" s="29">
        <v>9.0039445083398756E-2</v>
      </c>
    </row>
    <row r="344" spans="1:4" x14ac:dyDescent="0.25">
      <c r="A344" s="29">
        <v>320</v>
      </c>
      <c r="B344" s="29">
        <v>2323.170665625049</v>
      </c>
      <c r="C344" s="29">
        <v>-58.170665625048969</v>
      </c>
      <c r="D344" s="29">
        <v>-0.19029160640251419</v>
      </c>
    </row>
    <row r="345" spans="1:4" x14ac:dyDescent="0.25">
      <c r="A345" s="29">
        <v>321</v>
      </c>
      <c r="B345" s="29">
        <v>2156.5607144936457</v>
      </c>
      <c r="C345" s="29">
        <v>-46.560714493645719</v>
      </c>
      <c r="D345" s="29">
        <v>-0.15231239080801234</v>
      </c>
    </row>
    <row r="346" spans="1:4" x14ac:dyDescent="0.25">
      <c r="A346" s="29">
        <v>322</v>
      </c>
      <c r="B346" s="29">
        <v>2686.6832862753827</v>
      </c>
      <c r="C346" s="29">
        <v>113.31671372461733</v>
      </c>
      <c r="D346" s="29">
        <v>0.3706888902716266</v>
      </c>
    </row>
    <row r="347" spans="1:4" x14ac:dyDescent="0.25">
      <c r="A347" s="29">
        <v>323</v>
      </c>
      <c r="B347" s="29">
        <v>2148.9875348967639</v>
      </c>
      <c r="C347" s="29">
        <v>-38.987534896763918</v>
      </c>
      <c r="D347" s="29">
        <v>-0.12753852075546093</v>
      </c>
    </row>
    <row r="348" spans="1:4" x14ac:dyDescent="0.25">
      <c r="A348" s="29">
        <v>324</v>
      </c>
      <c r="B348" s="29">
        <v>2186.8534328811738</v>
      </c>
      <c r="C348" s="29">
        <v>-101.85343288117383</v>
      </c>
      <c r="D348" s="29">
        <v>-0.33318947191525988</v>
      </c>
    </row>
    <row r="349" spans="1:4" x14ac:dyDescent="0.25">
      <c r="A349" s="29">
        <v>325</v>
      </c>
      <c r="B349" s="29">
        <v>2186.8534328811738</v>
      </c>
      <c r="C349" s="29">
        <v>148.14656711882617</v>
      </c>
      <c r="D349" s="29">
        <v>0.48462653705512909</v>
      </c>
    </row>
    <row r="350" spans="1:4" x14ac:dyDescent="0.25">
      <c r="A350" s="29">
        <v>326</v>
      </c>
      <c r="B350" s="29">
        <v>2421.6220003845142</v>
      </c>
      <c r="C350" s="29">
        <v>528.37799961548581</v>
      </c>
      <c r="D350" s="29">
        <v>1.7284639474931773</v>
      </c>
    </row>
    <row r="351" spans="1:4" x14ac:dyDescent="0.25">
      <c r="A351" s="29">
        <v>327</v>
      </c>
      <c r="B351" s="29">
        <v>2610.9514903065628</v>
      </c>
      <c r="C351" s="29">
        <v>639.04850969343715</v>
      </c>
      <c r="D351" s="29">
        <v>2.090496406943847</v>
      </c>
    </row>
    <row r="352" spans="1:4" x14ac:dyDescent="0.25">
      <c r="A352" s="29">
        <v>328</v>
      </c>
      <c r="B352" s="29">
        <v>2194.4266124780556</v>
      </c>
      <c r="C352" s="29">
        <v>-344.42661247805563</v>
      </c>
      <c r="D352" s="29">
        <v>-1.1267103903999769</v>
      </c>
    </row>
    <row r="353" spans="1:4" x14ac:dyDescent="0.25">
      <c r="A353" s="29">
        <v>329</v>
      </c>
      <c r="B353" s="29">
        <v>2239.8656900593473</v>
      </c>
      <c r="C353" s="29">
        <v>-94.865690059347344</v>
      </c>
      <c r="D353" s="29">
        <v>-0.31033072013022939</v>
      </c>
    </row>
    <row r="354" spans="1:4" x14ac:dyDescent="0.25">
      <c r="A354" s="29">
        <v>330</v>
      </c>
      <c r="B354" s="29">
        <v>2179.2802532842916</v>
      </c>
      <c r="C354" s="29">
        <v>-334.28025328429158</v>
      </c>
      <c r="D354" s="29">
        <v>-1.0935189704742805</v>
      </c>
    </row>
    <row r="355" spans="1:4" x14ac:dyDescent="0.25">
      <c r="A355" s="29">
        <v>331</v>
      </c>
      <c r="B355" s="29">
        <v>2777.5614414379661</v>
      </c>
      <c r="C355" s="29">
        <v>132.4385585620339</v>
      </c>
      <c r="D355" s="29">
        <v>0.43324149358797481</v>
      </c>
    </row>
    <row r="356" spans="1:4" x14ac:dyDescent="0.25">
      <c r="A356" s="29">
        <v>332</v>
      </c>
      <c r="B356" s="29">
        <v>2035.3898409435346</v>
      </c>
      <c r="C356" s="29">
        <v>384.61015905646536</v>
      </c>
      <c r="D356" s="29">
        <v>1.2581613811561001</v>
      </c>
    </row>
    <row r="357" spans="1:4" x14ac:dyDescent="0.25">
      <c r="A357" s="29">
        <v>333</v>
      </c>
      <c r="B357" s="29">
        <v>2429.195179981396</v>
      </c>
      <c r="C357" s="29">
        <v>70.804820018604005</v>
      </c>
      <c r="D357" s="29">
        <v>0.23162126129392574</v>
      </c>
    </row>
    <row r="358" spans="1:4" x14ac:dyDescent="0.25">
      <c r="A358" s="29">
        <v>334</v>
      </c>
      <c r="B358" s="29">
        <v>2315.5974860281667</v>
      </c>
      <c r="C358" s="29">
        <v>-25.597486028166713</v>
      </c>
      <c r="D358" s="29">
        <v>-8.3736135452922383E-2</v>
      </c>
    </row>
    <row r="359" spans="1:4" x14ac:dyDescent="0.25">
      <c r="A359" s="29">
        <v>335</v>
      </c>
      <c r="B359" s="29">
        <v>2527.6465147408617</v>
      </c>
      <c r="C359" s="29">
        <v>-37.646514740861676</v>
      </c>
      <c r="D359" s="29">
        <v>-0.12315168974806566</v>
      </c>
    </row>
    <row r="360" spans="1:4" x14ac:dyDescent="0.25">
      <c r="A360" s="29">
        <v>336</v>
      </c>
      <c r="B360" s="29">
        <v>2648.8173882909728</v>
      </c>
      <c r="C360" s="29">
        <v>-13.817388290972758</v>
      </c>
      <c r="D360" s="29">
        <v>-4.5200325386070099E-2</v>
      </c>
    </row>
    <row r="361" spans="1:4" x14ac:dyDescent="0.25">
      <c r="A361" s="29">
        <v>337</v>
      </c>
      <c r="B361" s="29">
        <v>2686.6832862753827</v>
      </c>
      <c r="C361" s="29">
        <v>-66.68328627538267</v>
      </c>
      <c r="D361" s="29">
        <v>-0.21813863618705348</v>
      </c>
    </row>
    <row r="362" spans="1:4" x14ac:dyDescent="0.25">
      <c r="A362" s="29">
        <v>338</v>
      </c>
      <c r="B362" s="29">
        <v>2815.4273394223756</v>
      </c>
      <c r="C362" s="29">
        <v>-90.427339422375553</v>
      </c>
      <c r="D362" s="29">
        <v>-0.2958117033128716</v>
      </c>
    </row>
    <row r="363" spans="1:4" x14ac:dyDescent="0.25">
      <c r="A363" s="29">
        <v>339</v>
      </c>
      <c r="B363" s="29">
        <v>2527.6465147408617</v>
      </c>
      <c r="C363" s="29">
        <v>-142.64651474086168</v>
      </c>
      <c r="D363" s="29">
        <v>-0.46663441351562907</v>
      </c>
    </row>
    <row r="364" spans="1:4" x14ac:dyDescent="0.25">
      <c r="A364" s="29">
        <v>340</v>
      </c>
      <c r="B364" s="29">
        <v>2103.5484573154722</v>
      </c>
      <c r="C364" s="29">
        <v>-348.54845731547221</v>
      </c>
      <c r="D364" s="29">
        <v>-1.140194033178102</v>
      </c>
    </row>
    <row r="365" spans="1:4" x14ac:dyDescent="0.25">
      <c r="A365" s="29">
        <v>341</v>
      </c>
      <c r="B365" s="29">
        <v>2156.5607144936457</v>
      </c>
      <c r="C365" s="29">
        <v>-281.56071449364572</v>
      </c>
      <c r="D365" s="29">
        <v>-0.92105943924017797</v>
      </c>
    </row>
    <row r="366" spans="1:4" x14ac:dyDescent="0.25">
      <c r="A366" s="29">
        <v>342</v>
      </c>
      <c r="B366" s="29">
        <v>2118.6948165092363</v>
      </c>
      <c r="C366" s="29">
        <v>-358.69481650923626</v>
      </c>
      <c r="D366" s="29">
        <v>-1.1733854531037984</v>
      </c>
    </row>
    <row r="367" spans="1:4" x14ac:dyDescent="0.25">
      <c r="A367" s="29">
        <v>343</v>
      </c>
      <c r="B367" s="29">
        <v>2239.8656900593473</v>
      </c>
      <c r="C367" s="29">
        <v>-174.86569005934734</v>
      </c>
      <c r="D367" s="29">
        <v>-0.57203184300075394</v>
      </c>
    </row>
    <row r="368" spans="1:4" x14ac:dyDescent="0.25">
      <c r="A368" s="29">
        <v>344</v>
      </c>
      <c r="B368" s="29">
        <v>2148.9875348967639</v>
      </c>
      <c r="C368" s="29">
        <v>-173.98753489676392</v>
      </c>
      <c r="D368" s="29">
        <v>-0.569159165599471</v>
      </c>
    </row>
    <row r="369" spans="1:4" x14ac:dyDescent="0.25">
      <c r="A369" s="29">
        <v>345</v>
      </c>
      <c r="B369" s="29">
        <v>2179.2802532842916</v>
      </c>
      <c r="C369" s="29">
        <v>-129.28025328429158</v>
      </c>
      <c r="D369" s="29">
        <v>-0.42290984311856145</v>
      </c>
    </row>
    <row r="370" spans="1:4" x14ac:dyDescent="0.25">
      <c r="A370" s="29">
        <v>346</v>
      </c>
      <c r="B370" s="29">
        <v>2194.4266124780556</v>
      </c>
      <c r="C370" s="29">
        <v>-209.42661247805563</v>
      </c>
      <c r="D370" s="29">
        <v>-0.68508974555596691</v>
      </c>
    </row>
    <row r="371" spans="1:4" x14ac:dyDescent="0.25">
      <c r="A371" s="29">
        <v>347</v>
      </c>
      <c r="B371" s="29">
        <v>2300.4511268344031</v>
      </c>
      <c r="C371" s="29">
        <v>-85.451126834403112</v>
      </c>
      <c r="D371" s="29">
        <v>-0.27953319803893628</v>
      </c>
    </row>
    <row r="372" spans="1:4" x14ac:dyDescent="0.25">
      <c r="A372" s="29">
        <v>348</v>
      </c>
      <c r="B372" s="29">
        <v>2247.4388696562291</v>
      </c>
      <c r="C372" s="29">
        <v>-202.43886965622914</v>
      </c>
      <c r="D372" s="29">
        <v>-0.66223099377093642</v>
      </c>
    </row>
    <row r="373" spans="1:4" x14ac:dyDescent="0.25">
      <c r="A373" s="29">
        <v>349</v>
      </c>
      <c r="B373" s="29">
        <v>2247.4388696562291</v>
      </c>
      <c r="C373" s="29">
        <v>132.56113034377086</v>
      </c>
      <c r="D373" s="29">
        <v>0.43364245824938485</v>
      </c>
    </row>
    <row r="374" spans="1:4" x14ac:dyDescent="0.25">
      <c r="A374" s="29">
        <v>350</v>
      </c>
      <c r="B374" s="29">
        <v>2300.4511268344031</v>
      </c>
      <c r="C374" s="29">
        <v>-110.45112683440311</v>
      </c>
      <c r="D374" s="29">
        <v>-0.36131479893597518</v>
      </c>
    </row>
    <row r="375" spans="1:4" x14ac:dyDescent="0.25">
      <c r="A375" s="29">
        <v>351</v>
      </c>
      <c r="B375" s="29">
        <v>2315.5974860281667</v>
      </c>
      <c r="C375" s="29">
        <v>-105.59748602816671</v>
      </c>
      <c r="D375" s="29">
        <v>-0.34543725832344685</v>
      </c>
    </row>
    <row r="376" spans="1:4" x14ac:dyDescent="0.25">
      <c r="A376" s="29">
        <v>352</v>
      </c>
      <c r="B376" s="29">
        <v>2323.170665625049</v>
      </c>
      <c r="C376" s="29">
        <v>26.829334374951031</v>
      </c>
      <c r="D376" s="29">
        <v>8.7765836647418077E-2</v>
      </c>
    </row>
    <row r="377" spans="1:4" x14ac:dyDescent="0.25">
      <c r="A377" s="29">
        <v>353</v>
      </c>
      <c r="B377" s="29">
        <v>2406.4756411907501</v>
      </c>
      <c r="C377" s="29">
        <v>208.52435880924986</v>
      </c>
      <c r="D377" s="29">
        <v>0.68213823557796038</v>
      </c>
    </row>
    <row r="378" spans="1:4" x14ac:dyDescent="0.25">
      <c r="A378" s="29">
        <v>354</v>
      </c>
      <c r="B378" s="29">
        <v>2414.0488207876324</v>
      </c>
      <c r="C378" s="29">
        <v>220.95117921236761</v>
      </c>
      <c r="D378" s="29">
        <v>0.72278964624303865</v>
      </c>
    </row>
    <row r="379" spans="1:4" x14ac:dyDescent="0.25">
      <c r="A379" s="29">
        <v>355</v>
      </c>
      <c r="B379" s="29">
        <v>2573.0855923221534</v>
      </c>
      <c r="C379" s="29">
        <v>656.91440767784661</v>
      </c>
      <c r="D379" s="29">
        <v>2.1489404764889741</v>
      </c>
    </row>
    <row r="380" spans="1:4" x14ac:dyDescent="0.25">
      <c r="A380" s="29">
        <v>356</v>
      </c>
      <c r="B380" s="29">
        <v>2603.378310709681</v>
      </c>
      <c r="C380" s="29">
        <v>556.62168929031895</v>
      </c>
      <c r="D380" s="29">
        <v>1.8208565137670583</v>
      </c>
    </row>
    <row r="381" spans="1:4" x14ac:dyDescent="0.25">
      <c r="A381" s="29">
        <v>357</v>
      </c>
      <c r="B381" s="29">
        <v>2777.5614414379661</v>
      </c>
      <c r="C381" s="29">
        <v>122.4385585620339</v>
      </c>
      <c r="D381" s="29">
        <v>0.40052885322915927</v>
      </c>
    </row>
    <row r="382" spans="1:4" x14ac:dyDescent="0.25">
      <c r="A382" s="29">
        <v>358</v>
      </c>
      <c r="B382" s="29">
        <v>2610.9514903065628</v>
      </c>
      <c r="C382" s="29">
        <v>319.04850969343715</v>
      </c>
      <c r="D382" s="29">
        <v>1.043691915461749</v>
      </c>
    </row>
    <row r="383" spans="1:4" x14ac:dyDescent="0.25">
      <c r="A383" s="29">
        <v>359</v>
      </c>
      <c r="B383" s="29">
        <v>3254.6717560415291</v>
      </c>
      <c r="C383" s="29">
        <v>160.32824395847092</v>
      </c>
      <c r="D383" s="29">
        <v>0.52447601839739033</v>
      </c>
    </row>
    <row r="384" spans="1:4" x14ac:dyDescent="0.25">
      <c r="A384" s="29">
        <v>360</v>
      </c>
      <c r="B384" s="29">
        <v>4155.8801280704811</v>
      </c>
      <c r="C384" s="29">
        <v>-430.88012807048108</v>
      </c>
      <c r="D384" s="29">
        <v>-1.4095226667330036</v>
      </c>
    </row>
    <row r="385" spans="1:4" x14ac:dyDescent="0.25">
      <c r="A385" s="29">
        <v>361</v>
      </c>
      <c r="B385" s="29">
        <v>3019.9031885381883</v>
      </c>
      <c r="C385" s="29">
        <v>40.09681146181174</v>
      </c>
      <c r="D385" s="29">
        <v>0.13116725728854811</v>
      </c>
    </row>
    <row r="386" spans="1:4" x14ac:dyDescent="0.25">
      <c r="A386" s="29">
        <v>362</v>
      </c>
      <c r="B386" s="29">
        <v>3209.2326784602374</v>
      </c>
      <c r="C386" s="29">
        <v>255.76732153976263</v>
      </c>
      <c r="D386" s="29">
        <v>0.83668244050677953</v>
      </c>
    </row>
    <row r="387" spans="1:4" x14ac:dyDescent="0.25">
      <c r="A387" s="29">
        <v>363</v>
      </c>
      <c r="B387" s="29">
        <v>2353.4633840125766</v>
      </c>
      <c r="C387" s="29">
        <v>251.53661598742337</v>
      </c>
      <c r="D387" s="29">
        <v>0.82284268558700768</v>
      </c>
    </row>
    <row r="388" spans="1:4" x14ac:dyDescent="0.25">
      <c r="A388" s="29">
        <v>364</v>
      </c>
      <c r="B388" s="29">
        <v>2353.4633840125766</v>
      </c>
      <c r="C388" s="29">
        <v>286.53661598742337</v>
      </c>
      <c r="D388" s="29">
        <v>0.93733692684286218</v>
      </c>
    </row>
    <row r="389" spans="1:4" x14ac:dyDescent="0.25">
      <c r="A389" s="29">
        <v>365</v>
      </c>
      <c r="B389" s="29">
        <v>2353.4633840125766</v>
      </c>
      <c r="C389" s="29">
        <v>41.536615987423374</v>
      </c>
      <c r="D389" s="29">
        <v>0.13587723805188096</v>
      </c>
    </row>
    <row r="390" spans="1:4" x14ac:dyDescent="0.25">
      <c r="A390" s="29">
        <v>366</v>
      </c>
      <c r="B390" s="29">
        <v>2353.4633840125766</v>
      </c>
      <c r="C390" s="29">
        <v>221.53661598742337</v>
      </c>
      <c r="D390" s="29">
        <v>0.72470476451056098</v>
      </c>
    </row>
    <row r="391" spans="1:4" x14ac:dyDescent="0.25">
      <c r="A391" s="29">
        <v>367</v>
      </c>
      <c r="B391" s="29">
        <v>2527.6465147408617</v>
      </c>
      <c r="C391" s="29">
        <v>-2.6465147408616758</v>
      </c>
      <c r="D391" s="29">
        <v>-8.6574484922111953E-3</v>
      </c>
    </row>
    <row r="392" spans="1:4" x14ac:dyDescent="0.25">
      <c r="A392" s="29">
        <v>368</v>
      </c>
      <c r="B392" s="29">
        <v>2648.8173882909728</v>
      </c>
      <c r="C392" s="29">
        <v>86.182611709027242</v>
      </c>
      <c r="D392" s="29">
        <v>0.28192607820208548</v>
      </c>
    </row>
    <row r="393" spans="1:4" x14ac:dyDescent="0.25">
      <c r="A393" s="29">
        <v>369</v>
      </c>
      <c r="B393" s="29">
        <v>2565.5124127252711</v>
      </c>
      <c r="C393" s="29">
        <v>299.48758727472887</v>
      </c>
      <c r="D393" s="29">
        <v>0.97970297344475932</v>
      </c>
    </row>
    <row r="394" spans="1:4" x14ac:dyDescent="0.25">
      <c r="A394" s="29">
        <v>370</v>
      </c>
      <c r="B394" s="29">
        <v>2300.4511268344031</v>
      </c>
      <c r="C394" s="29">
        <v>-320.45112683440311</v>
      </c>
      <c r="D394" s="29">
        <v>-1.0482802464711019</v>
      </c>
    </row>
    <row r="395" spans="1:4" x14ac:dyDescent="0.25">
      <c r="A395" s="29">
        <v>371</v>
      </c>
      <c r="B395" s="29">
        <v>2194.4266124780556</v>
      </c>
      <c r="C395" s="29">
        <v>-169.42661247805563</v>
      </c>
      <c r="D395" s="29">
        <v>-0.55423918412070461</v>
      </c>
    </row>
    <row r="396" spans="1:4" x14ac:dyDescent="0.25">
      <c r="A396" s="29">
        <v>372</v>
      </c>
      <c r="B396" s="29">
        <v>2194.4266124780556</v>
      </c>
      <c r="C396" s="29">
        <v>-224.42661247805563</v>
      </c>
      <c r="D396" s="29">
        <v>-0.73415870609419021</v>
      </c>
    </row>
    <row r="397" spans="1:4" x14ac:dyDescent="0.25">
      <c r="A397" s="29">
        <v>373</v>
      </c>
      <c r="B397" s="29">
        <v>2300.4511268344031</v>
      </c>
      <c r="C397" s="29">
        <v>-175.45112683440311</v>
      </c>
      <c r="D397" s="29">
        <v>-0.57394696126827627</v>
      </c>
    </row>
    <row r="398" spans="1:4" x14ac:dyDescent="0.25">
      <c r="A398" s="29">
        <v>374</v>
      </c>
      <c r="B398" s="29">
        <v>2247.4388696562291</v>
      </c>
      <c r="C398" s="29">
        <v>-122.43886965622914</v>
      </c>
      <c r="D398" s="29">
        <v>-0.40052987090041192</v>
      </c>
    </row>
    <row r="399" spans="1:4" x14ac:dyDescent="0.25">
      <c r="A399" s="29">
        <v>375</v>
      </c>
      <c r="B399" s="29">
        <v>2414.0488207876324</v>
      </c>
      <c r="C399" s="29">
        <v>-254.04882078763239</v>
      </c>
      <c r="D399" s="29">
        <v>-0.83106077080070051</v>
      </c>
    </row>
    <row r="400" spans="1:4" x14ac:dyDescent="0.25">
      <c r="A400" s="29">
        <v>376</v>
      </c>
      <c r="B400" s="29">
        <v>2315.5974860281667</v>
      </c>
      <c r="C400" s="29">
        <v>-110.59748602816671</v>
      </c>
      <c r="D400" s="29">
        <v>-0.36179357850285465</v>
      </c>
    </row>
    <row r="401" spans="1:4" x14ac:dyDescent="0.25">
      <c r="A401" s="29">
        <v>377</v>
      </c>
      <c r="B401" s="29">
        <v>2323.170665625049</v>
      </c>
      <c r="C401" s="29">
        <v>-78.170665625048969</v>
      </c>
      <c r="D401" s="29">
        <v>-0.25571688712014529</v>
      </c>
    </row>
    <row r="402" spans="1:4" x14ac:dyDescent="0.25">
      <c r="A402" s="29">
        <v>378</v>
      </c>
      <c r="B402" s="29">
        <v>2194.4266124780556</v>
      </c>
      <c r="C402" s="29">
        <v>-229.42661247805563</v>
      </c>
      <c r="D402" s="29">
        <v>-0.75051502627359801</v>
      </c>
    </row>
    <row r="403" spans="1:4" x14ac:dyDescent="0.25">
      <c r="A403" s="29">
        <v>379</v>
      </c>
      <c r="B403" s="29">
        <v>2194.4266124780556</v>
      </c>
      <c r="C403" s="29">
        <v>-229.42661247805563</v>
      </c>
      <c r="D403" s="29">
        <v>-0.75051502627359801</v>
      </c>
    </row>
    <row r="404" spans="1:4" x14ac:dyDescent="0.25">
      <c r="A404" s="29">
        <v>380</v>
      </c>
      <c r="B404" s="29">
        <v>2194.4266124780556</v>
      </c>
      <c r="C404" s="29">
        <v>-199.42661247805563</v>
      </c>
      <c r="D404" s="29">
        <v>-0.65237710519715131</v>
      </c>
    </row>
    <row r="405" spans="1:4" x14ac:dyDescent="0.25">
      <c r="A405" s="29">
        <v>381</v>
      </c>
      <c r="B405" s="29">
        <v>2876.0127761974313</v>
      </c>
      <c r="C405" s="29">
        <v>68.987223802568678</v>
      </c>
      <c r="D405" s="29">
        <v>0.22567542416065497</v>
      </c>
    </row>
    <row r="406" spans="1:4" x14ac:dyDescent="0.25">
      <c r="A406" s="29">
        <v>382</v>
      </c>
      <c r="B406" s="29">
        <v>3489.4403235448694</v>
      </c>
      <c r="C406" s="29">
        <v>-474.44032354486944</v>
      </c>
      <c r="D406" s="29">
        <v>-1.5520195675843409</v>
      </c>
    </row>
    <row r="407" spans="1:4" x14ac:dyDescent="0.25">
      <c r="A407" s="29">
        <v>383</v>
      </c>
      <c r="B407" s="29">
        <v>2686.6832862753827</v>
      </c>
      <c r="C407" s="29">
        <v>-101.68328627538267</v>
      </c>
      <c r="D407" s="29">
        <v>-0.33263287744290793</v>
      </c>
    </row>
    <row r="408" spans="1:4" x14ac:dyDescent="0.25">
      <c r="A408" s="29">
        <v>384</v>
      </c>
      <c r="B408" s="29">
        <v>3262.2449356384109</v>
      </c>
      <c r="C408" s="29">
        <v>-427.24493563841088</v>
      </c>
      <c r="D408" s="29">
        <v>-1.3976309924664636</v>
      </c>
    </row>
    <row r="409" spans="1:4" x14ac:dyDescent="0.25">
      <c r="A409" s="29">
        <v>385</v>
      </c>
      <c r="B409" s="29">
        <v>2595.8051311127992</v>
      </c>
      <c r="C409" s="29">
        <v>69.194868887200755</v>
      </c>
      <c r="D409" s="29">
        <v>0.22635468605823947</v>
      </c>
    </row>
    <row r="410" spans="1:4" x14ac:dyDescent="0.25">
      <c r="A410" s="29">
        <v>386</v>
      </c>
      <c r="B410" s="29">
        <v>2527.6465147408617</v>
      </c>
      <c r="C410" s="29">
        <v>-157.64651474086168</v>
      </c>
      <c r="D410" s="29">
        <v>-0.51570337405385236</v>
      </c>
    </row>
    <row r="411" spans="1:4" x14ac:dyDescent="0.25">
      <c r="A411" s="29">
        <v>387</v>
      </c>
      <c r="B411" s="29">
        <v>2648.8173882909728</v>
      </c>
      <c r="C411" s="29">
        <v>301.18261170902724</v>
      </c>
      <c r="D411" s="29">
        <v>0.98524784591662007</v>
      </c>
    </row>
    <row r="412" spans="1:4" x14ac:dyDescent="0.25">
      <c r="A412" s="29">
        <v>388</v>
      </c>
      <c r="B412" s="29">
        <v>2565.5124127252711</v>
      </c>
      <c r="C412" s="29">
        <v>224.48758727472887</v>
      </c>
      <c r="D412" s="29">
        <v>0.73435817075364263</v>
      </c>
    </row>
    <row r="413" spans="1:4" x14ac:dyDescent="0.25">
      <c r="A413" s="29">
        <v>389</v>
      </c>
      <c r="B413" s="29">
        <v>2239.8656900593473</v>
      </c>
      <c r="C413" s="29">
        <v>-109.86569005934734</v>
      </c>
      <c r="D413" s="29">
        <v>-0.35939968066845274</v>
      </c>
    </row>
    <row r="414" spans="1:4" x14ac:dyDescent="0.25">
      <c r="A414" s="29">
        <v>390</v>
      </c>
      <c r="B414" s="29">
        <v>2527.6465147408617</v>
      </c>
      <c r="C414" s="29">
        <v>-232.64651474086168</v>
      </c>
      <c r="D414" s="29">
        <v>-0.76104817674496905</v>
      </c>
    </row>
    <row r="415" spans="1:4" x14ac:dyDescent="0.25">
      <c r="A415" s="29">
        <v>391</v>
      </c>
      <c r="B415" s="29">
        <v>2414.0488207876324</v>
      </c>
      <c r="C415" s="29">
        <v>210.95117921236761</v>
      </c>
      <c r="D415" s="29">
        <v>0.69007700588422305</v>
      </c>
    </row>
    <row r="416" spans="1:4" ht="15.75" thickBot="1" x14ac:dyDescent="0.3">
      <c r="A416" s="30">
        <v>392</v>
      </c>
      <c r="B416" s="30">
        <v>2406.4756411907501</v>
      </c>
      <c r="C416" s="30">
        <v>313.52435880924986</v>
      </c>
      <c r="D416" s="30">
        <v>1.0256209593455239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G57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12</v>
      </c>
      <c r="C2" t="s">
        <v>7</v>
      </c>
      <c r="D2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>
        <v>15</v>
      </c>
      <c r="E3" s="2">
        <v>50</v>
      </c>
      <c r="F3" s="2">
        <v>35</v>
      </c>
      <c r="G3" s="2">
        <f t="shared" ref="G3:G13" si="0">E3*D3</f>
        <v>750</v>
      </c>
    </row>
    <row r="4" spans="1:7" x14ac:dyDescent="0.25">
      <c r="A4" t="s">
        <v>11</v>
      </c>
      <c r="B4" t="s">
        <v>15</v>
      </c>
      <c r="C4" t="s">
        <v>7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7" x14ac:dyDescent="0.25">
      <c r="A5" t="s">
        <v>10</v>
      </c>
      <c r="B5" t="s">
        <v>12</v>
      </c>
      <c r="C5" t="s">
        <v>8</v>
      </c>
      <c r="D5">
        <v>80</v>
      </c>
      <c r="E5" s="2">
        <v>2.5</v>
      </c>
      <c r="F5" s="2">
        <v>1</v>
      </c>
      <c r="G5" s="2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>
        <v>10</v>
      </c>
      <c r="E6" s="2">
        <v>50</v>
      </c>
      <c r="F6" s="2">
        <v>35</v>
      </c>
      <c r="G6" s="2">
        <f t="shared" si="0"/>
        <v>500</v>
      </c>
    </row>
    <row r="7" spans="1:7" x14ac:dyDescent="0.25">
      <c r="A7" t="s">
        <v>11</v>
      </c>
      <c r="B7" t="s">
        <v>15</v>
      </c>
      <c r="C7" t="s">
        <v>8</v>
      </c>
      <c r="D7">
        <v>65</v>
      </c>
      <c r="E7" s="2">
        <v>1</v>
      </c>
      <c r="F7" s="2">
        <v>0.6</v>
      </c>
      <c r="G7" s="2">
        <f t="shared" si="0"/>
        <v>65</v>
      </c>
    </row>
    <row r="8" spans="1:7" x14ac:dyDescent="0.25">
      <c r="A8" t="s">
        <v>10</v>
      </c>
      <c r="B8" t="s">
        <v>12</v>
      </c>
      <c r="C8" t="s">
        <v>9</v>
      </c>
      <c r="D8">
        <v>30</v>
      </c>
      <c r="E8" s="2">
        <v>2</v>
      </c>
      <c r="F8" s="2">
        <v>1</v>
      </c>
      <c r="G8" s="2">
        <f t="shared" si="0"/>
        <v>60</v>
      </c>
    </row>
    <row r="9" spans="1:7" x14ac:dyDescent="0.25">
      <c r="A9" t="s">
        <v>11</v>
      </c>
      <c r="B9" t="s">
        <v>15</v>
      </c>
      <c r="C9" t="s">
        <v>9</v>
      </c>
      <c r="D9">
        <v>70</v>
      </c>
      <c r="E9" s="2">
        <v>1</v>
      </c>
      <c r="F9" s="2">
        <v>0.4</v>
      </c>
      <c r="G9" s="2">
        <f t="shared" si="0"/>
        <v>70</v>
      </c>
    </row>
    <row r="10" spans="1:7" x14ac:dyDescent="0.25">
      <c r="A10" t="s">
        <v>11</v>
      </c>
      <c r="B10" t="s">
        <v>16</v>
      </c>
      <c r="C10" t="s">
        <v>9</v>
      </c>
      <c r="D10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>
        <v>100</v>
      </c>
      <c r="E12" s="2">
        <v>3</v>
      </c>
      <c r="F12" s="2">
        <v>2</v>
      </c>
      <c r="G12" s="2">
        <f t="shared" si="0"/>
        <v>300</v>
      </c>
    </row>
    <row r="13" spans="1:7" x14ac:dyDescent="0.25">
      <c r="A13" t="s">
        <v>10</v>
      </c>
      <c r="B13" t="s">
        <v>17</v>
      </c>
      <c r="C13" t="s">
        <v>25</v>
      </c>
      <c r="D13">
        <v>120</v>
      </c>
      <c r="E13" s="2">
        <v>3</v>
      </c>
      <c r="F13" s="2">
        <v>2</v>
      </c>
      <c r="G13" s="2">
        <f t="shared" si="0"/>
        <v>360</v>
      </c>
    </row>
    <row r="14" spans="1:7" x14ac:dyDescent="0.25">
      <c r="A14" t="s">
        <v>10</v>
      </c>
      <c r="B14" t="s">
        <v>12</v>
      </c>
      <c r="C14" t="s">
        <v>25</v>
      </c>
      <c r="D14">
        <v>80</v>
      </c>
      <c r="E14" s="2">
        <v>2</v>
      </c>
      <c r="F14" s="2">
        <v>1</v>
      </c>
      <c r="G14" s="2">
        <f t="shared" ref="G14:G51" si="1">E14*D14</f>
        <v>160</v>
      </c>
    </row>
    <row r="15" spans="1:7" x14ac:dyDescent="0.25">
      <c r="A15" t="s">
        <v>11</v>
      </c>
      <c r="B15" t="s">
        <v>15</v>
      </c>
      <c r="C15" t="s">
        <v>25</v>
      </c>
      <c r="D15">
        <v>90</v>
      </c>
      <c r="E15" s="2">
        <v>1</v>
      </c>
      <c r="F15" s="2">
        <v>0.4</v>
      </c>
      <c r="G15" s="2">
        <f t="shared" si="1"/>
        <v>90</v>
      </c>
    </row>
    <row r="16" spans="1:7" x14ac:dyDescent="0.25">
      <c r="A16" t="s">
        <v>11</v>
      </c>
      <c r="B16" t="s">
        <v>16</v>
      </c>
      <c r="C16" t="s">
        <v>25</v>
      </c>
      <c r="D16">
        <v>10</v>
      </c>
      <c r="E16" s="2">
        <v>75</v>
      </c>
      <c r="F16" s="2">
        <v>50</v>
      </c>
      <c r="G16" s="2">
        <f t="shared" si="1"/>
        <v>750</v>
      </c>
    </row>
    <row r="17" spans="1:7" x14ac:dyDescent="0.25">
      <c r="A17" t="s">
        <v>13</v>
      </c>
      <c r="B17" t="s">
        <v>14</v>
      </c>
      <c r="C17" t="s">
        <v>25</v>
      </c>
      <c r="D17">
        <v>5</v>
      </c>
      <c r="E17" s="2">
        <v>50</v>
      </c>
      <c r="F17" s="2">
        <v>30</v>
      </c>
      <c r="G17" s="2">
        <f t="shared" si="1"/>
        <v>250</v>
      </c>
    </row>
    <row r="18" spans="1:7" x14ac:dyDescent="0.25">
      <c r="A18" t="s">
        <v>10</v>
      </c>
      <c r="B18" t="s">
        <v>17</v>
      </c>
      <c r="C18" t="s">
        <v>26</v>
      </c>
      <c r="D18">
        <v>110</v>
      </c>
      <c r="E18" s="2">
        <v>3</v>
      </c>
      <c r="F18" s="2">
        <v>2</v>
      </c>
      <c r="G18" s="2">
        <f t="shared" si="1"/>
        <v>330</v>
      </c>
    </row>
    <row r="19" spans="1:7" x14ac:dyDescent="0.25">
      <c r="A19" t="s">
        <v>10</v>
      </c>
      <c r="B19" t="s">
        <v>12</v>
      </c>
      <c r="C19" t="s">
        <v>26</v>
      </c>
      <c r="D19">
        <v>25</v>
      </c>
      <c r="E19" s="2">
        <v>2</v>
      </c>
      <c r="F19" s="2">
        <v>1</v>
      </c>
      <c r="G19" s="2">
        <f t="shared" si="1"/>
        <v>50</v>
      </c>
    </row>
    <row r="20" spans="1:7" x14ac:dyDescent="0.25">
      <c r="A20" t="s">
        <v>11</v>
      </c>
      <c r="B20" t="s">
        <v>15</v>
      </c>
      <c r="C20" t="s">
        <v>26</v>
      </c>
      <c r="D20">
        <v>100</v>
      </c>
      <c r="E20" s="2">
        <v>1</v>
      </c>
      <c r="F20" s="2">
        <v>0.4</v>
      </c>
      <c r="G20" s="2">
        <f t="shared" si="1"/>
        <v>100</v>
      </c>
    </row>
    <row r="21" spans="1:7" x14ac:dyDescent="0.25">
      <c r="A21" t="s">
        <v>11</v>
      </c>
      <c r="B21" t="s">
        <v>16</v>
      </c>
      <c r="C21" t="s">
        <v>26</v>
      </c>
      <c r="D21">
        <v>20</v>
      </c>
      <c r="E21" s="2">
        <v>75</v>
      </c>
      <c r="F21" s="2">
        <v>50</v>
      </c>
      <c r="G21" s="2">
        <f t="shared" si="1"/>
        <v>1500</v>
      </c>
    </row>
    <row r="22" spans="1:7" x14ac:dyDescent="0.25">
      <c r="A22" t="s">
        <v>13</v>
      </c>
      <c r="B22" t="s">
        <v>14</v>
      </c>
      <c r="C22" t="s">
        <v>26</v>
      </c>
      <c r="D22">
        <v>2</v>
      </c>
      <c r="E22" s="2">
        <v>50</v>
      </c>
      <c r="F22" s="2">
        <v>30</v>
      </c>
      <c r="G22" s="2">
        <f t="shared" si="1"/>
        <v>100</v>
      </c>
    </row>
    <row r="23" spans="1:7" x14ac:dyDescent="0.25">
      <c r="A23" t="s">
        <v>10</v>
      </c>
      <c r="B23" t="s">
        <v>17</v>
      </c>
      <c r="C23" t="s">
        <v>27</v>
      </c>
      <c r="D23">
        <v>140</v>
      </c>
      <c r="E23" s="2">
        <v>3</v>
      </c>
      <c r="F23" s="2">
        <v>2</v>
      </c>
      <c r="G23" s="2">
        <f t="shared" si="1"/>
        <v>420</v>
      </c>
    </row>
    <row r="24" spans="1:7" x14ac:dyDescent="0.25">
      <c r="A24" t="s">
        <v>10</v>
      </c>
      <c r="B24" t="s">
        <v>12</v>
      </c>
      <c r="C24" t="s">
        <v>27</v>
      </c>
      <c r="D24">
        <v>50</v>
      </c>
      <c r="E24" s="2">
        <v>2</v>
      </c>
      <c r="F24" s="2">
        <v>1</v>
      </c>
      <c r="G24" s="2">
        <f t="shared" si="1"/>
        <v>100</v>
      </c>
    </row>
    <row r="25" spans="1:7" x14ac:dyDescent="0.25">
      <c r="A25" t="s">
        <v>11</v>
      </c>
      <c r="B25" t="s">
        <v>15</v>
      </c>
      <c r="C25" t="s">
        <v>27</v>
      </c>
      <c r="D25">
        <v>120</v>
      </c>
      <c r="E25" s="2">
        <v>1</v>
      </c>
      <c r="F25" s="2">
        <v>0.4</v>
      </c>
      <c r="G25" s="2">
        <f t="shared" si="1"/>
        <v>120</v>
      </c>
    </row>
    <row r="26" spans="1:7" x14ac:dyDescent="0.25">
      <c r="A26" t="s">
        <v>11</v>
      </c>
      <c r="B26" t="s">
        <v>16</v>
      </c>
      <c r="C26" t="s">
        <v>27</v>
      </c>
      <c r="D26">
        <v>30</v>
      </c>
      <c r="E26" s="2">
        <v>75</v>
      </c>
      <c r="F26" s="2">
        <v>50</v>
      </c>
      <c r="G26" s="2">
        <f t="shared" si="1"/>
        <v>2250</v>
      </c>
    </row>
    <row r="27" spans="1:7" x14ac:dyDescent="0.25">
      <c r="A27" t="s">
        <v>13</v>
      </c>
      <c r="B27" t="s">
        <v>29</v>
      </c>
      <c r="C27" t="s">
        <v>27</v>
      </c>
      <c r="D27">
        <v>40</v>
      </c>
      <c r="E27" s="2">
        <v>20</v>
      </c>
      <c r="F27" s="2">
        <v>10</v>
      </c>
      <c r="G27" s="2">
        <f t="shared" si="1"/>
        <v>800</v>
      </c>
    </row>
    <row r="28" spans="1:7" x14ac:dyDescent="0.25">
      <c r="A28" t="s">
        <v>10</v>
      </c>
      <c r="B28" t="s">
        <v>17</v>
      </c>
      <c r="C28" t="s">
        <v>28</v>
      </c>
      <c r="D28">
        <v>160</v>
      </c>
      <c r="E28" s="2">
        <v>3</v>
      </c>
      <c r="F28" s="2">
        <v>2</v>
      </c>
      <c r="G28" s="2">
        <f t="shared" si="1"/>
        <v>480</v>
      </c>
    </row>
    <row r="29" spans="1:7" x14ac:dyDescent="0.25">
      <c r="A29" t="s">
        <v>10</v>
      </c>
      <c r="B29" t="s">
        <v>12</v>
      </c>
      <c r="C29" t="s">
        <v>28</v>
      </c>
      <c r="D29">
        <v>50</v>
      </c>
      <c r="E29" s="2">
        <v>2</v>
      </c>
      <c r="F29" s="2">
        <v>1</v>
      </c>
      <c r="G29" s="2">
        <f t="shared" si="1"/>
        <v>100</v>
      </c>
    </row>
    <row r="30" spans="1:7" x14ac:dyDescent="0.25">
      <c r="A30" t="s">
        <v>11</v>
      </c>
      <c r="B30" t="s">
        <v>15</v>
      </c>
      <c r="C30" t="s">
        <v>28</v>
      </c>
      <c r="D30">
        <v>150</v>
      </c>
      <c r="E30" s="2">
        <v>1</v>
      </c>
      <c r="F30" s="2">
        <v>0.4</v>
      </c>
      <c r="G30" s="2">
        <f t="shared" si="1"/>
        <v>150</v>
      </c>
    </row>
    <row r="31" spans="1:7" x14ac:dyDescent="0.25">
      <c r="A31" t="s">
        <v>13</v>
      </c>
      <c r="B31" t="s">
        <v>29</v>
      </c>
      <c r="C31" t="s">
        <v>28</v>
      </c>
      <c r="D31">
        <v>90</v>
      </c>
      <c r="E31" s="2">
        <v>20</v>
      </c>
      <c r="F31" s="2">
        <v>10</v>
      </c>
      <c r="G31" s="2">
        <f t="shared" si="1"/>
        <v>1800</v>
      </c>
    </row>
    <row r="32" spans="1:7" x14ac:dyDescent="0.25">
      <c r="A32" t="s">
        <v>10</v>
      </c>
      <c r="B32" t="s">
        <v>17</v>
      </c>
      <c r="C32" t="s">
        <v>30</v>
      </c>
      <c r="D32">
        <v>130</v>
      </c>
      <c r="E32" s="2">
        <v>3</v>
      </c>
      <c r="F32" s="2">
        <v>2</v>
      </c>
      <c r="G32" s="2">
        <f t="shared" si="1"/>
        <v>390</v>
      </c>
    </row>
    <row r="33" spans="1:7" x14ac:dyDescent="0.25">
      <c r="A33" t="s">
        <v>10</v>
      </c>
      <c r="B33" t="s">
        <v>12</v>
      </c>
      <c r="C33" t="s">
        <v>30</v>
      </c>
      <c r="D33">
        <v>60</v>
      </c>
      <c r="E33" s="2">
        <v>2</v>
      </c>
      <c r="F33" s="2">
        <v>1</v>
      </c>
      <c r="G33" s="2">
        <f t="shared" si="1"/>
        <v>120</v>
      </c>
    </row>
    <row r="34" spans="1:7" x14ac:dyDescent="0.25">
      <c r="A34" t="s">
        <v>11</v>
      </c>
      <c r="B34" t="s">
        <v>15</v>
      </c>
      <c r="C34" t="s">
        <v>30</v>
      </c>
      <c r="D34">
        <v>180</v>
      </c>
      <c r="E34" s="2">
        <v>1</v>
      </c>
      <c r="F34" s="2">
        <v>0.4</v>
      </c>
      <c r="G34" s="2">
        <f t="shared" si="1"/>
        <v>180</v>
      </c>
    </row>
    <row r="35" spans="1:7" x14ac:dyDescent="0.25">
      <c r="A35" t="s">
        <v>13</v>
      </c>
      <c r="B35" t="s">
        <v>29</v>
      </c>
      <c r="C35" t="s">
        <v>30</v>
      </c>
      <c r="D35">
        <v>150</v>
      </c>
      <c r="E35" s="2">
        <v>20</v>
      </c>
      <c r="F35" s="2">
        <v>10</v>
      </c>
      <c r="G35" s="2">
        <f t="shared" si="1"/>
        <v>3000</v>
      </c>
    </row>
    <row r="36" spans="1:7" x14ac:dyDescent="0.25">
      <c r="A36" t="s">
        <v>10</v>
      </c>
      <c r="B36" t="s">
        <v>17</v>
      </c>
      <c r="C36" t="s">
        <v>31</v>
      </c>
      <c r="D36">
        <v>150</v>
      </c>
      <c r="E36" s="2">
        <v>3</v>
      </c>
      <c r="F36" s="2">
        <v>2</v>
      </c>
      <c r="G36" s="2">
        <f t="shared" si="1"/>
        <v>450</v>
      </c>
    </row>
    <row r="37" spans="1:7" x14ac:dyDescent="0.25">
      <c r="A37" t="s">
        <v>10</v>
      </c>
      <c r="B37" t="s">
        <v>12</v>
      </c>
      <c r="C37" t="s">
        <v>31</v>
      </c>
      <c r="D37">
        <v>40</v>
      </c>
      <c r="E37" s="2">
        <v>2</v>
      </c>
      <c r="F37" s="2">
        <v>1</v>
      </c>
      <c r="G37" s="2">
        <f t="shared" si="1"/>
        <v>80</v>
      </c>
    </row>
    <row r="38" spans="1:7" x14ac:dyDescent="0.25">
      <c r="A38" t="s">
        <v>11</v>
      </c>
      <c r="B38" t="s">
        <v>15</v>
      </c>
      <c r="C38" t="s">
        <v>31</v>
      </c>
      <c r="D38">
        <v>150</v>
      </c>
      <c r="E38" s="2">
        <v>1</v>
      </c>
      <c r="F38" s="2">
        <v>0.4</v>
      </c>
      <c r="G38" s="2">
        <f t="shared" si="1"/>
        <v>150</v>
      </c>
    </row>
    <row r="39" spans="1:7" x14ac:dyDescent="0.25">
      <c r="A39" t="s">
        <v>13</v>
      </c>
      <c r="B39" t="s">
        <v>29</v>
      </c>
      <c r="C39" t="s">
        <v>31</v>
      </c>
      <c r="D39">
        <v>20</v>
      </c>
      <c r="E39" s="2">
        <v>20</v>
      </c>
      <c r="F39" s="2">
        <v>10</v>
      </c>
      <c r="G39" s="2">
        <f t="shared" si="1"/>
        <v>400</v>
      </c>
    </row>
    <row r="40" spans="1:7" x14ac:dyDescent="0.25">
      <c r="A40" t="s">
        <v>10</v>
      </c>
      <c r="B40" t="s">
        <v>17</v>
      </c>
      <c r="C40" t="s">
        <v>32</v>
      </c>
      <c r="D40">
        <v>140</v>
      </c>
      <c r="E40" s="2">
        <v>3</v>
      </c>
      <c r="F40" s="2">
        <v>2</v>
      </c>
      <c r="G40" s="2">
        <f t="shared" si="1"/>
        <v>420</v>
      </c>
    </row>
    <row r="41" spans="1:7" x14ac:dyDescent="0.25">
      <c r="A41" t="s">
        <v>10</v>
      </c>
      <c r="B41" t="s">
        <v>12</v>
      </c>
      <c r="C41" t="s">
        <v>32</v>
      </c>
      <c r="D41">
        <v>200</v>
      </c>
      <c r="E41" s="2">
        <v>2</v>
      </c>
      <c r="F41" s="2">
        <v>1</v>
      </c>
      <c r="G41" s="2">
        <f t="shared" si="1"/>
        <v>400</v>
      </c>
    </row>
    <row r="42" spans="1:7" x14ac:dyDescent="0.25">
      <c r="A42" t="s">
        <v>11</v>
      </c>
      <c r="B42" t="s">
        <v>15</v>
      </c>
      <c r="C42" t="s">
        <v>32</v>
      </c>
      <c r="D42">
        <v>100</v>
      </c>
      <c r="E42" s="2">
        <v>1</v>
      </c>
      <c r="F42" s="2">
        <v>0.4</v>
      </c>
      <c r="G42" s="2">
        <f t="shared" si="1"/>
        <v>100</v>
      </c>
    </row>
    <row r="43" spans="1:7" x14ac:dyDescent="0.25">
      <c r="A43" t="s">
        <v>13</v>
      </c>
      <c r="B43" t="s">
        <v>14</v>
      </c>
      <c r="C43" t="s">
        <v>32</v>
      </c>
      <c r="D43">
        <v>10</v>
      </c>
      <c r="E43" s="2">
        <v>50</v>
      </c>
      <c r="F43" s="2">
        <v>30</v>
      </c>
      <c r="G43" s="2">
        <f t="shared" si="1"/>
        <v>500</v>
      </c>
    </row>
    <row r="44" spans="1:7" x14ac:dyDescent="0.25">
      <c r="A44" t="s">
        <v>10</v>
      </c>
      <c r="B44" t="s">
        <v>17</v>
      </c>
      <c r="C44" t="s">
        <v>33</v>
      </c>
      <c r="D44">
        <v>180</v>
      </c>
      <c r="E44" s="2">
        <v>3</v>
      </c>
      <c r="F44" s="2">
        <v>2</v>
      </c>
      <c r="G44" s="2">
        <f t="shared" si="1"/>
        <v>540</v>
      </c>
    </row>
    <row r="45" spans="1:7" x14ac:dyDescent="0.25">
      <c r="A45" t="s">
        <v>10</v>
      </c>
      <c r="B45" t="s">
        <v>12</v>
      </c>
      <c r="C45" t="s">
        <v>33</v>
      </c>
      <c r="D45">
        <v>40</v>
      </c>
      <c r="E45" s="2">
        <v>2</v>
      </c>
      <c r="F45" s="2">
        <v>1</v>
      </c>
      <c r="G45" s="2">
        <f t="shared" si="1"/>
        <v>80</v>
      </c>
    </row>
    <row r="46" spans="1:7" x14ac:dyDescent="0.25">
      <c r="A46" t="s">
        <v>11</v>
      </c>
      <c r="B46" t="s">
        <v>15</v>
      </c>
      <c r="C46" t="s">
        <v>33</v>
      </c>
      <c r="D46">
        <v>80</v>
      </c>
      <c r="E46" s="2">
        <v>1</v>
      </c>
      <c r="F46" s="2">
        <v>0.4</v>
      </c>
      <c r="G46" s="2">
        <f t="shared" si="1"/>
        <v>80</v>
      </c>
    </row>
    <row r="47" spans="1:7" x14ac:dyDescent="0.25">
      <c r="A47" t="s">
        <v>13</v>
      </c>
      <c r="B47" t="s">
        <v>14</v>
      </c>
      <c r="C47" t="s">
        <v>33</v>
      </c>
      <c r="D47">
        <v>30</v>
      </c>
      <c r="E47" s="2">
        <v>50</v>
      </c>
      <c r="F47" s="2">
        <v>30</v>
      </c>
      <c r="G47" s="2">
        <f t="shared" si="1"/>
        <v>1500</v>
      </c>
    </row>
    <row r="48" spans="1:7" x14ac:dyDescent="0.25">
      <c r="A48" t="s">
        <v>10</v>
      </c>
      <c r="B48" t="s">
        <v>17</v>
      </c>
      <c r="C48" t="s">
        <v>34</v>
      </c>
      <c r="D48">
        <v>150</v>
      </c>
      <c r="E48" s="2">
        <v>3</v>
      </c>
      <c r="F48" s="2">
        <v>2</v>
      </c>
      <c r="G48" s="2">
        <f t="shared" si="1"/>
        <v>450</v>
      </c>
    </row>
    <row r="49" spans="1:7" x14ac:dyDescent="0.25">
      <c r="A49" t="s">
        <v>10</v>
      </c>
      <c r="B49" t="s">
        <v>12</v>
      </c>
      <c r="C49" t="s">
        <v>34</v>
      </c>
      <c r="D49">
        <v>100</v>
      </c>
      <c r="E49" s="2">
        <v>2</v>
      </c>
      <c r="F49" s="2">
        <v>1</v>
      </c>
      <c r="G49" s="2">
        <f t="shared" si="1"/>
        <v>200</v>
      </c>
    </row>
    <row r="50" spans="1:7" x14ac:dyDescent="0.25">
      <c r="A50" t="s">
        <v>11</v>
      </c>
      <c r="B50" t="s">
        <v>15</v>
      </c>
      <c r="C50" t="s">
        <v>34</v>
      </c>
      <c r="D50">
        <v>200</v>
      </c>
      <c r="E50" s="2">
        <v>1</v>
      </c>
      <c r="F50" s="2">
        <v>0.4</v>
      </c>
      <c r="G50" s="2">
        <f t="shared" si="1"/>
        <v>200</v>
      </c>
    </row>
    <row r="51" spans="1:7" x14ac:dyDescent="0.25">
      <c r="A51" t="s">
        <v>13</v>
      </c>
      <c r="B51" t="s">
        <v>14</v>
      </c>
      <c r="C51" t="s">
        <v>34</v>
      </c>
      <c r="D51">
        <v>50</v>
      </c>
      <c r="E51" s="2">
        <v>50</v>
      </c>
      <c r="F51" s="2">
        <v>30</v>
      </c>
      <c r="G51" s="2">
        <f t="shared" si="1"/>
        <v>2500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opLeftCell="A19" workbookViewId="0">
      <selection activeCell="B21" sqref="B21"/>
    </sheetView>
  </sheetViews>
  <sheetFormatPr defaultRowHeight="15" x14ac:dyDescent="0.25"/>
  <cols>
    <col min="1" max="1" width="15.5703125" customWidth="1"/>
    <col min="2" max="2" width="16.28515625" customWidth="1"/>
    <col min="3" max="3" width="9" bestFit="1" customWidth="1"/>
    <col min="4" max="4" width="10.5703125" bestFit="1" customWidth="1"/>
    <col min="5" max="8" width="10.5703125" customWidth="1"/>
    <col min="9" max="9" width="10.5703125" bestFit="1" customWidth="1"/>
    <col min="10" max="12" width="10.5703125" customWidth="1"/>
    <col min="13" max="13" width="10.5703125" bestFit="1" customWidth="1"/>
    <col min="14" max="14" width="11.5703125" bestFit="1" customWidth="1"/>
  </cols>
  <sheetData>
    <row r="2" spans="1:2" ht="18.75" x14ac:dyDescent="0.3">
      <c r="A2" s="10" t="s">
        <v>23</v>
      </c>
    </row>
    <row r="3" spans="1:2" x14ac:dyDescent="0.25">
      <c r="A3" s="4" t="s">
        <v>19</v>
      </c>
      <c r="B3" t="s">
        <v>20</v>
      </c>
    </row>
    <row r="4" spans="1:2" x14ac:dyDescent="0.25">
      <c r="A4" s="5" t="s">
        <v>7</v>
      </c>
      <c r="B4" s="11">
        <v>845</v>
      </c>
    </row>
    <row r="5" spans="1:2" x14ac:dyDescent="0.25">
      <c r="A5" s="5" t="s">
        <v>8</v>
      </c>
      <c r="B5" s="11">
        <v>765</v>
      </c>
    </row>
    <row r="6" spans="1:2" x14ac:dyDescent="0.25">
      <c r="A6" s="5" t="s">
        <v>9</v>
      </c>
      <c r="B6" s="11">
        <v>1580</v>
      </c>
    </row>
    <row r="7" spans="1:2" x14ac:dyDescent="0.25">
      <c r="A7" s="5" t="s">
        <v>25</v>
      </c>
      <c r="B7" s="11">
        <v>1610</v>
      </c>
    </row>
    <row r="8" spans="1:2" x14ac:dyDescent="0.25">
      <c r="A8" s="5" t="s">
        <v>26</v>
      </c>
      <c r="B8" s="11">
        <v>2080</v>
      </c>
    </row>
    <row r="9" spans="1:2" x14ac:dyDescent="0.25">
      <c r="A9" s="5" t="s">
        <v>27</v>
      </c>
      <c r="B9" s="11">
        <v>3690</v>
      </c>
    </row>
    <row r="10" spans="1:2" x14ac:dyDescent="0.25">
      <c r="A10" s="5" t="s">
        <v>28</v>
      </c>
      <c r="B10" s="11">
        <v>2530</v>
      </c>
    </row>
    <row r="11" spans="1:2" x14ac:dyDescent="0.25">
      <c r="A11" s="5" t="s">
        <v>30</v>
      </c>
      <c r="B11" s="11">
        <v>3690</v>
      </c>
    </row>
    <row r="12" spans="1:2" x14ac:dyDescent="0.25">
      <c r="A12" s="5" t="s">
        <v>31</v>
      </c>
      <c r="B12" s="11">
        <v>1080</v>
      </c>
    </row>
    <row r="13" spans="1:2" x14ac:dyDescent="0.25">
      <c r="A13" s="5" t="s">
        <v>32</v>
      </c>
      <c r="B13" s="11">
        <v>1420</v>
      </c>
    </row>
    <row r="14" spans="1:2" x14ac:dyDescent="0.25">
      <c r="A14" s="5" t="s">
        <v>33</v>
      </c>
      <c r="B14" s="11">
        <v>2200</v>
      </c>
    </row>
    <row r="15" spans="1:2" x14ac:dyDescent="0.25">
      <c r="A15" s="5" t="s">
        <v>34</v>
      </c>
      <c r="B15" s="11">
        <v>3350</v>
      </c>
    </row>
    <row r="16" spans="1:2" x14ac:dyDescent="0.25">
      <c r="A16" s="5" t="s">
        <v>18</v>
      </c>
      <c r="B16" s="11">
        <v>24840</v>
      </c>
    </row>
    <row r="19" spans="1:14" ht="18.75" x14ac:dyDescent="0.3">
      <c r="A19" s="10" t="s">
        <v>24</v>
      </c>
    </row>
    <row r="21" spans="1:14" x14ac:dyDescent="0.25">
      <c r="A21" s="4" t="s">
        <v>20</v>
      </c>
      <c r="B21" s="4" t="s">
        <v>22</v>
      </c>
    </row>
    <row r="22" spans="1:14" x14ac:dyDescent="0.25">
      <c r="A22" s="4" t="s">
        <v>19</v>
      </c>
      <c r="B22" t="s">
        <v>7</v>
      </c>
      <c r="C22" t="s">
        <v>8</v>
      </c>
      <c r="D22" t="s">
        <v>9</v>
      </c>
      <c r="E22" t="s">
        <v>25</v>
      </c>
      <c r="F22" t="s">
        <v>26</v>
      </c>
      <c r="G22" t="s">
        <v>27</v>
      </c>
      <c r="H22" t="s">
        <v>28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18</v>
      </c>
    </row>
    <row r="23" spans="1:14" x14ac:dyDescent="0.25">
      <c r="A23" s="5" t="s">
        <v>13</v>
      </c>
      <c r="B23" s="11">
        <v>750</v>
      </c>
      <c r="C23" s="11">
        <v>500</v>
      </c>
      <c r="D23" s="11">
        <v>400</v>
      </c>
      <c r="E23" s="11">
        <v>250</v>
      </c>
      <c r="F23" s="11">
        <v>100</v>
      </c>
      <c r="G23" s="11">
        <v>800</v>
      </c>
      <c r="H23" s="11">
        <v>1800</v>
      </c>
      <c r="I23" s="11">
        <v>3000</v>
      </c>
      <c r="J23" s="11">
        <v>400</v>
      </c>
      <c r="K23" s="11">
        <v>500</v>
      </c>
      <c r="L23" s="11">
        <v>1500</v>
      </c>
      <c r="M23" s="11">
        <v>2500</v>
      </c>
      <c r="N23" s="11">
        <v>12500</v>
      </c>
    </row>
    <row r="24" spans="1:14" x14ac:dyDescent="0.25">
      <c r="A24" s="6" t="s">
        <v>14</v>
      </c>
      <c r="B24" s="11">
        <v>750</v>
      </c>
      <c r="C24" s="11">
        <v>500</v>
      </c>
      <c r="D24" s="11">
        <v>400</v>
      </c>
      <c r="E24" s="11">
        <v>250</v>
      </c>
      <c r="F24" s="11">
        <v>100</v>
      </c>
      <c r="G24" s="11"/>
      <c r="H24" s="11"/>
      <c r="I24" s="11"/>
      <c r="J24" s="11"/>
      <c r="K24" s="11">
        <v>500</v>
      </c>
      <c r="L24" s="11">
        <v>1500</v>
      </c>
      <c r="M24" s="11">
        <v>2500</v>
      </c>
      <c r="N24" s="11">
        <v>6500</v>
      </c>
    </row>
    <row r="25" spans="1:14" x14ac:dyDescent="0.25">
      <c r="A25" s="6" t="s">
        <v>29</v>
      </c>
      <c r="B25" s="11"/>
      <c r="C25" s="11"/>
      <c r="D25" s="11"/>
      <c r="E25" s="11"/>
      <c r="F25" s="11"/>
      <c r="G25" s="11">
        <v>800</v>
      </c>
      <c r="H25" s="11">
        <v>1800</v>
      </c>
      <c r="I25" s="11">
        <v>3000</v>
      </c>
      <c r="J25" s="11">
        <v>400</v>
      </c>
      <c r="K25" s="11"/>
      <c r="L25" s="11"/>
      <c r="M25" s="11"/>
      <c r="N25" s="11">
        <v>6000</v>
      </c>
    </row>
    <row r="26" spans="1:14" x14ac:dyDescent="0.25">
      <c r="A26" s="5" t="s">
        <v>10</v>
      </c>
      <c r="B26" s="11">
        <v>40</v>
      </c>
      <c r="C26" s="11">
        <v>200</v>
      </c>
      <c r="D26" s="11">
        <v>360</v>
      </c>
      <c r="E26" s="11">
        <v>520</v>
      </c>
      <c r="F26" s="11">
        <v>380</v>
      </c>
      <c r="G26" s="11">
        <v>520</v>
      </c>
      <c r="H26" s="11">
        <v>580</v>
      </c>
      <c r="I26" s="11">
        <v>510</v>
      </c>
      <c r="J26" s="11">
        <v>530</v>
      </c>
      <c r="K26" s="11">
        <v>820</v>
      </c>
      <c r="L26" s="11">
        <v>620</v>
      </c>
      <c r="M26" s="11">
        <v>650</v>
      </c>
      <c r="N26" s="11">
        <v>5730</v>
      </c>
    </row>
    <row r="27" spans="1:14" x14ac:dyDescent="0.25">
      <c r="A27" s="6" t="s">
        <v>17</v>
      </c>
      <c r="B27" s="11"/>
      <c r="C27" s="11"/>
      <c r="D27" s="11">
        <v>300</v>
      </c>
      <c r="E27" s="11">
        <v>360</v>
      </c>
      <c r="F27" s="11">
        <v>330</v>
      </c>
      <c r="G27" s="11">
        <v>420</v>
      </c>
      <c r="H27" s="11">
        <v>480</v>
      </c>
      <c r="I27" s="11">
        <v>390</v>
      </c>
      <c r="J27" s="11">
        <v>450</v>
      </c>
      <c r="K27" s="11">
        <v>420</v>
      </c>
      <c r="L27" s="11">
        <v>540</v>
      </c>
      <c r="M27" s="11">
        <v>450</v>
      </c>
      <c r="N27" s="11">
        <v>4140</v>
      </c>
    </row>
    <row r="28" spans="1:14" x14ac:dyDescent="0.25">
      <c r="A28" s="6" t="s">
        <v>12</v>
      </c>
      <c r="B28" s="11">
        <v>40</v>
      </c>
      <c r="C28" s="11">
        <v>200</v>
      </c>
      <c r="D28" s="11">
        <v>60</v>
      </c>
      <c r="E28" s="11">
        <v>160</v>
      </c>
      <c r="F28" s="11">
        <v>50</v>
      </c>
      <c r="G28" s="11">
        <v>100</v>
      </c>
      <c r="H28" s="11">
        <v>100</v>
      </c>
      <c r="I28" s="11">
        <v>120</v>
      </c>
      <c r="J28" s="11">
        <v>80</v>
      </c>
      <c r="K28" s="11">
        <v>400</v>
      </c>
      <c r="L28" s="11">
        <v>80</v>
      </c>
      <c r="M28" s="11">
        <v>200</v>
      </c>
      <c r="N28" s="11">
        <v>1590</v>
      </c>
    </row>
    <row r="29" spans="1:14" x14ac:dyDescent="0.25">
      <c r="A29" s="5" t="s">
        <v>11</v>
      </c>
      <c r="B29" s="11">
        <v>55</v>
      </c>
      <c r="C29" s="11">
        <v>65</v>
      </c>
      <c r="D29" s="11">
        <v>820</v>
      </c>
      <c r="E29" s="11">
        <v>840</v>
      </c>
      <c r="F29" s="11">
        <v>1600</v>
      </c>
      <c r="G29" s="11">
        <v>2370</v>
      </c>
      <c r="H29" s="11">
        <v>150</v>
      </c>
      <c r="I29" s="11">
        <v>180</v>
      </c>
      <c r="J29" s="11">
        <v>150</v>
      </c>
      <c r="K29" s="11">
        <v>100</v>
      </c>
      <c r="L29" s="11">
        <v>80</v>
      </c>
      <c r="M29" s="11">
        <v>200</v>
      </c>
      <c r="N29" s="11">
        <v>6610</v>
      </c>
    </row>
    <row r="30" spans="1:14" x14ac:dyDescent="0.25">
      <c r="A30" s="6" t="s">
        <v>15</v>
      </c>
      <c r="B30" s="11">
        <v>55</v>
      </c>
      <c r="C30" s="11">
        <v>65</v>
      </c>
      <c r="D30" s="11">
        <v>70</v>
      </c>
      <c r="E30" s="11">
        <v>90</v>
      </c>
      <c r="F30" s="11">
        <v>100</v>
      </c>
      <c r="G30" s="11">
        <v>120</v>
      </c>
      <c r="H30" s="11">
        <v>150</v>
      </c>
      <c r="I30" s="11">
        <v>180</v>
      </c>
      <c r="J30" s="11">
        <v>150</v>
      </c>
      <c r="K30" s="11">
        <v>100</v>
      </c>
      <c r="L30" s="11">
        <v>80</v>
      </c>
      <c r="M30" s="11">
        <v>200</v>
      </c>
      <c r="N30" s="11">
        <v>1360</v>
      </c>
    </row>
    <row r="31" spans="1:14" x14ac:dyDescent="0.25">
      <c r="A31" s="6" t="s">
        <v>16</v>
      </c>
      <c r="B31" s="11"/>
      <c r="C31" s="11"/>
      <c r="D31" s="11">
        <v>750</v>
      </c>
      <c r="E31" s="11">
        <v>750</v>
      </c>
      <c r="F31" s="11">
        <v>1500</v>
      </c>
      <c r="G31" s="11">
        <v>2250</v>
      </c>
      <c r="H31" s="11"/>
      <c r="I31" s="11"/>
      <c r="J31" s="11"/>
      <c r="K31" s="11"/>
      <c r="L31" s="11"/>
      <c r="M31" s="11"/>
      <c r="N31" s="11">
        <v>5250</v>
      </c>
    </row>
    <row r="32" spans="1:14" x14ac:dyDescent="0.25">
      <c r="A32" s="5" t="s">
        <v>18</v>
      </c>
      <c r="B32" s="11">
        <v>845</v>
      </c>
      <c r="C32" s="11">
        <v>765</v>
      </c>
      <c r="D32" s="11">
        <v>1580</v>
      </c>
      <c r="E32" s="11">
        <v>1610</v>
      </c>
      <c r="F32" s="11">
        <v>2080</v>
      </c>
      <c r="G32" s="11">
        <v>3690</v>
      </c>
      <c r="H32" s="11">
        <v>2530</v>
      </c>
      <c r="I32" s="11">
        <v>3690</v>
      </c>
      <c r="J32" s="11">
        <v>1080</v>
      </c>
      <c r="K32" s="11">
        <v>1420</v>
      </c>
      <c r="L32" s="11">
        <v>2200</v>
      </c>
      <c r="M32" s="11">
        <v>3350</v>
      </c>
      <c r="N32" s="11">
        <v>24840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H10" sqref="H10"/>
    </sheetView>
  </sheetViews>
  <sheetFormatPr defaultRowHeight="15" x14ac:dyDescent="0.25"/>
  <cols>
    <col min="1" max="1" width="15.5703125" customWidth="1"/>
    <col min="2" max="2" width="16.28515625" customWidth="1"/>
    <col min="3" max="3" width="9" bestFit="1" customWidth="1"/>
    <col min="4" max="4" width="10.5703125" bestFit="1" customWidth="1"/>
    <col min="5" max="8" width="10.5703125" customWidth="1"/>
    <col min="9" max="9" width="10.5703125" bestFit="1" customWidth="1"/>
    <col min="10" max="12" width="10.5703125" customWidth="1"/>
    <col min="13" max="13" width="10.5703125" bestFit="1" customWidth="1"/>
    <col min="14" max="14" width="11.5703125" bestFit="1" customWidth="1"/>
    <col min="15" max="15" width="28.85546875" customWidth="1"/>
  </cols>
  <sheetData>
    <row r="2" spans="1:15" ht="18.75" x14ac:dyDescent="0.3">
      <c r="A2" s="10" t="s">
        <v>23</v>
      </c>
    </row>
    <row r="3" spans="1:15" x14ac:dyDescent="0.25">
      <c r="B3" s="4" t="s">
        <v>22</v>
      </c>
    </row>
    <row r="4" spans="1:15" x14ac:dyDescent="0.25">
      <c r="B4" t="s">
        <v>7</v>
      </c>
      <c r="C4" t="s">
        <v>8</v>
      </c>
      <c r="D4" t="s">
        <v>9</v>
      </c>
      <c r="E4" t="s">
        <v>25</v>
      </c>
      <c r="F4" t="s">
        <v>26</v>
      </c>
      <c r="G4" t="s">
        <v>27</v>
      </c>
      <c r="H4" t="s">
        <v>28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18</v>
      </c>
      <c r="O4" s="12" t="s">
        <v>85</v>
      </c>
    </row>
    <row r="5" spans="1:15" x14ac:dyDescent="0.25">
      <c r="A5" t="s">
        <v>20</v>
      </c>
      <c r="B5" s="11">
        <v>845</v>
      </c>
      <c r="C5" s="11">
        <v>765</v>
      </c>
      <c r="D5" s="11">
        <v>1580</v>
      </c>
      <c r="E5" s="11">
        <v>1610</v>
      </c>
      <c r="F5" s="11">
        <v>2080</v>
      </c>
      <c r="G5" s="11">
        <v>3690</v>
      </c>
      <c r="H5" s="11">
        <v>2530</v>
      </c>
      <c r="I5" s="11">
        <v>3690</v>
      </c>
      <c r="J5" s="11">
        <v>1080</v>
      </c>
      <c r="K5" s="11">
        <v>1420</v>
      </c>
      <c r="L5" s="11">
        <v>2200</v>
      </c>
      <c r="M5" s="11">
        <v>3350</v>
      </c>
      <c r="N5" s="11">
        <v>24840</v>
      </c>
    </row>
    <row r="19" spans="1:14" ht="18.75" x14ac:dyDescent="0.3">
      <c r="A19" s="10"/>
    </row>
    <row r="23" spans="1:14" x14ac:dyDescent="0.25">
      <c r="A23" s="5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6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6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5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5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</sheetData>
  <pageMargins left="0.7" right="0.7" top="0.75" bottom="0.75" header="0.3" footer="0.3"/>
  <pageSetup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rgb="FF00B05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Sparkline!B5:M5</xm:f>
              <xm:sqref>O6</xm:sqref>
            </x14:sparkline>
          </x14:sparklines>
        </x14:sparklineGroup>
        <x14:sparklineGroup manualMax="0" manualMin="0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Sparkline!B5:M5</xm:f>
              <xm:sqref>O5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J62" sqref="J62"/>
    </sheetView>
  </sheetViews>
  <sheetFormatPr defaultRowHeight="15" outlineLevelRow="2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outlineLevel="2" x14ac:dyDescent="0.25">
      <c r="A2" t="s">
        <v>10</v>
      </c>
      <c r="B2" t="s">
        <v>12</v>
      </c>
      <c r="C2" t="s">
        <v>7</v>
      </c>
      <c r="D2">
        <v>20</v>
      </c>
      <c r="E2" s="2">
        <v>2</v>
      </c>
      <c r="F2" s="2">
        <v>1</v>
      </c>
      <c r="G2" s="2">
        <f>E2*D2</f>
        <v>40</v>
      </c>
    </row>
    <row r="3" spans="1:7" outlineLevel="2" x14ac:dyDescent="0.25">
      <c r="A3" t="s">
        <v>13</v>
      </c>
      <c r="B3" t="s">
        <v>14</v>
      </c>
      <c r="C3" t="s">
        <v>7</v>
      </c>
      <c r="D3">
        <v>15</v>
      </c>
      <c r="E3" s="2">
        <v>50</v>
      </c>
      <c r="F3" s="2">
        <v>35</v>
      </c>
      <c r="G3" s="2">
        <f t="shared" ref="G3:G24" si="0">E3*D3</f>
        <v>750</v>
      </c>
    </row>
    <row r="4" spans="1:7" outlineLevel="2" x14ac:dyDescent="0.25">
      <c r="A4" t="s">
        <v>11</v>
      </c>
      <c r="B4" t="s">
        <v>15</v>
      </c>
      <c r="C4" t="s">
        <v>7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7" outlineLevel="1" x14ac:dyDescent="0.25">
      <c r="C5" s="12" t="s">
        <v>35</v>
      </c>
      <c r="E5" s="2"/>
      <c r="F5" s="2"/>
      <c r="G5" s="2">
        <f>SUBTOTAL(9,G2:G4)</f>
        <v>845</v>
      </c>
    </row>
    <row r="6" spans="1:7" outlineLevel="2" x14ac:dyDescent="0.25">
      <c r="A6" t="s">
        <v>10</v>
      </c>
      <c r="B6" t="s">
        <v>12</v>
      </c>
      <c r="C6" t="s">
        <v>8</v>
      </c>
      <c r="D6">
        <v>80</v>
      </c>
      <c r="E6" s="2">
        <v>2.5</v>
      </c>
      <c r="F6" s="2">
        <v>1</v>
      </c>
      <c r="G6" s="2">
        <f t="shared" si="0"/>
        <v>200</v>
      </c>
    </row>
    <row r="7" spans="1:7" outlineLevel="2" x14ac:dyDescent="0.25">
      <c r="A7" t="s">
        <v>13</v>
      </c>
      <c r="B7" t="s">
        <v>14</v>
      </c>
      <c r="C7" t="s">
        <v>8</v>
      </c>
      <c r="D7">
        <v>10</v>
      </c>
      <c r="E7" s="2">
        <v>50</v>
      </c>
      <c r="F7" s="2">
        <v>35</v>
      </c>
      <c r="G7" s="2">
        <f t="shared" si="0"/>
        <v>500</v>
      </c>
    </row>
    <row r="8" spans="1:7" outlineLevel="2" x14ac:dyDescent="0.25">
      <c r="A8" t="s">
        <v>11</v>
      </c>
      <c r="B8" t="s">
        <v>15</v>
      </c>
      <c r="C8" t="s">
        <v>8</v>
      </c>
      <c r="D8">
        <v>65</v>
      </c>
      <c r="E8" s="2">
        <v>1</v>
      </c>
      <c r="F8" s="2">
        <v>0.6</v>
      </c>
      <c r="G8" s="2">
        <f t="shared" si="0"/>
        <v>65</v>
      </c>
    </row>
    <row r="9" spans="1:7" outlineLevel="1" x14ac:dyDescent="0.25">
      <c r="C9" s="12" t="s">
        <v>36</v>
      </c>
      <c r="E9" s="2"/>
      <c r="F9" s="2"/>
      <c r="G9" s="2">
        <f>SUBTOTAL(9,G6:G8)</f>
        <v>765</v>
      </c>
    </row>
    <row r="10" spans="1:7" outlineLevel="2" x14ac:dyDescent="0.25">
      <c r="A10" t="s">
        <v>10</v>
      </c>
      <c r="B10" t="s">
        <v>12</v>
      </c>
      <c r="C10" t="s">
        <v>9</v>
      </c>
      <c r="D10">
        <v>30</v>
      </c>
      <c r="E10" s="2">
        <v>2</v>
      </c>
      <c r="F10" s="2">
        <v>1</v>
      </c>
      <c r="G10" s="2">
        <f t="shared" si="0"/>
        <v>60</v>
      </c>
    </row>
    <row r="11" spans="1:7" outlineLevel="2" x14ac:dyDescent="0.25">
      <c r="A11" t="s">
        <v>11</v>
      </c>
      <c r="B11" t="s">
        <v>15</v>
      </c>
      <c r="C11" t="s">
        <v>9</v>
      </c>
      <c r="D11">
        <v>70</v>
      </c>
      <c r="E11" s="2">
        <v>1</v>
      </c>
      <c r="F11" s="2">
        <v>0.4</v>
      </c>
      <c r="G11" s="2">
        <f t="shared" si="0"/>
        <v>70</v>
      </c>
    </row>
    <row r="12" spans="1:7" outlineLevel="2" x14ac:dyDescent="0.25">
      <c r="A12" t="s">
        <v>11</v>
      </c>
      <c r="B12" t="s">
        <v>16</v>
      </c>
      <c r="C12" t="s">
        <v>9</v>
      </c>
      <c r="D12">
        <v>10</v>
      </c>
      <c r="E12" s="2">
        <v>75</v>
      </c>
      <c r="F12" s="2">
        <v>50</v>
      </c>
      <c r="G12" s="2">
        <f t="shared" si="0"/>
        <v>750</v>
      </c>
    </row>
    <row r="13" spans="1:7" outlineLevel="2" x14ac:dyDescent="0.25">
      <c r="A13" t="s">
        <v>13</v>
      </c>
      <c r="B13" t="s">
        <v>14</v>
      </c>
      <c r="C13" t="s">
        <v>9</v>
      </c>
      <c r="D13">
        <v>8</v>
      </c>
      <c r="E13" s="2">
        <v>50</v>
      </c>
      <c r="F13" s="2">
        <v>30</v>
      </c>
      <c r="G13" s="2">
        <f t="shared" si="0"/>
        <v>400</v>
      </c>
    </row>
    <row r="14" spans="1:7" outlineLevel="2" x14ac:dyDescent="0.25">
      <c r="A14" t="s">
        <v>10</v>
      </c>
      <c r="B14" t="s">
        <v>17</v>
      </c>
      <c r="C14" t="s">
        <v>9</v>
      </c>
      <c r="D14">
        <v>100</v>
      </c>
      <c r="E14" s="2">
        <v>3</v>
      </c>
      <c r="F14" s="2">
        <v>2</v>
      </c>
      <c r="G14" s="2">
        <f t="shared" si="0"/>
        <v>300</v>
      </c>
    </row>
    <row r="15" spans="1:7" outlineLevel="1" x14ac:dyDescent="0.25">
      <c r="C15" s="12" t="s">
        <v>37</v>
      </c>
      <c r="E15" s="2"/>
      <c r="F15" s="2"/>
      <c r="G15" s="2">
        <f>SUBTOTAL(9,G10:G14)</f>
        <v>1580</v>
      </c>
    </row>
    <row r="16" spans="1:7" outlineLevel="2" x14ac:dyDescent="0.25">
      <c r="A16" t="s">
        <v>10</v>
      </c>
      <c r="B16" t="s">
        <v>17</v>
      </c>
      <c r="C16" t="s">
        <v>25</v>
      </c>
      <c r="D16">
        <v>120</v>
      </c>
      <c r="E16" s="2">
        <v>3</v>
      </c>
      <c r="F16" s="2">
        <v>2</v>
      </c>
      <c r="G16" s="2">
        <f t="shared" si="0"/>
        <v>360</v>
      </c>
    </row>
    <row r="17" spans="1:7" outlineLevel="2" x14ac:dyDescent="0.25">
      <c r="A17" t="s">
        <v>10</v>
      </c>
      <c r="B17" t="s">
        <v>12</v>
      </c>
      <c r="C17" t="s">
        <v>25</v>
      </c>
      <c r="D17">
        <v>80</v>
      </c>
      <c r="E17" s="2">
        <v>2</v>
      </c>
      <c r="F17" s="2">
        <v>1</v>
      </c>
      <c r="G17" s="2">
        <f t="shared" si="0"/>
        <v>160</v>
      </c>
    </row>
    <row r="18" spans="1:7" outlineLevel="2" x14ac:dyDescent="0.25">
      <c r="A18" t="s">
        <v>11</v>
      </c>
      <c r="B18" t="s">
        <v>15</v>
      </c>
      <c r="C18" t="s">
        <v>25</v>
      </c>
      <c r="D18">
        <v>90</v>
      </c>
      <c r="E18" s="2">
        <v>1</v>
      </c>
      <c r="F18" s="2">
        <v>0.4</v>
      </c>
      <c r="G18" s="2">
        <f t="shared" si="0"/>
        <v>90</v>
      </c>
    </row>
    <row r="19" spans="1:7" outlineLevel="2" x14ac:dyDescent="0.25">
      <c r="A19" t="s">
        <v>11</v>
      </c>
      <c r="B19" t="s">
        <v>16</v>
      </c>
      <c r="C19" t="s">
        <v>25</v>
      </c>
      <c r="D19">
        <v>10</v>
      </c>
      <c r="E19" s="2">
        <v>75</v>
      </c>
      <c r="F19" s="2">
        <v>50</v>
      </c>
      <c r="G19" s="2">
        <f>E19*D19</f>
        <v>750</v>
      </c>
    </row>
    <row r="20" spans="1:7" outlineLevel="2" x14ac:dyDescent="0.25">
      <c r="A20" t="s">
        <v>13</v>
      </c>
      <c r="B20" t="s">
        <v>14</v>
      </c>
      <c r="C20" t="s">
        <v>25</v>
      </c>
      <c r="D20">
        <v>5</v>
      </c>
      <c r="E20" s="2">
        <v>50</v>
      </c>
      <c r="F20" s="2">
        <v>30</v>
      </c>
      <c r="G20" s="2">
        <f t="shared" si="0"/>
        <v>250</v>
      </c>
    </row>
    <row r="21" spans="1:7" outlineLevel="1" x14ac:dyDescent="0.25">
      <c r="C21" s="12" t="s">
        <v>38</v>
      </c>
      <c r="E21" s="2"/>
      <c r="F21" s="2"/>
      <c r="G21" s="2">
        <f>SUBTOTAL(9,G16:G20)</f>
        <v>1610</v>
      </c>
    </row>
    <row r="22" spans="1:7" outlineLevel="2" x14ac:dyDescent="0.25">
      <c r="A22" t="s">
        <v>10</v>
      </c>
      <c r="B22" t="s">
        <v>17</v>
      </c>
      <c r="C22" t="s">
        <v>26</v>
      </c>
      <c r="D22">
        <v>110</v>
      </c>
      <c r="E22" s="2">
        <v>3</v>
      </c>
      <c r="F22" s="2">
        <v>2</v>
      </c>
      <c r="G22" s="2">
        <f t="shared" si="0"/>
        <v>330</v>
      </c>
    </row>
    <row r="23" spans="1:7" outlineLevel="2" x14ac:dyDescent="0.25">
      <c r="A23" t="s">
        <v>10</v>
      </c>
      <c r="B23" t="s">
        <v>12</v>
      </c>
      <c r="C23" t="s">
        <v>26</v>
      </c>
      <c r="D23">
        <v>25</v>
      </c>
      <c r="E23" s="2">
        <v>2</v>
      </c>
      <c r="F23" s="2">
        <v>1</v>
      </c>
      <c r="G23" s="2">
        <f t="shared" si="0"/>
        <v>50</v>
      </c>
    </row>
    <row r="24" spans="1:7" outlineLevel="2" x14ac:dyDescent="0.25">
      <c r="A24" t="s">
        <v>11</v>
      </c>
      <c r="B24" t="s">
        <v>15</v>
      </c>
      <c r="C24" t="s">
        <v>26</v>
      </c>
      <c r="D24">
        <v>100</v>
      </c>
      <c r="E24" s="2">
        <v>1</v>
      </c>
      <c r="F24" s="2">
        <v>0.4</v>
      </c>
      <c r="G24" s="2">
        <f t="shared" si="0"/>
        <v>100</v>
      </c>
    </row>
    <row r="25" spans="1:7" outlineLevel="2" x14ac:dyDescent="0.25">
      <c r="A25" t="s">
        <v>11</v>
      </c>
      <c r="B25" t="s">
        <v>16</v>
      </c>
      <c r="C25" t="s">
        <v>26</v>
      </c>
      <c r="D25">
        <v>20</v>
      </c>
      <c r="E25" s="2">
        <v>75</v>
      </c>
      <c r="F25" s="2">
        <v>50</v>
      </c>
      <c r="G25" s="2">
        <f>E25*D25</f>
        <v>1500</v>
      </c>
    </row>
    <row r="26" spans="1:7" outlineLevel="2" x14ac:dyDescent="0.25">
      <c r="A26" t="s">
        <v>13</v>
      </c>
      <c r="B26" t="s">
        <v>14</v>
      </c>
      <c r="C26" t="s">
        <v>26</v>
      </c>
      <c r="D26">
        <v>2</v>
      </c>
      <c r="E26" s="2">
        <v>50</v>
      </c>
      <c r="F26" s="2">
        <v>30</v>
      </c>
      <c r="G26" s="2">
        <f>E26*D26</f>
        <v>100</v>
      </c>
    </row>
    <row r="27" spans="1:7" outlineLevel="1" x14ac:dyDescent="0.25">
      <c r="C27" s="12" t="s">
        <v>39</v>
      </c>
      <c r="E27" s="2"/>
      <c r="F27" s="2"/>
      <c r="G27" s="2">
        <f>SUBTOTAL(9,G22:G26)</f>
        <v>2080</v>
      </c>
    </row>
    <row r="28" spans="1:7" outlineLevel="2" x14ac:dyDescent="0.25">
      <c r="A28" t="s">
        <v>10</v>
      </c>
      <c r="B28" t="s">
        <v>17</v>
      </c>
      <c r="C28" t="s">
        <v>27</v>
      </c>
      <c r="D28">
        <v>140</v>
      </c>
      <c r="E28" s="2">
        <v>3</v>
      </c>
      <c r="F28" s="2">
        <v>2</v>
      </c>
      <c r="G28" s="2">
        <f>E28*D28</f>
        <v>420</v>
      </c>
    </row>
    <row r="29" spans="1:7" outlineLevel="2" x14ac:dyDescent="0.25">
      <c r="A29" t="s">
        <v>10</v>
      </c>
      <c r="B29" t="s">
        <v>12</v>
      </c>
      <c r="C29" t="s">
        <v>27</v>
      </c>
      <c r="D29">
        <v>50</v>
      </c>
      <c r="E29" s="2">
        <v>2</v>
      </c>
      <c r="F29" s="2">
        <v>1</v>
      </c>
      <c r="G29" s="2">
        <f>E29*D29</f>
        <v>100</v>
      </c>
    </row>
    <row r="30" spans="1:7" outlineLevel="2" x14ac:dyDescent="0.25">
      <c r="A30" t="s">
        <v>11</v>
      </c>
      <c r="B30" t="s">
        <v>15</v>
      </c>
      <c r="C30" t="s">
        <v>27</v>
      </c>
      <c r="D30">
        <v>120</v>
      </c>
      <c r="E30" s="2">
        <v>1</v>
      </c>
      <c r="F30" s="2">
        <v>0.4</v>
      </c>
      <c r="G30" s="2">
        <f>E30*D30</f>
        <v>120</v>
      </c>
    </row>
    <row r="31" spans="1:7" outlineLevel="2" x14ac:dyDescent="0.25">
      <c r="A31" t="s">
        <v>11</v>
      </c>
      <c r="B31" t="s">
        <v>16</v>
      </c>
      <c r="C31" t="s">
        <v>27</v>
      </c>
      <c r="D31">
        <v>30</v>
      </c>
      <c r="E31" s="2">
        <v>75</v>
      </c>
      <c r="F31" s="2">
        <v>50</v>
      </c>
      <c r="G31" s="2">
        <f>E31*D31</f>
        <v>2250</v>
      </c>
    </row>
    <row r="32" spans="1:7" outlineLevel="2" x14ac:dyDescent="0.25">
      <c r="A32" t="s">
        <v>13</v>
      </c>
      <c r="B32" t="s">
        <v>29</v>
      </c>
      <c r="C32" t="s">
        <v>27</v>
      </c>
      <c r="D32">
        <v>40</v>
      </c>
      <c r="E32" s="2">
        <v>20</v>
      </c>
      <c r="F32" s="2">
        <v>10</v>
      </c>
      <c r="G32" s="2">
        <f t="shared" ref="G32:G62" si="1">E32*D32</f>
        <v>800</v>
      </c>
    </row>
    <row r="33" spans="1:7" outlineLevel="1" x14ac:dyDescent="0.25">
      <c r="C33" s="12" t="s">
        <v>40</v>
      </c>
      <c r="E33" s="2"/>
      <c r="F33" s="2"/>
      <c r="G33" s="2">
        <f>SUBTOTAL(9,G28:G32)</f>
        <v>3690</v>
      </c>
    </row>
    <row r="34" spans="1:7" outlineLevel="2" x14ac:dyDescent="0.25">
      <c r="A34" t="s">
        <v>10</v>
      </c>
      <c r="B34" t="s">
        <v>17</v>
      </c>
      <c r="C34" t="s">
        <v>28</v>
      </c>
      <c r="D34">
        <v>160</v>
      </c>
      <c r="E34" s="2">
        <v>3</v>
      </c>
      <c r="F34" s="2">
        <v>2</v>
      </c>
      <c r="G34" s="2">
        <f t="shared" si="1"/>
        <v>480</v>
      </c>
    </row>
    <row r="35" spans="1:7" outlineLevel="2" x14ac:dyDescent="0.25">
      <c r="A35" t="s">
        <v>10</v>
      </c>
      <c r="B35" t="s">
        <v>12</v>
      </c>
      <c r="C35" t="s">
        <v>28</v>
      </c>
      <c r="D35">
        <v>50</v>
      </c>
      <c r="E35" s="2">
        <v>2</v>
      </c>
      <c r="F35" s="2">
        <v>1</v>
      </c>
      <c r="G35" s="2">
        <f t="shared" si="1"/>
        <v>100</v>
      </c>
    </row>
    <row r="36" spans="1:7" outlineLevel="2" x14ac:dyDescent="0.25">
      <c r="A36" t="s">
        <v>11</v>
      </c>
      <c r="B36" t="s">
        <v>15</v>
      </c>
      <c r="C36" t="s">
        <v>28</v>
      </c>
      <c r="D36">
        <v>150</v>
      </c>
      <c r="E36" s="2">
        <v>1</v>
      </c>
      <c r="F36" s="2">
        <v>0.4</v>
      </c>
      <c r="G36" s="2">
        <f t="shared" si="1"/>
        <v>150</v>
      </c>
    </row>
    <row r="37" spans="1:7" outlineLevel="2" x14ac:dyDescent="0.25">
      <c r="A37" t="s">
        <v>13</v>
      </c>
      <c r="B37" t="s">
        <v>29</v>
      </c>
      <c r="C37" t="s">
        <v>28</v>
      </c>
      <c r="D37">
        <v>90</v>
      </c>
      <c r="E37" s="2">
        <v>20</v>
      </c>
      <c r="F37" s="2">
        <v>10</v>
      </c>
      <c r="G37" s="2">
        <f t="shared" si="1"/>
        <v>1800</v>
      </c>
    </row>
    <row r="38" spans="1:7" outlineLevel="1" x14ac:dyDescent="0.25">
      <c r="C38" s="12" t="s">
        <v>41</v>
      </c>
      <c r="E38" s="2"/>
      <c r="F38" s="2"/>
      <c r="G38" s="2">
        <f>SUBTOTAL(9,G34:G37)</f>
        <v>2530</v>
      </c>
    </row>
    <row r="39" spans="1:7" outlineLevel="2" x14ac:dyDescent="0.25">
      <c r="A39" t="s">
        <v>10</v>
      </c>
      <c r="B39" t="s">
        <v>17</v>
      </c>
      <c r="C39" t="s">
        <v>30</v>
      </c>
      <c r="D39">
        <v>130</v>
      </c>
      <c r="E39" s="2">
        <v>3</v>
      </c>
      <c r="F39" s="2">
        <v>2</v>
      </c>
      <c r="G39" s="2">
        <f t="shared" si="1"/>
        <v>390</v>
      </c>
    </row>
    <row r="40" spans="1:7" outlineLevel="2" x14ac:dyDescent="0.25">
      <c r="A40" t="s">
        <v>10</v>
      </c>
      <c r="B40" t="s">
        <v>12</v>
      </c>
      <c r="C40" t="s">
        <v>30</v>
      </c>
      <c r="D40">
        <v>60</v>
      </c>
      <c r="E40" s="2">
        <v>2</v>
      </c>
      <c r="F40" s="2">
        <v>1</v>
      </c>
      <c r="G40" s="2">
        <f t="shared" si="1"/>
        <v>120</v>
      </c>
    </row>
    <row r="41" spans="1:7" outlineLevel="2" x14ac:dyDescent="0.25">
      <c r="A41" t="s">
        <v>11</v>
      </c>
      <c r="B41" t="s">
        <v>15</v>
      </c>
      <c r="C41" t="s">
        <v>30</v>
      </c>
      <c r="D41">
        <v>180</v>
      </c>
      <c r="E41" s="2">
        <v>1</v>
      </c>
      <c r="F41" s="2">
        <v>0.4</v>
      </c>
      <c r="G41" s="2">
        <f t="shared" si="1"/>
        <v>180</v>
      </c>
    </row>
    <row r="42" spans="1:7" outlineLevel="2" x14ac:dyDescent="0.25">
      <c r="A42" t="s">
        <v>13</v>
      </c>
      <c r="B42" t="s">
        <v>29</v>
      </c>
      <c r="C42" t="s">
        <v>30</v>
      </c>
      <c r="D42">
        <v>150</v>
      </c>
      <c r="E42" s="2">
        <v>20</v>
      </c>
      <c r="F42" s="2">
        <v>10</v>
      </c>
      <c r="G42" s="2">
        <f t="shared" si="1"/>
        <v>3000</v>
      </c>
    </row>
    <row r="43" spans="1:7" outlineLevel="1" x14ac:dyDescent="0.25">
      <c r="C43" s="12" t="s">
        <v>42</v>
      </c>
      <c r="E43" s="2"/>
      <c r="F43" s="2"/>
      <c r="G43" s="2">
        <f>SUBTOTAL(9,G39:G42)</f>
        <v>3690</v>
      </c>
    </row>
    <row r="44" spans="1:7" outlineLevel="2" x14ac:dyDescent="0.25">
      <c r="A44" t="s">
        <v>10</v>
      </c>
      <c r="B44" t="s">
        <v>17</v>
      </c>
      <c r="C44" t="s">
        <v>31</v>
      </c>
      <c r="D44">
        <v>150</v>
      </c>
      <c r="E44" s="2">
        <v>3</v>
      </c>
      <c r="F44" s="2">
        <v>2</v>
      </c>
      <c r="G44" s="2">
        <f t="shared" si="1"/>
        <v>450</v>
      </c>
    </row>
    <row r="45" spans="1:7" outlineLevel="2" x14ac:dyDescent="0.25">
      <c r="A45" t="s">
        <v>10</v>
      </c>
      <c r="B45" t="s">
        <v>12</v>
      </c>
      <c r="C45" t="s">
        <v>31</v>
      </c>
      <c r="D45">
        <v>40</v>
      </c>
      <c r="E45" s="2">
        <v>2</v>
      </c>
      <c r="F45" s="2">
        <v>1</v>
      </c>
      <c r="G45" s="2">
        <f t="shared" si="1"/>
        <v>80</v>
      </c>
    </row>
    <row r="46" spans="1:7" outlineLevel="2" x14ac:dyDescent="0.25">
      <c r="A46" t="s">
        <v>11</v>
      </c>
      <c r="B46" t="s">
        <v>15</v>
      </c>
      <c r="C46" t="s">
        <v>31</v>
      </c>
      <c r="D46">
        <v>150</v>
      </c>
      <c r="E46" s="2">
        <v>1</v>
      </c>
      <c r="F46" s="2">
        <v>0.4</v>
      </c>
      <c r="G46" s="2">
        <f t="shared" si="1"/>
        <v>150</v>
      </c>
    </row>
    <row r="47" spans="1:7" outlineLevel="2" x14ac:dyDescent="0.25">
      <c r="A47" t="s">
        <v>13</v>
      </c>
      <c r="B47" t="s">
        <v>29</v>
      </c>
      <c r="C47" t="s">
        <v>31</v>
      </c>
      <c r="D47">
        <v>20</v>
      </c>
      <c r="E47" s="2">
        <v>20</v>
      </c>
      <c r="F47" s="2">
        <v>10</v>
      </c>
      <c r="G47" s="2">
        <f t="shared" si="1"/>
        <v>400</v>
      </c>
    </row>
    <row r="48" spans="1:7" outlineLevel="1" x14ac:dyDescent="0.25">
      <c r="C48" s="12" t="s">
        <v>43</v>
      </c>
      <c r="E48" s="2"/>
      <c r="F48" s="2"/>
      <c r="G48" s="2">
        <f>SUBTOTAL(9,G44:G47)</f>
        <v>1080</v>
      </c>
    </row>
    <row r="49" spans="1:7" outlineLevel="2" x14ac:dyDescent="0.25">
      <c r="A49" t="s">
        <v>10</v>
      </c>
      <c r="B49" t="s">
        <v>17</v>
      </c>
      <c r="C49" t="s">
        <v>32</v>
      </c>
      <c r="D49">
        <v>140</v>
      </c>
      <c r="E49" s="2">
        <v>3</v>
      </c>
      <c r="F49" s="2">
        <v>2</v>
      </c>
      <c r="G49" s="2">
        <f t="shared" si="1"/>
        <v>420</v>
      </c>
    </row>
    <row r="50" spans="1:7" outlineLevel="2" x14ac:dyDescent="0.25">
      <c r="A50" t="s">
        <v>10</v>
      </c>
      <c r="B50" t="s">
        <v>12</v>
      </c>
      <c r="C50" t="s">
        <v>32</v>
      </c>
      <c r="D50">
        <v>200</v>
      </c>
      <c r="E50" s="2">
        <v>2</v>
      </c>
      <c r="F50" s="2">
        <v>1</v>
      </c>
      <c r="G50" s="2">
        <f t="shared" si="1"/>
        <v>400</v>
      </c>
    </row>
    <row r="51" spans="1:7" outlineLevel="2" x14ac:dyDescent="0.25">
      <c r="A51" t="s">
        <v>11</v>
      </c>
      <c r="B51" t="s">
        <v>15</v>
      </c>
      <c r="C51" t="s">
        <v>32</v>
      </c>
      <c r="D51">
        <v>100</v>
      </c>
      <c r="E51" s="2">
        <v>1</v>
      </c>
      <c r="F51" s="2">
        <v>0.4</v>
      </c>
      <c r="G51" s="2">
        <f t="shared" si="1"/>
        <v>100</v>
      </c>
    </row>
    <row r="52" spans="1:7" outlineLevel="2" x14ac:dyDescent="0.25">
      <c r="A52" t="s">
        <v>13</v>
      </c>
      <c r="B52" t="s">
        <v>14</v>
      </c>
      <c r="C52" t="s">
        <v>32</v>
      </c>
      <c r="D52">
        <v>10</v>
      </c>
      <c r="E52" s="2">
        <v>50</v>
      </c>
      <c r="F52" s="2">
        <v>30</v>
      </c>
      <c r="G52" s="2">
        <f t="shared" si="1"/>
        <v>500</v>
      </c>
    </row>
    <row r="53" spans="1:7" outlineLevel="1" x14ac:dyDescent="0.25">
      <c r="C53" s="12" t="s">
        <v>44</v>
      </c>
      <c r="E53" s="2"/>
      <c r="F53" s="2"/>
      <c r="G53" s="2">
        <f>SUBTOTAL(9,G49:G52)</f>
        <v>1420</v>
      </c>
    </row>
    <row r="54" spans="1:7" outlineLevel="2" x14ac:dyDescent="0.25">
      <c r="A54" t="s">
        <v>10</v>
      </c>
      <c r="B54" t="s">
        <v>17</v>
      </c>
      <c r="C54" t="s">
        <v>33</v>
      </c>
      <c r="D54">
        <v>180</v>
      </c>
      <c r="E54" s="2">
        <v>3</v>
      </c>
      <c r="F54" s="2">
        <v>2</v>
      </c>
      <c r="G54" s="2">
        <f t="shared" si="1"/>
        <v>540</v>
      </c>
    </row>
    <row r="55" spans="1:7" outlineLevel="2" x14ac:dyDescent="0.25">
      <c r="A55" t="s">
        <v>10</v>
      </c>
      <c r="B55" t="s">
        <v>12</v>
      </c>
      <c r="C55" t="s">
        <v>33</v>
      </c>
      <c r="D55">
        <v>40</v>
      </c>
      <c r="E55" s="2">
        <v>2</v>
      </c>
      <c r="F55" s="2">
        <v>1</v>
      </c>
      <c r="G55" s="2">
        <f t="shared" si="1"/>
        <v>80</v>
      </c>
    </row>
    <row r="56" spans="1:7" outlineLevel="2" x14ac:dyDescent="0.25">
      <c r="A56" t="s">
        <v>11</v>
      </c>
      <c r="B56" t="s">
        <v>15</v>
      </c>
      <c r="C56" t="s">
        <v>33</v>
      </c>
      <c r="D56">
        <v>80</v>
      </c>
      <c r="E56" s="2">
        <v>1</v>
      </c>
      <c r="F56" s="2">
        <v>0.4</v>
      </c>
      <c r="G56" s="2">
        <f t="shared" si="1"/>
        <v>80</v>
      </c>
    </row>
    <row r="57" spans="1:7" outlineLevel="2" x14ac:dyDescent="0.25">
      <c r="A57" t="s">
        <v>13</v>
      </c>
      <c r="B57" t="s">
        <v>14</v>
      </c>
      <c r="C57" t="s">
        <v>33</v>
      </c>
      <c r="D57">
        <v>30</v>
      </c>
      <c r="E57" s="2">
        <v>50</v>
      </c>
      <c r="F57" s="2">
        <v>30</v>
      </c>
      <c r="G57" s="2">
        <f t="shared" si="1"/>
        <v>1500</v>
      </c>
    </row>
    <row r="58" spans="1:7" outlineLevel="1" x14ac:dyDescent="0.25">
      <c r="C58" s="12" t="s">
        <v>45</v>
      </c>
      <c r="E58" s="2"/>
      <c r="F58" s="2"/>
      <c r="G58" s="2">
        <f>SUBTOTAL(9,G54:G57)</f>
        <v>2200</v>
      </c>
    </row>
    <row r="59" spans="1:7" outlineLevel="2" x14ac:dyDescent="0.25">
      <c r="A59" t="s">
        <v>10</v>
      </c>
      <c r="B59" t="s">
        <v>17</v>
      </c>
      <c r="C59" t="s">
        <v>34</v>
      </c>
      <c r="D59">
        <v>150</v>
      </c>
      <c r="E59" s="2">
        <v>3</v>
      </c>
      <c r="F59" s="2">
        <v>2</v>
      </c>
      <c r="G59" s="2">
        <f t="shared" si="1"/>
        <v>450</v>
      </c>
    </row>
    <row r="60" spans="1:7" outlineLevel="2" x14ac:dyDescent="0.25">
      <c r="A60" t="s">
        <v>10</v>
      </c>
      <c r="B60" t="s">
        <v>12</v>
      </c>
      <c r="C60" t="s">
        <v>34</v>
      </c>
      <c r="D60">
        <v>100</v>
      </c>
      <c r="E60" s="2">
        <v>2</v>
      </c>
      <c r="F60" s="2">
        <v>1</v>
      </c>
      <c r="G60" s="2">
        <f t="shared" si="1"/>
        <v>200</v>
      </c>
    </row>
    <row r="61" spans="1:7" outlineLevel="2" x14ac:dyDescent="0.25">
      <c r="A61" t="s">
        <v>11</v>
      </c>
      <c r="B61" t="s">
        <v>15</v>
      </c>
      <c r="C61" t="s">
        <v>34</v>
      </c>
      <c r="D61">
        <v>200</v>
      </c>
      <c r="E61" s="2">
        <v>1</v>
      </c>
      <c r="F61" s="2">
        <v>0.4</v>
      </c>
      <c r="G61" s="2">
        <f t="shared" si="1"/>
        <v>200</v>
      </c>
    </row>
    <row r="62" spans="1:7" outlineLevel="2" x14ac:dyDescent="0.25">
      <c r="A62" t="s">
        <v>13</v>
      </c>
      <c r="B62" t="s">
        <v>14</v>
      </c>
      <c r="C62" t="s">
        <v>34</v>
      </c>
      <c r="D62">
        <v>50</v>
      </c>
      <c r="E62" s="2">
        <v>50</v>
      </c>
      <c r="F62" s="2">
        <v>30</v>
      </c>
      <c r="G62" s="2">
        <f t="shared" si="1"/>
        <v>2500</v>
      </c>
    </row>
    <row r="63" spans="1:7" outlineLevel="1" x14ac:dyDescent="0.25">
      <c r="C63" s="12" t="s">
        <v>46</v>
      </c>
      <c r="E63" s="2"/>
      <c r="F63" s="2"/>
      <c r="G63" s="2">
        <f>SUBTOTAL(9,G59:G62)</f>
        <v>3350</v>
      </c>
    </row>
    <row r="64" spans="1:7" x14ac:dyDescent="0.25">
      <c r="C64" s="12" t="s">
        <v>18</v>
      </c>
      <c r="E64" s="2"/>
      <c r="F64" s="2"/>
      <c r="G64" s="2">
        <f>SUBTOTAL(9,G2:G62)</f>
        <v>24840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G1" workbookViewId="0">
      <selection activeCell="V7" sqref="V7"/>
    </sheetView>
  </sheetViews>
  <sheetFormatPr defaultRowHeight="15" x14ac:dyDescent="0.25"/>
  <cols>
    <col min="2" max="2" width="9.85546875" bestFit="1" customWidth="1"/>
    <col min="3" max="3" width="7" bestFit="1" customWidth="1"/>
    <col min="7" max="7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12</v>
      </c>
      <c r="C2" t="s">
        <v>7</v>
      </c>
      <c r="D2" s="15">
        <v>20</v>
      </c>
      <c r="E2" s="2">
        <v>2</v>
      </c>
      <c r="F2" s="2">
        <v>1</v>
      </c>
      <c r="G2" s="2">
        <f>E2*D2</f>
        <v>40</v>
      </c>
    </row>
    <row r="3" spans="1:7" x14ac:dyDescent="0.25">
      <c r="A3" t="s">
        <v>13</v>
      </c>
      <c r="B3" t="s">
        <v>14</v>
      </c>
      <c r="C3" t="s">
        <v>7</v>
      </c>
      <c r="D3" s="15">
        <v>15</v>
      </c>
      <c r="E3" s="2">
        <v>50</v>
      </c>
      <c r="F3" s="2">
        <v>35</v>
      </c>
      <c r="G3" s="2">
        <f t="shared" ref="G3:G12" si="0">E3*D3</f>
        <v>750</v>
      </c>
    </row>
    <row r="4" spans="1:7" x14ac:dyDescent="0.25">
      <c r="A4" t="s">
        <v>11</v>
      </c>
      <c r="B4" t="s">
        <v>15</v>
      </c>
      <c r="C4" t="s">
        <v>7</v>
      </c>
      <c r="D4" s="15">
        <v>55</v>
      </c>
      <c r="E4" s="2">
        <v>1</v>
      </c>
      <c r="F4" s="2">
        <v>0.5</v>
      </c>
      <c r="G4" s="2">
        <f t="shared" si="0"/>
        <v>55</v>
      </c>
    </row>
    <row r="5" spans="1:7" x14ac:dyDescent="0.25">
      <c r="A5" t="s">
        <v>10</v>
      </c>
      <c r="B5" t="s">
        <v>12</v>
      </c>
      <c r="C5" t="s">
        <v>8</v>
      </c>
      <c r="D5" s="15">
        <v>80</v>
      </c>
      <c r="E5" s="2">
        <v>2.5</v>
      </c>
      <c r="F5" s="2">
        <v>1</v>
      </c>
      <c r="G5" s="14">
        <f t="shared" si="0"/>
        <v>200</v>
      </c>
    </row>
    <row r="6" spans="1:7" x14ac:dyDescent="0.25">
      <c r="A6" t="s">
        <v>13</v>
      </c>
      <c r="B6" t="s">
        <v>14</v>
      </c>
      <c r="C6" t="s">
        <v>8</v>
      </c>
      <c r="D6" s="15">
        <v>10</v>
      </c>
      <c r="E6" s="2">
        <v>50</v>
      </c>
      <c r="F6" s="2">
        <v>35</v>
      </c>
      <c r="G6" s="2">
        <f t="shared" si="0"/>
        <v>500</v>
      </c>
    </row>
    <row r="7" spans="1:7" x14ac:dyDescent="0.25">
      <c r="A7" t="s">
        <v>11</v>
      </c>
      <c r="B7" t="s">
        <v>15</v>
      </c>
      <c r="C7" t="s">
        <v>8</v>
      </c>
      <c r="D7" s="15">
        <v>65</v>
      </c>
      <c r="E7" s="2">
        <v>1</v>
      </c>
      <c r="F7" s="2">
        <v>0.6</v>
      </c>
      <c r="G7" s="2">
        <f t="shared" si="0"/>
        <v>65</v>
      </c>
    </row>
    <row r="8" spans="1:7" x14ac:dyDescent="0.25">
      <c r="A8" t="s">
        <v>10</v>
      </c>
      <c r="B8" t="s">
        <v>12</v>
      </c>
      <c r="C8" t="s">
        <v>9</v>
      </c>
      <c r="D8" s="15">
        <v>30</v>
      </c>
      <c r="E8" s="2">
        <v>2</v>
      </c>
      <c r="F8" s="2">
        <v>1</v>
      </c>
      <c r="G8" s="2">
        <f t="shared" si="0"/>
        <v>60</v>
      </c>
    </row>
    <row r="9" spans="1:7" x14ac:dyDescent="0.25">
      <c r="A9" t="s">
        <v>11</v>
      </c>
      <c r="B9" t="s">
        <v>15</v>
      </c>
      <c r="C9" t="s">
        <v>9</v>
      </c>
      <c r="D9" s="15">
        <v>70</v>
      </c>
      <c r="E9" s="2">
        <v>1</v>
      </c>
      <c r="F9" s="2">
        <v>0.4</v>
      </c>
      <c r="G9" s="2">
        <f t="shared" si="0"/>
        <v>70</v>
      </c>
    </row>
    <row r="10" spans="1:7" x14ac:dyDescent="0.25">
      <c r="A10" t="s">
        <v>11</v>
      </c>
      <c r="B10" t="s">
        <v>16</v>
      </c>
      <c r="C10" t="s">
        <v>9</v>
      </c>
      <c r="D10" s="15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5">
      <c r="A11" t="s">
        <v>13</v>
      </c>
      <c r="B11" t="s">
        <v>14</v>
      </c>
      <c r="C11" t="s">
        <v>9</v>
      </c>
      <c r="D11" s="15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5">
      <c r="A12" t="s">
        <v>10</v>
      </c>
      <c r="B12" t="s">
        <v>17</v>
      </c>
      <c r="C12" t="s">
        <v>9</v>
      </c>
      <c r="D12" s="15">
        <v>100</v>
      </c>
      <c r="E12" s="2">
        <v>3</v>
      </c>
      <c r="F12" s="2">
        <v>2</v>
      </c>
      <c r="G12" s="2">
        <f t="shared" si="0"/>
        <v>300</v>
      </c>
    </row>
    <row r="13" spans="1:7" ht="15.75" x14ac:dyDescent="0.25">
      <c r="D13" s="18"/>
      <c r="E13" s="33" t="s">
        <v>21</v>
      </c>
      <c r="F13" s="33"/>
      <c r="G13" s="3">
        <f>SUM(G2:G12)</f>
        <v>3190</v>
      </c>
    </row>
  </sheetData>
  <scenarios current="1" show="1">
    <scenario name="Cold Winter" count="1" user="Ramon Lawrence" comment="Created by Ramon Lawrence on 11/26/2015">
      <inputCells r="D3" val="50"/>
    </scenario>
    <scenario name="Normal" count="1" user="Ramon Lawrence" comment="Created by Ramon Lawrence on 11/26/2015">
      <inputCells r="D3" val="10"/>
    </scenario>
  </scenarios>
  <dataConsolidate/>
  <mergeCells count="1">
    <mergeCell ref="E13:F13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1" sqref="D51"/>
    </sheetView>
  </sheetViews>
  <sheetFormatPr defaultColWidth="9.140625" defaultRowHeight="12.75" x14ac:dyDescent="0.2"/>
  <cols>
    <col min="1" max="16384" width="9.140625" style="7"/>
  </cols>
  <sheetData>
    <row r="1" spans="1:4" x14ac:dyDescent="0.2">
      <c r="A1" s="7">
        <f>$A2+B$1</f>
        <v>15</v>
      </c>
      <c r="B1" s="7">
        <v>10</v>
      </c>
    </row>
    <row r="2" spans="1:4" x14ac:dyDescent="0.2">
      <c r="A2" s="7">
        <v>5</v>
      </c>
    </row>
    <row r="4" spans="1:4" x14ac:dyDescent="0.2">
      <c r="C4" s="7">
        <f>$A5+D$1</f>
        <v>0</v>
      </c>
      <c r="D4" s="7">
        <v>2</v>
      </c>
    </row>
    <row r="5" spans="1:4" x14ac:dyDescent="0.2">
      <c r="C5" s="7">
        <v>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QuarterSales</vt:lpstr>
      <vt:lpstr>QuarterSalesFormat</vt:lpstr>
      <vt:lpstr>QuarterPivot</vt:lpstr>
      <vt:lpstr>AnnualSales</vt:lpstr>
      <vt:lpstr>AnnualPivot</vt:lpstr>
      <vt:lpstr>Sparkline</vt:lpstr>
      <vt:lpstr>AnnualSalesTable</vt:lpstr>
      <vt:lpstr>QuarterSalesChart</vt:lpstr>
      <vt:lpstr>AbsoluteAddress</vt:lpstr>
      <vt:lpstr>Functions</vt:lpstr>
      <vt:lpstr>Conditions</vt:lpstr>
      <vt:lpstr>Lookup</vt:lpstr>
      <vt:lpstr>Solver</vt:lpstr>
      <vt:lpstr>QuarterSalesFilter</vt:lpstr>
      <vt:lpstr>Cars</vt:lpstr>
      <vt:lpstr>RegressionResults</vt:lpstr>
      <vt:lpstr>RegressionResults_Inverse</vt:lpstr>
      <vt:lpstr>QuarterSalesTryIt1</vt:lpstr>
      <vt:lpstr>QuarterSalesTryIt2</vt:lpstr>
      <vt:lpstr>QuarterSalesTryIt3</vt:lpstr>
      <vt:lpstr>QuarterSalesTryIt4</vt:lpstr>
      <vt:lpstr>TryItSort</vt:lpstr>
      <vt:lpstr>TryItFilter</vt:lpstr>
      <vt:lpstr>TryItFilter2</vt:lpstr>
      <vt:lpstr>TryItChart</vt:lpstr>
      <vt:lpstr>TryItChart_Histogram</vt:lpstr>
      <vt:lpstr>TryItWhatIf</vt:lpstr>
      <vt:lpstr>TryItWhatIf2</vt:lpstr>
      <vt:lpstr>TryItPivot</vt:lpstr>
      <vt:lpstr>TryItIf</vt:lpstr>
      <vt:lpstr>TryItRegression</vt:lpstr>
      <vt:lpstr>TryItFilter2!Criteria</vt:lpstr>
    </vt:vector>
  </TitlesOfParts>
  <Company>UBC Okanagan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Lawrence</dc:creator>
  <cp:lastModifiedBy>rlawrenc</cp:lastModifiedBy>
  <dcterms:created xsi:type="dcterms:W3CDTF">2015-11-26T19:48:32Z</dcterms:created>
  <dcterms:modified xsi:type="dcterms:W3CDTF">2018-09-13T21:50:26Z</dcterms:modified>
</cp:coreProperties>
</file>